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rimi.Maryam\Desktop\سالنامه آماری 1400\"/>
    </mc:Choice>
  </mc:AlternateContent>
  <xr:revisionPtr revIDLastSave="0" documentId="13_ncr:1_{A8BA768C-FAB7-44E0-A4F4-77CCD8EFB9A1}" xr6:coauthVersionLast="43" xr6:coauthVersionMax="43" xr10:uidLastSave="{00000000-0000-0000-0000-000000000000}"/>
  <bookViews>
    <workbookView xWindow="-120" yWindow="-120" windowWidth="24240" windowHeight="13140" tabRatio="953" firstSheet="81" activeTab="107" xr2:uid="{00000000-000D-0000-FFFF-FFFF00000000}"/>
  </bookViews>
  <sheets>
    <sheet name="فهرست (2)" sheetId="343" state="hidden" r:id="rId1"/>
    <sheet name="فهرست" sheetId="342" state="hidden" r:id="rId2"/>
    <sheet name="1-1" sheetId="146" r:id="rId3"/>
    <sheet name="1-2" sheetId="147" r:id="rId4"/>
    <sheet name="1-3" sheetId="148" r:id="rId5"/>
    <sheet name="1-4" sheetId="149" r:id="rId6"/>
    <sheet name="1-5" sheetId="249" r:id="rId7"/>
    <sheet name="1-6" sheetId="246" r:id="rId8"/>
    <sheet name="1-7" sheetId="150" r:id="rId9"/>
    <sheet name="1-8" sheetId="252" r:id="rId10"/>
    <sheet name="1-9" sheetId="250" r:id="rId11"/>
    <sheet name="1-10" sheetId="247" r:id="rId12"/>
    <sheet name="1-11" sheetId="251" r:id="rId13"/>
    <sheet name="1-12" sheetId="151" r:id="rId14"/>
    <sheet name="1-13" sheetId="254" r:id="rId15"/>
    <sheet name="1-14" sheetId="255" r:id="rId16"/>
    <sheet name="1-15" sheetId="253" r:id="rId17"/>
    <sheet name="1-16" sheetId="256" r:id="rId18"/>
    <sheet name="1-17" sheetId="259" r:id="rId19"/>
    <sheet name="1-18" sheetId="347" r:id="rId20"/>
    <sheet name="1-18-1" sheetId="348" r:id="rId21"/>
    <sheet name="1-19" sheetId="152" r:id="rId22"/>
    <sheet name="1-19-1" sheetId="238" r:id="rId23"/>
    <sheet name="1-20" sheetId="153" r:id="rId24"/>
    <sheet name="1-21" sheetId="154" r:id="rId25"/>
    <sheet name="1-22" sheetId="155" r:id="rId26"/>
    <sheet name="1-23" sheetId="156" r:id="rId27"/>
    <sheet name="1-24" sheetId="157" r:id="rId28"/>
    <sheet name="1-25" sheetId="158" r:id="rId29"/>
    <sheet name="1-26" sheetId="159" r:id="rId30"/>
    <sheet name="1-27" sheetId="160" r:id="rId31"/>
    <sheet name="1-29" sheetId="258" r:id="rId32"/>
    <sheet name="1-28" sheetId="257" r:id="rId33"/>
    <sheet name="1-30" sheetId="260" r:id="rId34"/>
    <sheet name="1-31" sheetId="265" r:id="rId35"/>
    <sheet name="1-32" sheetId="264" r:id="rId36"/>
    <sheet name="1-33" sheetId="174" r:id="rId37"/>
    <sheet name="1-34" sheetId="161" r:id="rId38"/>
    <sheet name="1-35" sheetId="162" r:id="rId39"/>
    <sheet name="1-36" sheetId="267" r:id="rId40"/>
    <sheet name="1-37" sheetId="266" r:id="rId41"/>
    <sheet name="1-38" sheetId="268" r:id="rId42"/>
    <sheet name="1-39" sheetId="269" r:id="rId43"/>
    <sheet name="1-40" sheetId="270" r:id="rId44"/>
    <sheet name="1-41" sheetId="271" r:id="rId45"/>
    <sheet name="1-42" sheetId="272" r:id="rId46"/>
    <sheet name="1-43" sheetId="273" r:id="rId47"/>
    <sheet name="1-44" sheetId="274" r:id="rId48"/>
    <sheet name="1-45" sheetId="173" r:id="rId49"/>
    <sheet name="1-46" sheetId="171" r:id="rId50"/>
    <sheet name="1-47" sheetId="172" r:id="rId51"/>
    <sheet name="1-48" sheetId="295" r:id="rId52"/>
    <sheet name="1-49" sheetId="296" r:id="rId53"/>
    <sheet name="1-50" sheetId="297" r:id="rId54"/>
    <sheet name="1-51" sheetId="346" r:id="rId55"/>
    <sheet name="1-52" sheetId="299" r:id="rId56"/>
    <sheet name="1-53" sheetId="344" r:id="rId57"/>
    <sheet name="2-1 " sheetId="349" r:id="rId58"/>
    <sheet name="2-2" sheetId="350" r:id="rId59"/>
    <sheet name="2-2-1" sheetId="351" r:id="rId60"/>
    <sheet name="2-3" sheetId="352" r:id="rId61"/>
    <sheet name="2-3-1" sheetId="353" r:id="rId62"/>
    <sheet name="2-4" sheetId="354" r:id="rId63"/>
    <sheet name="2-5" sheetId="355" r:id="rId64"/>
    <sheet name="2-6" sheetId="356" r:id="rId65"/>
    <sheet name="2-6-1" sheetId="357" r:id="rId66"/>
    <sheet name="2-7" sheetId="358" r:id="rId67"/>
    <sheet name="2-7-1" sheetId="359" r:id="rId68"/>
    <sheet name="2-8" sheetId="360" r:id="rId69"/>
    <sheet name="2-8-1" sheetId="361" r:id="rId70"/>
    <sheet name="2-9-1" sheetId="362" r:id="rId71"/>
    <sheet name="2-9" sheetId="363" r:id="rId72"/>
    <sheet name="2-10" sheetId="364" r:id="rId73"/>
    <sheet name="2-10-1" sheetId="365" r:id="rId74"/>
    <sheet name="2-11" sheetId="366" r:id="rId75"/>
    <sheet name="2-11-1" sheetId="367" r:id="rId76"/>
    <sheet name="2-12" sheetId="368" r:id="rId77"/>
    <sheet name="2-12-1" sheetId="369" r:id="rId78"/>
    <sheet name="2-13" sheetId="370" r:id="rId79"/>
    <sheet name="2-13-1" sheetId="371" r:id="rId80"/>
    <sheet name="2-14" sheetId="372" r:id="rId81"/>
    <sheet name="2-14-1" sheetId="373" r:id="rId82"/>
    <sheet name="2-15" sheetId="374" r:id="rId83"/>
    <sheet name="2-16" sheetId="375" r:id="rId84"/>
    <sheet name="2-17" sheetId="376" r:id="rId85"/>
    <sheet name="2-18" sheetId="377" r:id="rId86"/>
    <sheet name="2-19" sheetId="378" r:id="rId87"/>
    <sheet name="2-20" sheetId="379" r:id="rId88"/>
    <sheet name="2-21" sheetId="380" r:id="rId89"/>
    <sheet name="2-22" sheetId="381" r:id="rId90"/>
    <sheet name="3-1" sheetId="382" r:id="rId91"/>
    <sheet name="3-2" sheetId="383" r:id="rId92"/>
    <sheet name="3-3" sheetId="384" r:id="rId93"/>
    <sheet name="3-4" sheetId="385" r:id="rId94"/>
    <sheet name="3-5" sheetId="386" r:id="rId95"/>
    <sheet name="3-6" sheetId="387" r:id="rId96"/>
    <sheet name="3-7" sheetId="388" r:id="rId97"/>
    <sheet name="3-8" sheetId="389" r:id="rId98"/>
    <sheet name="3-9" sheetId="390" r:id="rId99"/>
    <sheet name="3-10" sheetId="391" r:id="rId100"/>
    <sheet name="4-1" sheetId="392" r:id="rId101"/>
    <sheet name="4-2" sheetId="393" r:id="rId102"/>
    <sheet name="4-3" sheetId="394" r:id="rId103"/>
    <sheet name="4-4" sheetId="395" r:id="rId104"/>
    <sheet name="4-5" sheetId="396" r:id="rId105"/>
    <sheet name="4-6" sheetId="397" r:id="rId106"/>
    <sheet name="4-7" sheetId="398" r:id="rId107"/>
    <sheet name="4-8" sheetId="399" r:id="rId108"/>
  </sheets>
  <definedNames>
    <definedName name="_xlnm._FilterDatabase" localSheetId="76" hidden="1">'2-12'!$A$1:$L$35</definedName>
    <definedName name="_xlnm._FilterDatabase" localSheetId="77" hidden="1">'2-12-1'!$A$2:$M$2</definedName>
    <definedName name="_xlnm._FilterDatabase" localSheetId="79" hidden="1">'2-13-1'!$A$2:$H$389</definedName>
    <definedName name="_xlnm._FilterDatabase" localSheetId="80" hidden="1">'2-14'!$A$2:$K$2</definedName>
    <definedName name="_xlnm._FilterDatabase" localSheetId="81" hidden="1">'2-14-1'!$A$2:$K$70</definedName>
    <definedName name="_xlnm.Print_Area" localSheetId="2">'1-1'!$A$1:$H$42</definedName>
    <definedName name="_xlnm.Print_Area" localSheetId="11">'1-10'!$A$1:$D$41</definedName>
    <definedName name="_xlnm.Print_Area" localSheetId="13">'1-12'!$A$1:$N$42</definedName>
    <definedName name="_xlnm.Print_Area" localSheetId="15">'1-14'!$A$1:$E$41</definedName>
    <definedName name="_xlnm.Print_Area" localSheetId="19">'1-18'!$A$1:$I$43</definedName>
    <definedName name="_xlnm.Print_Area" localSheetId="20">'1-18-1'!$A$1:$H$42</definedName>
    <definedName name="_xlnm.Print_Area" localSheetId="21">'1-19'!$A$1:$Q$41</definedName>
    <definedName name="_xlnm.Print_Area" localSheetId="3">'1-2'!$A$1:$F$42</definedName>
    <definedName name="_xlnm.Print_Area" localSheetId="23">'1-20'!$A$1:$D$41</definedName>
    <definedName name="_xlnm.Print_Area" localSheetId="24">'1-21'!$A$1:$D$41</definedName>
    <definedName name="_xlnm.Print_Area" localSheetId="26">'1-23'!$A$1:$D$41</definedName>
    <definedName name="_xlnm.Print_Area" localSheetId="27">'1-24'!$A$1:$F$41</definedName>
    <definedName name="_xlnm.Print_Area" localSheetId="30">'1-27'!$A$1:$D$41</definedName>
    <definedName name="_xlnm.Print_Area" localSheetId="4">'1-3'!$A$1:$F$42</definedName>
    <definedName name="_xlnm.Print_Area" localSheetId="36">'1-33'!$A$1:$P$43</definedName>
    <definedName name="_xlnm.Print_Area" localSheetId="37">'1-34'!$A$1:$L$41</definedName>
    <definedName name="_xlnm.Print_Area" localSheetId="38">'1-35'!$A$1:$M$39</definedName>
    <definedName name="_xlnm.Print_Area" localSheetId="39">'1-36'!$A$1:$H$39</definedName>
    <definedName name="_xlnm.Print_Area" localSheetId="40">'1-37'!$A$1:$I$38</definedName>
    <definedName name="_xlnm.Print_Area" localSheetId="41">'1-38'!$A$1:$I$39</definedName>
    <definedName name="_xlnm.Print_Area" localSheetId="42">'1-39'!$A$1:$E$39</definedName>
    <definedName name="_xlnm.Print_Area" localSheetId="5">'1-4'!$A$1:$F$43</definedName>
    <definedName name="_xlnm.Print_Area" localSheetId="43">'1-40'!$A$1:$E$39</definedName>
    <definedName name="_xlnm.Print_Area" localSheetId="44">'1-41'!$A$1:$E$39</definedName>
    <definedName name="_xlnm.Print_Area" localSheetId="45">'1-42'!$A$1:$K$43</definedName>
    <definedName name="_xlnm.Print_Area" localSheetId="46">'1-43'!$A$1:$O$43</definedName>
    <definedName name="_xlnm.Print_Area" localSheetId="47">'1-44'!$A$1:$F$43</definedName>
    <definedName name="_xlnm.Print_Area" localSheetId="48">'1-45'!$A$1:$D$41</definedName>
    <definedName name="_xlnm.Print_Area" localSheetId="49">'1-46'!$A$1:$D$43</definedName>
    <definedName name="_xlnm.Print_Area" localSheetId="50">'1-47'!$A$1:$K$41</definedName>
    <definedName name="_xlnm.Print_Area" localSheetId="52">'1-49'!$A$1:$G$42</definedName>
    <definedName name="_xlnm.Print_Area" localSheetId="6">'1-5'!$A$1:$G$36</definedName>
    <definedName name="_xlnm.Print_Area" localSheetId="53">'1-50'!$A$1:$J$41</definedName>
    <definedName name="_xlnm.Print_Area" localSheetId="54">'1-51'!$A$1:$H$42</definedName>
    <definedName name="_xlnm.Print_Area" localSheetId="55">'1-52'!$A$1:$E$41</definedName>
    <definedName name="_xlnm.Print_Area" localSheetId="8">'1-7'!$A$1:$K$42</definedName>
    <definedName name="_xlnm.Print_Area" localSheetId="9">'1-8'!$A$1:$D$37</definedName>
    <definedName name="_xlnm.Print_Area" localSheetId="10">'1-9'!$A$1:$J$38</definedName>
    <definedName name="_xlnm.Print_Area" localSheetId="57">'2-1 '!$A$1:$H$42</definedName>
    <definedName name="_xlnm.Print_Area" localSheetId="72">'2-10'!$A$1:$D$34</definedName>
    <definedName name="_xlnm.Print_Area" localSheetId="73">'2-10-1'!$A$1:$E$64</definedName>
    <definedName name="_xlnm.Print_Area" localSheetId="74">'2-11'!$A$1:$E$40</definedName>
    <definedName name="_xlnm.Print_Area" localSheetId="75">'2-11-1'!$A$1:$F$78</definedName>
    <definedName name="_xlnm.Print_Area" localSheetId="76">'2-12'!$A$1:$L$35</definedName>
    <definedName name="_xlnm.Print_Area" localSheetId="77">'2-12-1'!$A$1:$M$336</definedName>
    <definedName name="_xlnm.Print_Area" localSheetId="78">'2-13'!$A$1:$G$35</definedName>
    <definedName name="_xlnm.Print_Area" localSheetId="79">'2-13-1'!$A$1:$H$389</definedName>
    <definedName name="_xlnm.Print_Area" localSheetId="80">'2-14'!$A$1:$J$34</definedName>
    <definedName name="_xlnm.Print_Area" localSheetId="81">'2-14-1'!$A$1:$K$70</definedName>
    <definedName name="_xlnm.Print_Area" localSheetId="82">'2-15'!$A$1:$E$41</definedName>
    <definedName name="_xlnm.Print_Area" localSheetId="83">'2-16'!$A$1:$E$40</definedName>
    <definedName name="_xlnm.Print_Area" localSheetId="84">'2-17'!$A$1:$N$42</definedName>
    <definedName name="_xlnm.Print_Area" localSheetId="85">'2-18'!$A$1:$E$40</definedName>
    <definedName name="_xlnm.Print_Area" localSheetId="58">'2-2'!$A$1:$G$41</definedName>
    <definedName name="_xlnm.Print_Area" localSheetId="59">'2-2-1'!$A$1:$F$390</definedName>
    <definedName name="_xlnm.Print_Area" localSheetId="89">'2-22'!$A$1:$H$41</definedName>
    <definedName name="_xlnm.Print_Area" localSheetId="60">'2-3'!$A$1:$G$41</definedName>
    <definedName name="_xlnm.Print_Area" localSheetId="61">'2-3-1'!$A$1:$F$390</definedName>
    <definedName name="_xlnm.Print_Area" localSheetId="62">'2-4'!$A$1:$BU$40</definedName>
    <definedName name="_xlnm.Print_Area" localSheetId="63">'2-5'!$A$1:$E$13</definedName>
    <definedName name="_xlnm.Print_Area" localSheetId="64">'2-6'!$A$1:$G$39</definedName>
    <definedName name="_xlnm.Print_Area" localSheetId="65">'2-6-1'!$A$1:$H$73</definedName>
    <definedName name="_xlnm.Print_Area" localSheetId="66">'2-7'!$A$1:$E$40</definedName>
    <definedName name="_xlnm.Print_Area" localSheetId="67">'2-7-1'!$A$1:$F$77</definedName>
    <definedName name="_xlnm.Print_Area" localSheetId="68">'2-8'!$A$1:$E$40</definedName>
    <definedName name="_xlnm.Print_Area" localSheetId="69">'2-8-1'!$A$1:$F$76</definedName>
    <definedName name="_xlnm.Print_Area" localSheetId="71">'2-9'!$A$1:$D$39</definedName>
    <definedName name="_xlnm.Print_Area" localSheetId="70">'2-9-1'!$A$1:$E$64</definedName>
    <definedName name="_xlnm.Print_Area" localSheetId="90">'3-1'!$A$1:$G$9</definedName>
    <definedName name="_xlnm.Print_Area" localSheetId="99">'3-10'!$A$1:$J$10</definedName>
    <definedName name="_xlnm.Print_Area" localSheetId="91">'3-2'!$A$1:$G$40</definedName>
    <definedName name="_xlnm.Print_Area" localSheetId="92">'3-3'!$A$1:$J$9</definedName>
    <definedName name="_xlnm.Print_Area" localSheetId="97">'3-8'!$A$1:$B$37</definedName>
    <definedName name="_xlnm.Print_Area" localSheetId="0">'فهرست (2)'!$A$1:$C$98</definedName>
    <definedName name="_xlnm.Print_Titles" localSheetId="73">'2-10-1'!$1:$2</definedName>
    <definedName name="_xlnm.Print_Titles" localSheetId="75">'2-11-1'!$1:$2</definedName>
    <definedName name="_xlnm.Print_Titles" localSheetId="77">'2-12-1'!$1:$2</definedName>
    <definedName name="_xlnm.Print_Titles" localSheetId="79">'2-13-1'!$1:$2</definedName>
    <definedName name="_xlnm.Print_Titles" localSheetId="81">'2-14-1'!$1:$2</definedName>
    <definedName name="_xlnm.Print_Titles" localSheetId="59">'2-2-1'!$1:$2</definedName>
    <definedName name="_xlnm.Print_Titles" localSheetId="61">'2-3-1'!$1:$2</definedName>
    <definedName name="_xlnm.Print_Titles" localSheetId="62">'2-4'!$A:$A,'2-4'!$1:$1</definedName>
    <definedName name="_xlnm.Print_Titles" localSheetId="65">'2-6-1'!$1:$2</definedName>
    <definedName name="_xlnm.Print_Titles" localSheetId="67">'2-7-1'!$1:$2</definedName>
    <definedName name="_xlnm.Print_Titles" localSheetId="69">'2-8-1'!$1:$2</definedName>
    <definedName name="_xlnm.Print_Titles" localSheetId="70">'2-9-1'!$1:$2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5" i="398" l="1"/>
  <c r="I4" i="398"/>
  <c r="I3" i="398"/>
  <c r="I9" i="391"/>
  <c r="F9" i="391"/>
  <c r="B9" i="391"/>
  <c r="I8" i="391"/>
  <c r="B8" i="391" s="1"/>
  <c r="F8" i="391"/>
  <c r="I7" i="391"/>
  <c r="F7" i="391"/>
  <c r="B7" i="391" s="1"/>
  <c r="C7" i="391"/>
  <c r="I6" i="391"/>
  <c r="F6" i="391"/>
  <c r="B6" i="391" s="1"/>
  <c r="C6" i="391"/>
  <c r="I5" i="391"/>
  <c r="F5" i="391"/>
  <c r="B5" i="391" s="1"/>
  <c r="C5" i="391"/>
  <c r="B4" i="391"/>
  <c r="B9" i="390"/>
  <c r="B8" i="390"/>
  <c r="B7" i="390"/>
  <c r="B6" i="390"/>
  <c r="F5" i="390"/>
  <c r="B5" i="390" s="1"/>
  <c r="F4" i="390"/>
  <c r="B4" i="390"/>
  <c r="B4" i="389"/>
  <c r="B39" i="388"/>
  <c r="B38" i="388"/>
  <c r="B37" i="388"/>
  <c r="B36" i="388"/>
  <c r="B35" i="388"/>
  <c r="B34" i="388"/>
  <c r="B33" i="388"/>
  <c r="B32" i="388"/>
  <c r="B31" i="388"/>
  <c r="B30" i="388"/>
  <c r="B29" i="388"/>
  <c r="B28" i="388"/>
  <c r="B27" i="388"/>
  <c r="B26" i="388"/>
  <c r="B25" i="388"/>
  <c r="B24" i="388"/>
  <c r="B23" i="388"/>
  <c r="B22" i="388"/>
  <c r="B21" i="388"/>
  <c r="B20" i="388"/>
  <c r="B19" i="388"/>
  <c r="B18" i="388"/>
  <c r="B17" i="388"/>
  <c r="B16" i="388"/>
  <c r="B15" i="388"/>
  <c r="B14" i="388"/>
  <c r="B13" i="388"/>
  <c r="B12" i="388"/>
  <c r="B11" i="388"/>
  <c r="B10" i="388"/>
  <c r="B9" i="388"/>
  <c r="B8" i="388"/>
  <c r="B7" i="388"/>
  <c r="B6" i="388"/>
  <c r="B5" i="388"/>
  <c r="F4" i="388"/>
  <c r="B4" i="388" s="1"/>
  <c r="E4" i="388"/>
  <c r="C4" i="388"/>
  <c r="B9" i="387"/>
  <c r="B8" i="387"/>
  <c r="B7" i="387"/>
  <c r="B6" i="387"/>
  <c r="B5" i="387"/>
  <c r="B4" i="387"/>
  <c r="B39" i="386"/>
  <c r="B38" i="386"/>
  <c r="B37" i="386"/>
  <c r="B36" i="386"/>
  <c r="B35" i="386"/>
  <c r="B34" i="386"/>
  <c r="B33" i="386"/>
  <c r="B32" i="386"/>
  <c r="B31" i="386"/>
  <c r="B30" i="386"/>
  <c r="B29" i="386"/>
  <c r="B28" i="386"/>
  <c r="B27" i="386"/>
  <c r="B26" i="386"/>
  <c r="B25" i="386"/>
  <c r="B24" i="386"/>
  <c r="B23" i="386"/>
  <c r="B22" i="386"/>
  <c r="B21" i="386"/>
  <c r="B20" i="386"/>
  <c r="B19" i="386"/>
  <c r="B18" i="386"/>
  <c r="B17" i="386"/>
  <c r="B16" i="386"/>
  <c r="B15" i="386"/>
  <c r="B14" i="386"/>
  <c r="B13" i="386"/>
  <c r="B12" i="386"/>
  <c r="B11" i="386"/>
  <c r="B10" i="386"/>
  <c r="B9" i="386"/>
  <c r="B8" i="386"/>
  <c r="B7" i="386"/>
  <c r="B6" i="386"/>
  <c r="C5" i="386"/>
  <c r="B5" i="386" s="1"/>
  <c r="B4" i="386" s="1"/>
  <c r="J4" i="386"/>
  <c r="I4" i="386"/>
  <c r="H4" i="386"/>
  <c r="G4" i="386"/>
  <c r="F4" i="386"/>
  <c r="E4" i="386"/>
  <c r="D4" i="386"/>
  <c r="B9" i="385"/>
  <c r="B8" i="385"/>
  <c r="B7" i="385"/>
  <c r="B6" i="385"/>
  <c r="B5" i="385"/>
  <c r="B4" i="385"/>
  <c r="C9" i="384"/>
  <c r="B9" i="384" s="1"/>
  <c r="C8" i="384"/>
  <c r="B8" i="384"/>
  <c r="C7" i="384"/>
  <c r="B7" i="384"/>
  <c r="C6" i="384"/>
  <c r="B6" i="384"/>
  <c r="B5" i="384"/>
  <c r="B39" i="383"/>
  <c r="B38" i="383"/>
  <c r="B37" i="383"/>
  <c r="B36" i="383"/>
  <c r="B35" i="383"/>
  <c r="B34" i="383"/>
  <c r="B33" i="383"/>
  <c r="B32" i="383"/>
  <c r="B31" i="383"/>
  <c r="B30" i="383"/>
  <c r="B29" i="383"/>
  <c r="B28" i="383"/>
  <c r="B27" i="383"/>
  <c r="B26" i="383"/>
  <c r="B25" i="383"/>
  <c r="B24" i="383"/>
  <c r="B23" i="383"/>
  <c r="B22" i="383"/>
  <c r="B21" i="383"/>
  <c r="B20" i="383"/>
  <c r="B19" i="383"/>
  <c r="B18" i="383"/>
  <c r="B17" i="383"/>
  <c r="B16" i="383"/>
  <c r="B15" i="383"/>
  <c r="B14" i="383"/>
  <c r="B13" i="383"/>
  <c r="B12" i="383"/>
  <c r="B11" i="383"/>
  <c r="B10" i="383"/>
  <c r="B9" i="383"/>
  <c r="B8" i="383"/>
  <c r="B7" i="383"/>
  <c r="B6" i="383"/>
  <c r="B5" i="383"/>
  <c r="F4" i="383"/>
  <c r="D4" i="383"/>
  <c r="C4" i="383"/>
  <c r="B4" i="383"/>
  <c r="B9" i="382"/>
  <c r="B8" i="382"/>
  <c r="B7" i="382"/>
  <c r="B6" i="382"/>
  <c r="B5" i="382"/>
  <c r="B4" i="382"/>
  <c r="G41" i="381"/>
  <c r="H41" i="381" s="1"/>
  <c r="D41" i="381"/>
  <c r="H40" i="381"/>
  <c r="G40" i="381"/>
  <c r="D40" i="381"/>
  <c r="G39" i="381"/>
  <c r="H39" i="381" s="1"/>
  <c r="D39" i="381"/>
  <c r="G38" i="381"/>
  <c r="H38" i="381" s="1"/>
  <c r="D38" i="381"/>
  <c r="G37" i="381"/>
  <c r="H37" i="381" s="1"/>
  <c r="D37" i="381"/>
  <c r="H36" i="381"/>
  <c r="G36" i="381"/>
  <c r="D36" i="381"/>
  <c r="G35" i="381"/>
  <c r="H35" i="381" s="1"/>
  <c r="D35" i="381"/>
  <c r="G34" i="381"/>
  <c r="H34" i="381" s="1"/>
  <c r="D34" i="381"/>
  <c r="G33" i="381"/>
  <c r="H33" i="381" s="1"/>
  <c r="D33" i="381"/>
  <c r="H32" i="381"/>
  <c r="G32" i="381"/>
  <c r="D32" i="381"/>
  <c r="G31" i="381"/>
  <c r="H31" i="381" s="1"/>
  <c r="D31" i="381"/>
  <c r="G30" i="381"/>
  <c r="H30" i="381" s="1"/>
  <c r="D30" i="381"/>
  <c r="G29" i="381"/>
  <c r="H29" i="381" s="1"/>
  <c r="D29" i="381"/>
  <c r="H28" i="381"/>
  <c r="G28" i="381"/>
  <c r="D28" i="381"/>
  <c r="G27" i="381"/>
  <c r="H27" i="381" s="1"/>
  <c r="D27" i="381"/>
  <c r="G26" i="381"/>
  <c r="H26" i="381" s="1"/>
  <c r="D26" i="381"/>
  <c r="G25" i="381"/>
  <c r="H25" i="381" s="1"/>
  <c r="D25" i="381"/>
  <c r="H24" i="381"/>
  <c r="G24" i="381"/>
  <c r="D24" i="381"/>
  <c r="G23" i="381"/>
  <c r="H23" i="381" s="1"/>
  <c r="D23" i="381"/>
  <c r="G22" i="381"/>
  <c r="H22" i="381" s="1"/>
  <c r="D22" i="381"/>
  <c r="G21" i="381"/>
  <c r="H21" i="381" s="1"/>
  <c r="D21" i="381"/>
  <c r="H20" i="381"/>
  <c r="G20" i="381"/>
  <c r="D20" i="381"/>
  <c r="G19" i="381"/>
  <c r="H19" i="381" s="1"/>
  <c r="D19" i="381"/>
  <c r="G18" i="381"/>
  <c r="H18" i="381" s="1"/>
  <c r="D18" i="381"/>
  <c r="G17" i="381"/>
  <c r="H17" i="381" s="1"/>
  <c r="D17" i="381"/>
  <c r="H16" i="381"/>
  <c r="G16" i="381"/>
  <c r="D16" i="381"/>
  <c r="G15" i="381"/>
  <c r="H15" i="381" s="1"/>
  <c r="D15" i="381"/>
  <c r="G14" i="381"/>
  <c r="H14" i="381" s="1"/>
  <c r="D14" i="381"/>
  <c r="G13" i="381"/>
  <c r="H13" i="381" s="1"/>
  <c r="D13" i="381"/>
  <c r="H12" i="381"/>
  <c r="G12" i="381"/>
  <c r="D12" i="381"/>
  <c r="G11" i="381"/>
  <c r="H11" i="381" s="1"/>
  <c r="D11" i="381"/>
  <c r="G10" i="381"/>
  <c r="H10" i="381" s="1"/>
  <c r="D10" i="381"/>
  <c r="D9" i="381" s="1"/>
  <c r="F9" i="381"/>
  <c r="G9" i="381" s="1"/>
  <c r="E9" i="381"/>
  <c r="C9" i="381"/>
  <c r="B9" i="381"/>
  <c r="B37" i="380"/>
  <c r="B36" i="380"/>
  <c r="B35" i="380"/>
  <c r="B34" i="380"/>
  <c r="B33" i="380"/>
  <c r="B32" i="380"/>
  <c r="B31" i="380"/>
  <c r="B30" i="380"/>
  <c r="B29" i="380"/>
  <c r="B28" i="380"/>
  <c r="B27" i="380"/>
  <c r="B26" i="380"/>
  <c r="B25" i="380"/>
  <c r="B24" i="380"/>
  <c r="B23" i="380"/>
  <c r="B22" i="380"/>
  <c r="B21" i="380"/>
  <c r="B20" i="380"/>
  <c r="B19" i="380"/>
  <c r="B18" i="380"/>
  <c r="B17" i="380"/>
  <c r="B16" i="380"/>
  <c r="B15" i="380"/>
  <c r="B14" i="380"/>
  <c r="B13" i="380"/>
  <c r="B12" i="380"/>
  <c r="B11" i="380"/>
  <c r="B10" i="380"/>
  <c r="B9" i="380"/>
  <c r="B8" i="380"/>
  <c r="B7" i="380"/>
  <c r="B6" i="380"/>
  <c r="B5" i="380" s="1"/>
  <c r="D5" i="380"/>
  <c r="C5" i="380"/>
  <c r="D34" i="379"/>
  <c r="D33" i="379"/>
  <c r="D32" i="379"/>
  <c r="D31" i="379"/>
  <c r="D30" i="379"/>
  <c r="D29" i="379"/>
  <c r="D28" i="379"/>
  <c r="D27" i="379"/>
  <c r="D26" i="379"/>
  <c r="D25" i="379"/>
  <c r="D24" i="379"/>
  <c r="D23" i="379"/>
  <c r="D22" i="379"/>
  <c r="D21" i="379"/>
  <c r="D20" i="379"/>
  <c r="D19" i="379"/>
  <c r="D18" i="379"/>
  <c r="D17" i="379"/>
  <c r="D16" i="379"/>
  <c r="D15" i="379"/>
  <c r="D14" i="379"/>
  <c r="D13" i="379"/>
  <c r="D12" i="379"/>
  <c r="D11" i="379"/>
  <c r="D10" i="379"/>
  <c r="D9" i="379"/>
  <c r="D8" i="379"/>
  <c r="D7" i="379"/>
  <c r="D6" i="379"/>
  <c r="D5" i="379"/>
  <c r="D4" i="379"/>
  <c r="C3" i="379"/>
  <c r="D3" i="379" s="1"/>
  <c r="B3" i="379"/>
  <c r="D35" i="378"/>
  <c r="D34" i="378"/>
  <c r="D33" i="378"/>
  <c r="D32" i="378"/>
  <c r="D31" i="378"/>
  <c r="D30" i="378"/>
  <c r="D29" i="378"/>
  <c r="D28" i="378"/>
  <c r="D27" i="378"/>
  <c r="D26" i="378"/>
  <c r="D25" i="378"/>
  <c r="D24" i="378"/>
  <c r="D23" i="378"/>
  <c r="D22" i="378"/>
  <c r="D21" i="378"/>
  <c r="D20" i="378"/>
  <c r="D19" i="378"/>
  <c r="D18" i="378"/>
  <c r="D17" i="378"/>
  <c r="D16" i="378"/>
  <c r="D15" i="378"/>
  <c r="D14" i="378"/>
  <c r="D13" i="378"/>
  <c r="D12" i="378"/>
  <c r="D11" i="378"/>
  <c r="D10" i="378"/>
  <c r="D9" i="378"/>
  <c r="D8" i="378"/>
  <c r="D7" i="378"/>
  <c r="D6" i="378"/>
  <c r="D5" i="378"/>
  <c r="D4" i="378"/>
  <c r="C3" i="378"/>
  <c r="D3" i="378" s="1"/>
  <c r="B3" i="378"/>
  <c r="B40" i="377"/>
  <c r="B39" i="377"/>
  <c r="B38" i="377"/>
  <c r="B37" i="377"/>
  <c r="B36" i="377"/>
  <c r="B35" i="377"/>
  <c r="B34" i="377"/>
  <c r="B33" i="377"/>
  <c r="B32" i="377"/>
  <c r="B31" i="377"/>
  <c r="B30" i="377"/>
  <c r="B29" i="377"/>
  <c r="B28" i="377"/>
  <c r="B27" i="377"/>
  <c r="B26" i="377"/>
  <c r="B25" i="377"/>
  <c r="B24" i="377"/>
  <c r="B23" i="377"/>
  <c r="B22" i="377"/>
  <c r="B21" i="377"/>
  <c r="B20" i="377"/>
  <c r="B19" i="377"/>
  <c r="B18" i="377"/>
  <c r="B17" i="377"/>
  <c r="B16" i="377"/>
  <c r="B15" i="377"/>
  <c r="B14" i="377"/>
  <c r="B13" i="377"/>
  <c r="B12" i="377"/>
  <c r="B11" i="377"/>
  <c r="B10" i="377"/>
  <c r="B9" i="377"/>
  <c r="E8" i="377"/>
  <c r="B8" i="377" s="1"/>
  <c r="D8" i="377"/>
  <c r="C8" i="377"/>
  <c r="K70" i="373"/>
  <c r="K69" i="373"/>
  <c r="K68" i="373"/>
  <c r="K67" i="373"/>
  <c r="K66" i="373"/>
  <c r="K65" i="373"/>
  <c r="K64" i="373"/>
  <c r="K63" i="373"/>
  <c r="K62" i="373"/>
  <c r="K61" i="373"/>
  <c r="K60" i="373"/>
  <c r="K59" i="373"/>
  <c r="K58" i="373"/>
  <c r="K57" i="373"/>
  <c r="K56" i="373"/>
  <c r="K55" i="373"/>
  <c r="K54" i="373"/>
  <c r="K53" i="373"/>
  <c r="K52" i="373"/>
  <c r="K51" i="373"/>
  <c r="K50" i="373"/>
  <c r="K49" i="373"/>
  <c r="K48" i="373"/>
  <c r="K47" i="373"/>
  <c r="K46" i="373"/>
  <c r="K45" i="373"/>
  <c r="K44" i="373"/>
  <c r="K43" i="373"/>
  <c r="K42" i="373"/>
  <c r="K41" i="373"/>
  <c r="K40" i="373"/>
  <c r="K39" i="373"/>
  <c r="K38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K24" i="373"/>
  <c r="K23" i="373"/>
  <c r="K22" i="373"/>
  <c r="K21" i="373"/>
  <c r="K20" i="373"/>
  <c r="K19" i="373"/>
  <c r="K18" i="373"/>
  <c r="K17" i="373"/>
  <c r="K16" i="373"/>
  <c r="K15" i="373"/>
  <c r="K14" i="373"/>
  <c r="K13" i="373"/>
  <c r="K12" i="373"/>
  <c r="K11" i="373"/>
  <c r="K10" i="373"/>
  <c r="K9" i="373"/>
  <c r="K8" i="373"/>
  <c r="K7" i="373"/>
  <c r="K6" i="373"/>
  <c r="K3" i="373" s="1"/>
  <c r="K5" i="373"/>
  <c r="K4" i="373"/>
  <c r="J3" i="373"/>
  <c r="I3" i="373"/>
  <c r="H3" i="373"/>
  <c r="G3" i="373"/>
  <c r="F3" i="373"/>
  <c r="E3" i="373"/>
  <c r="D3" i="373"/>
  <c r="C3" i="373"/>
  <c r="I3" i="372"/>
  <c r="H3" i="372"/>
  <c r="G3" i="372"/>
  <c r="F3" i="372"/>
  <c r="E3" i="372"/>
  <c r="D3" i="372"/>
  <c r="C3" i="372"/>
  <c r="B3" i="372"/>
  <c r="L3" i="368"/>
  <c r="K3" i="368"/>
  <c r="J3" i="368"/>
  <c r="I3" i="368"/>
  <c r="H3" i="368"/>
  <c r="G3" i="368"/>
  <c r="F3" i="368"/>
  <c r="E3" i="368"/>
  <c r="D3" i="368"/>
  <c r="C3" i="368"/>
  <c r="B3" i="368"/>
  <c r="F391" i="351"/>
  <c r="E391" i="351"/>
  <c r="D391" i="351"/>
  <c r="C391" i="351"/>
  <c r="C4" i="386" l="1"/>
  <c r="H9" i="381"/>
  <c r="H9" i="348" l="1"/>
  <c r="G9" i="348"/>
  <c r="F9" i="348"/>
  <c r="E9" i="348"/>
  <c r="D9" i="348"/>
  <c r="C9" i="348"/>
  <c r="B9" i="348"/>
  <c r="B42" i="347" l="1"/>
  <c r="B41" i="347"/>
  <c r="B40" i="347"/>
  <c r="B39" i="347"/>
  <c r="B38" i="347"/>
  <c r="B37" i="347"/>
  <c r="B36" i="347"/>
  <c r="B35" i="347"/>
  <c r="B34" i="347"/>
  <c r="B33" i="347"/>
  <c r="B32" i="347"/>
  <c r="B31" i="347"/>
  <c r="B30" i="347"/>
  <c r="B29" i="347"/>
  <c r="B28" i="347"/>
  <c r="B27" i="347"/>
  <c r="B26" i="347"/>
  <c r="B25" i="347"/>
  <c r="B24" i="347"/>
  <c r="B23" i="347"/>
  <c r="B22" i="347"/>
  <c r="B21" i="347"/>
  <c r="B20" i="347"/>
  <c r="B19" i="347"/>
  <c r="B18" i="347"/>
  <c r="B17" i="347"/>
  <c r="B16" i="347"/>
  <c r="B15" i="347"/>
  <c r="B14" i="347"/>
  <c r="B13" i="347"/>
  <c r="B12" i="347"/>
  <c r="B11" i="347"/>
  <c r="B10" i="347"/>
  <c r="I9" i="347"/>
  <c r="H9" i="347"/>
  <c r="G9" i="347"/>
  <c r="F9" i="347"/>
  <c r="E9" i="347"/>
  <c r="D9" i="347"/>
  <c r="C9" i="347"/>
  <c r="B8" i="347"/>
  <c r="B7" i="347"/>
  <c r="B6" i="347"/>
  <c r="B5" i="347"/>
  <c r="B4" i="347"/>
  <c r="B9" i="347" l="1"/>
  <c r="B41" i="346"/>
  <c r="B40" i="346"/>
  <c r="B39" i="346"/>
  <c r="B38" i="346"/>
  <c r="B37" i="346"/>
  <c r="B36" i="346"/>
  <c r="B35" i="346"/>
  <c r="B34" i="346"/>
  <c r="B33" i="346"/>
  <c r="B32" i="346"/>
  <c r="B31" i="346"/>
  <c r="B30" i="346"/>
  <c r="B29" i="346"/>
  <c r="B28" i="346"/>
  <c r="B27" i="346"/>
  <c r="B26" i="346"/>
  <c r="B25" i="346"/>
  <c r="B24" i="346"/>
  <c r="B23" i="346"/>
  <c r="B22" i="346"/>
  <c r="B21" i="346"/>
  <c r="B20" i="346"/>
  <c r="B19" i="346"/>
  <c r="B18" i="346"/>
  <c r="B17" i="346"/>
  <c r="B16" i="346"/>
  <c r="B15" i="346"/>
  <c r="B14" i="346"/>
  <c r="B13" i="346"/>
  <c r="B12" i="346"/>
  <c r="B11" i="346"/>
  <c r="B10" i="346"/>
  <c r="B9" i="346"/>
  <c r="B8" i="346" s="1"/>
  <c r="H8" i="346"/>
  <c r="G8" i="346"/>
  <c r="F8" i="346"/>
  <c r="E8" i="346"/>
  <c r="D8" i="346"/>
  <c r="C8" i="346"/>
  <c r="B4" i="266" l="1"/>
  <c r="I4" i="266"/>
  <c r="H4" i="266"/>
  <c r="G4" i="266"/>
  <c r="F4" i="266"/>
  <c r="E4" i="266"/>
  <c r="D4" i="266"/>
  <c r="C4" i="266"/>
  <c r="B5" i="266"/>
  <c r="B6" i="266"/>
  <c r="D6" i="271"/>
  <c r="D7" i="271"/>
  <c r="D8" i="271"/>
  <c r="D9" i="271"/>
  <c r="D10" i="271"/>
  <c r="D11" i="271"/>
  <c r="D12" i="271"/>
  <c r="D13" i="271"/>
  <c r="D14" i="271"/>
  <c r="D15" i="271"/>
  <c r="D16" i="271"/>
  <c r="D17" i="271"/>
  <c r="D18" i="271"/>
  <c r="D19" i="271"/>
  <c r="D20" i="271"/>
  <c r="D21" i="271"/>
  <c r="D22" i="271"/>
  <c r="D23" i="271"/>
  <c r="D24" i="271"/>
  <c r="D25" i="271"/>
  <c r="D26" i="271"/>
  <c r="D27" i="271"/>
  <c r="D28" i="271"/>
  <c r="D29" i="271"/>
  <c r="D30" i="271"/>
  <c r="D31" i="271"/>
  <c r="D32" i="271"/>
  <c r="D33" i="271"/>
  <c r="D34" i="271"/>
  <c r="D35" i="271"/>
  <c r="D36" i="271"/>
  <c r="D37" i="271"/>
  <c r="D5" i="271"/>
  <c r="B4" i="271"/>
  <c r="D6" i="270"/>
  <c r="D7" i="270"/>
  <c r="D8" i="270"/>
  <c r="D9" i="270"/>
  <c r="D10" i="270"/>
  <c r="D11" i="270"/>
  <c r="D12" i="270"/>
  <c r="D13" i="270"/>
  <c r="D14" i="270"/>
  <c r="D15" i="270"/>
  <c r="D16" i="270"/>
  <c r="D17" i="270"/>
  <c r="D18" i="270"/>
  <c r="D19" i="270"/>
  <c r="D20" i="270"/>
  <c r="D21" i="270"/>
  <c r="D22" i="270"/>
  <c r="D23" i="270"/>
  <c r="D24" i="270"/>
  <c r="D25" i="270"/>
  <c r="D26" i="270"/>
  <c r="D27" i="270"/>
  <c r="D28" i="270"/>
  <c r="D29" i="270"/>
  <c r="D30" i="270"/>
  <c r="D31" i="270"/>
  <c r="D32" i="270"/>
  <c r="D33" i="270"/>
  <c r="D34" i="270"/>
  <c r="D35" i="270"/>
  <c r="D36" i="270"/>
  <c r="D37" i="270"/>
  <c r="D5" i="270"/>
  <c r="B4" i="270"/>
  <c r="D6" i="269"/>
  <c r="D7" i="269"/>
  <c r="D8" i="269"/>
  <c r="D9" i="269"/>
  <c r="D10" i="269"/>
  <c r="D11" i="269"/>
  <c r="D12" i="269"/>
  <c r="D13" i="269"/>
  <c r="D14" i="269"/>
  <c r="D15" i="269"/>
  <c r="D16" i="269"/>
  <c r="D17" i="269"/>
  <c r="D18" i="269"/>
  <c r="D19" i="269"/>
  <c r="D20" i="269"/>
  <c r="D21" i="269"/>
  <c r="D22" i="269"/>
  <c r="D23" i="269"/>
  <c r="D24" i="269"/>
  <c r="D25" i="269"/>
  <c r="D26" i="269"/>
  <c r="D27" i="269"/>
  <c r="D28" i="269"/>
  <c r="D29" i="269"/>
  <c r="D30" i="269"/>
  <c r="D31" i="269"/>
  <c r="D32" i="269"/>
  <c r="D33" i="269"/>
  <c r="D34" i="269"/>
  <c r="D35" i="269"/>
  <c r="D36" i="269"/>
  <c r="D37" i="269"/>
  <c r="D5" i="269"/>
  <c r="B4" i="269"/>
  <c r="B6" i="268"/>
  <c r="B7" i="268"/>
  <c r="B8" i="268"/>
  <c r="B9" i="268"/>
  <c r="B10" i="268"/>
  <c r="B11" i="268"/>
  <c r="B12" i="268"/>
  <c r="B13" i="268"/>
  <c r="B14" i="268"/>
  <c r="B15" i="268"/>
  <c r="B16" i="268"/>
  <c r="B17" i="268"/>
  <c r="B18" i="268"/>
  <c r="B19" i="268"/>
  <c r="B20" i="268"/>
  <c r="B21" i="268"/>
  <c r="B22" i="268"/>
  <c r="B23" i="268"/>
  <c r="B24" i="268"/>
  <c r="B25" i="268"/>
  <c r="B26" i="268"/>
  <c r="B27" i="268"/>
  <c r="B28" i="268"/>
  <c r="B29" i="268"/>
  <c r="B30" i="268"/>
  <c r="B31" i="268"/>
  <c r="B32" i="268"/>
  <c r="B33" i="268"/>
  <c r="B34" i="268"/>
  <c r="B35" i="268"/>
  <c r="B36" i="268"/>
  <c r="B37" i="268"/>
  <c r="B5" i="268"/>
  <c r="B6" i="267"/>
  <c r="B7" i="267"/>
  <c r="B8" i="267"/>
  <c r="B9" i="267"/>
  <c r="B10" i="267"/>
  <c r="B11" i="267"/>
  <c r="B12" i="267"/>
  <c r="B13" i="267"/>
  <c r="B14" i="267"/>
  <c r="B15" i="267"/>
  <c r="B16" i="267"/>
  <c r="B17" i="267"/>
  <c r="B18" i="267"/>
  <c r="B19" i="267"/>
  <c r="B20" i="267"/>
  <c r="B21" i="267"/>
  <c r="B22" i="267"/>
  <c r="B23" i="267"/>
  <c r="B24" i="267"/>
  <c r="B25" i="267"/>
  <c r="B26" i="267"/>
  <c r="B27" i="267"/>
  <c r="B28" i="267"/>
  <c r="B29" i="267"/>
  <c r="B30" i="267"/>
  <c r="B31" i="267"/>
  <c r="B32" i="267"/>
  <c r="B33" i="267"/>
  <c r="B34" i="267"/>
  <c r="B35" i="267"/>
  <c r="B36" i="267"/>
  <c r="B37" i="267"/>
  <c r="B5" i="267"/>
  <c r="B4" i="267" s="1"/>
  <c r="B7" i="266"/>
  <c r="B8" i="266"/>
  <c r="B9" i="266"/>
  <c r="B10" i="266"/>
  <c r="B11" i="266"/>
  <c r="B12" i="266"/>
  <c r="B13" i="266"/>
  <c r="B14" i="266"/>
  <c r="B15" i="266"/>
  <c r="B16" i="266"/>
  <c r="B17" i="266"/>
  <c r="B18" i="266"/>
  <c r="B19" i="266"/>
  <c r="B20" i="266"/>
  <c r="B21" i="266"/>
  <c r="B22" i="266"/>
  <c r="B23" i="266"/>
  <c r="B24" i="266"/>
  <c r="B25" i="266"/>
  <c r="B26" i="266"/>
  <c r="B27" i="266"/>
  <c r="B28" i="266"/>
  <c r="B29" i="266"/>
  <c r="B30" i="266"/>
  <c r="B31" i="266"/>
  <c r="B32" i="266"/>
  <c r="B33" i="266"/>
  <c r="B34" i="266"/>
  <c r="B35" i="266"/>
  <c r="B36" i="266"/>
  <c r="B37" i="266"/>
  <c r="K42" i="344"/>
  <c r="K41" i="344"/>
  <c r="K40" i="344"/>
  <c r="K39" i="344"/>
  <c r="K38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K24" i="344"/>
  <c r="K23" i="344"/>
  <c r="K22" i="344"/>
  <c r="K21" i="344"/>
  <c r="K20" i="344"/>
  <c r="K19" i="344"/>
  <c r="K18" i="344"/>
  <c r="K17" i="344"/>
  <c r="K16" i="344"/>
  <c r="K15" i="344"/>
  <c r="K14" i="344"/>
  <c r="K13" i="344"/>
  <c r="K12" i="344"/>
  <c r="K11" i="344"/>
  <c r="K10" i="344"/>
  <c r="K9" i="344"/>
  <c r="H9" i="344"/>
  <c r="G9" i="344"/>
  <c r="F9" i="344"/>
  <c r="E9" i="344"/>
  <c r="D9" i="344"/>
  <c r="C9" i="344"/>
  <c r="B9" i="344"/>
  <c r="C56" i="342" l="1"/>
  <c r="C55" i="342"/>
  <c r="C54" i="342"/>
  <c r="C53" i="342"/>
  <c r="C52" i="342"/>
  <c r="C51" i="342"/>
  <c r="C50" i="342"/>
  <c r="C49" i="342"/>
  <c r="C48" i="342"/>
  <c r="C47" i="342"/>
  <c r="C46" i="342"/>
  <c r="C45" i="342"/>
  <c r="C44" i="342"/>
  <c r="C43" i="342"/>
  <c r="C42" i="342"/>
  <c r="C41" i="342"/>
  <c r="C40" i="342"/>
  <c r="C39" i="342"/>
  <c r="C16" i="342"/>
  <c r="C57" i="342"/>
  <c r="C38" i="342"/>
  <c r="C37" i="342"/>
  <c r="C36" i="342"/>
  <c r="C35" i="342"/>
  <c r="C34" i="342"/>
  <c r="C33" i="342"/>
  <c r="C32" i="342"/>
  <c r="C31" i="342"/>
  <c r="C30" i="342"/>
  <c r="C29" i="342"/>
  <c r="C28" i="342"/>
  <c r="C27" i="342"/>
  <c r="C26" i="342"/>
  <c r="C25" i="342"/>
  <c r="C24" i="342"/>
  <c r="C23" i="342"/>
  <c r="C22" i="342"/>
  <c r="C21" i="342"/>
  <c r="C20" i="342"/>
  <c r="C19" i="342"/>
  <c r="C18" i="342"/>
  <c r="C17" i="342"/>
  <c r="C15" i="342"/>
  <c r="C14" i="342"/>
  <c r="C13" i="342"/>
  <c r="C12" i="342"/>
  <c r="C11" i="342"/>
  <c r="C10" i="342"/>
  <c r="C9" i="342"/>
  <c r="C8" i="342"/>
  <c r="C7" i="342"/>
  <c r="C6" i="342"/>
  <c r="C5" i="342"/>
  <c r="C4" i="342"/>
  <c r="C3" i="342"/>
  <c r="B6" i="250" l="1"/>
  <c r="B8" i="250"/>
  <c r="B4" i="265" l="1"/>
  <c r="B5" i="265"/>
  <c r="B6" i="265"/>
  <c r="B7" i="265"/>
  <c r="B8" i="265"/>
  <c r="B9" i="265"/>
  <c r="B10" i="265"/>
  <c r="B11" i="265"/>
  <c r="B12" i="265"/>
  <c r="B13" i="265"/>
  <c r="B14" i="265"/>
  <c r="B15" i="265"/>
  <c r="B16" i="265"/>
  <c r="B17" i="265"/>
  <c r="B18" i="265"/>
  <c r="B19" i="265"/>
  <c r="B20" i="265"/>
  <c r="B21" i="265"/>
  <c r="B22" i="265"/>
  <c r="B23" i="265"/>
  <c r="B24" i="265"/>
  <c r="B25" i="265"/>
  <c r="B26" i="265"/>
  <c r="B27" i="265"/>
  <c r="B28" i="265"/>
  <c r="B29" i="265"/>
  <c r="B30" i="265"/>
  <c r="B31" i="265"/>
  <c r="B32" i="265"/>
  <c r="B33" i="265"/>
  <c r="B34" i="265"/>
  <c r="B35" i="265"/>
  <c r="B36" i="265"/>
  <c r="B37" i="265"/>
  <c r="B3" i="265"/>
  <c r="B4" i="251"/>
  <c r="B5" i="251"/>
  <c r="B6" i="251"/>
  <c r="B7" i="251"/>
  <c r="B8" i="251"/>
  <c r="B9" i="251"/>
  <c r="B10" i="251"/>
  <c r="B11" i="251"/>
  <c r="B12" i="251"/>
  <c r="B13" i="251"/>
  <c r="B14" i="251"/>
  <c r="B15" i="251"/>
  <c r="B16" i="251"/>
  <c r="B17" i="251"/>
  <c r="B18" i="251"/>
  <c r="B19" i="251"/>
  <c r="B20" i="251"/>
  <c r="B21" i="251"/>
  <c r="B22" i="251"/>
  <c r="B23" i="251"/>
  <c r="B24" i="251"/>
  <c r="B25" i="251"/>
  <c r="B26" i="251"/>
  <c r="B27" i="251"/>
  <c r="B28" i="251"/>
  <c r="B29" i="251"/>
  <c r="B30" i="251"/>
  <c r="B31" i="251"/>
  <c r="B32" i="251"/>
  <c r="B33" i="251"/>
  <c r="B34" i="251"/>
  <c r="B35" i="251"/>
  <c r="B36" i="251"/>
  <c r="B37" i="251"/>
  <c r="B38" i="251"/>
  <c r="B39" i="251"/>
  <c r="B40" i="251"/>
  <c r="B41" i="251"/>
  <c r="B3" i="251"/>
  <c r="B8" i="247"/>
  <c r="B10" i="299" l="1"/>
  <c r="B11" i="299"/>
  <c r="B12" i="299"/>
  <c r="B13" i="299"/>
  <c r="B14" i="299"/>
  <c r="B15" i="299"/>
  <c r="B16" i="299"/>
  <c r="B17" i="299"/>
  <c r="B18" i="299"/>
  <c r="B19" i="299"/>
  <c r="B20" i="299"/>
  <c r="B21" i="299"/>
  <c r="B22" i="299"/>
  <c r="B23" i="299"/>
  <c r="B24" i="299"/>
  <c r="B25" i="299"/>
  <c r="B26" i="299"/>
  <c r="B27" i="299"/>
  <c r="B28" i="299"/>
  <c r="B29" i="299"/>
  <c r="B30" i="299"/>
  <c r="B31" i="299"/>
  <c r="B32" i="299"/>
  <c r="B33" i="299"/>
  <c r="B34" i="299"/>
  <c r="B35" i="299"/>
  <c r="B36" i="299"/>
  <c r="B37" i="299"/>
  <c r="B38" i="299"/>
  <c r="B39" i="299"/>
  <c r="B40" i="299"/>
  <c r="B41" i="299"/>
  <c r="B9" i="299"/>
  <c r="B8" i="299"/>
  <c r="D9" i="274"/>
  <c r="E9" i="274"/>
  <c r="F9" i="274"/>
  <c r="C8" i="259"/>
  <c r="D8" i="259"/>
  <c r="E8" i="259"/>
  <c r="C8" i="256"/>
  <c r="C3" i="254"/>
  <c r="D3" i="254"/>
  <c r="C8" i="255"/>
  <c r="D8" i="255"/>
  <c r="E8" i="255"/>
  <c r="D4" i="265"/>
  <c r="E4" i="265"/>
  <c r="B8" i="260"/>
  <c r="B10" i="260"/>
  <c r="B11" i="260"/>
  <c r="B12" i="260"/>
  <c r="B13" i="260"/>
  <c r="B14" i="260"/>
  <c r="B15" i="260"/>
  <c r="B16" i="260"/>
  <c r="B17" i="260"/>
  <c r="B18" i="260"/>
  <c r="B19" i="260"/>
  <c r="B20" i="260"/>
  <c r="B21" i="260"/>
  <c r="B22" i="260"/>
  <c r="B23" i="260"/>
  <c r="B24" i="260"/>
  <c r="B25" i="260"/>
  <c r="B26" i="260"/>
  <c r="B27" i="260"/>
  <c r="B28" i="260"/>
  <c r="B29" i="260"/>
  <c r="B30" i="260"/>
  <c r="B31" i="260"/>
  <c r="B32" i="260"/>
  <c r="B33" i="260"/>
  <c r="B34" i="260"/>
  <c r="B35" i="260"/>
  <c r="B36" i="260"/>
  <c r="B37" i="260"/>
  <c r="B38" i="260"/>
  <c r="B39" i="260"/>
  <c r="B40" i="260"/>
  <c r="B41" i="260"/>
  <c r="B8" i="258"/>
  <c r="B10" i="258"/>
  <c r="B11" i="258"/>
  <c r="B12" i="258"/>
  <c r="B13" i="258"/>
  <c r="B14" i="258"/>
  <c r="B15" i="258"/>
  <c r="B16" i="258"/>
  <c r="B17" i="258"/>
  <c r="B18" i="258"/>
  <c r="B19" i="258"/>
  <c r="B20" i="258"/>
  <c r="B21" i="258"/>
  <c r="B22" i="258"/>
  <c r="B23" i="258"/>
  <c r="B24" i="258"/>
  <c r="B25" i="258"/>
  <c r="B26" i="258"/>
  <c r="B27" i="258"/>
  <c r="B28" i="258"/>
  <c r="B29" i="258"/>
  <c r="B30" i="258"/>
  <c r="B31" i="258"/>
  <c r="B32" i="258"/>
  <c r="B33" i="258"/>
  <c r="B34" i="258"/>
  <c r="B35" i="258"/>
  <c r="B36" i="258"/>
  <c r="B37" i="258"/>
  <c r="B38" i="258"/>
  <c r="B39" i="258"/>
  <c r="B40" i="258"/>
  <c r="B41" i="258"/>
  <c r="B10" i="160"/>
  <c r="B11" i="160"/>
  <c r="B12" i="160"/>
  <c r="B13" i="160"/>
  <c r="B14" i="160"/>
  <c r="B15" i="160"/>
  <c r="B16" i="160"/>
  <c r="B17" i="160"/>
  <c r="B18" i="160"/>
  <c r="B19" i="160"/>
  <c r="B20" i="160"/>
  <c r="B21" i="160"/>
  <c r="B22" i="160"/>
  <c r="B23" i="160"/>
  <c r="B24" i="160"/>
  <c r="B25" i="160"/>
  <c r="B26" i="160"/>
  <c r="B27" i="160"/>
  <c r="B28" i="160"/>
  <c r="B29" i="160"/>
  <c r="B30" i="160"/>
  <c r="B31" i="160"/>
  <c r="B32" i="160"/>
  <c r="B33" i="160"/>
  <c r="B34" i="160"/>
  <c r="B35" i="160"/>
  <c r="B36" i="160"/>
  <c r="B37" i="160"/>
  <c r="B38" i="160"/>
  <c r="B39" i="160"/>
  <c r="B40" i="160"/>
  <c r="B41" i="160"/>
  <c r="B10" i="159"/>
  <c r="B11" i="159"/>
  <c r="B12" i="159"/>
  <c r="B13" i="159"/>
  <c r="B14" i="159"/>
  <c r="B15" i="159"/>
  <c r="B16" i="159"/>
  <c r="B17" i="159"/>
  <c r="B18" i="159"/>
  <c r="B19" i="159"/>
  <c r="B20" i="159"/>
  <c r="B21" i="159"/>
  <c r="B22" i="159"/>
  <c r="B23" i="159"/>
  <c r="B24" i="159"/>
  <c r="B25" i="159"/>
  <c r="B26" i="159"/>
  <c r="B27" i="159"/>
  <c r="B28" i="159"/>
  <c r="B29" i="159"/>
  <c r="B30" i="159"/>
  <c r="B31" i="159"/>
  <c r="B32" i="159"/>
  <c r="B33" i="159"/>
  <c r="B34" i="159"/>
  <c r="B35" i="159"/>
  <c r="B36" i="159"/>
  <c r="B37" i="159"/>
  <c r="B38" i="159"/>
  <c r="B39" i="159"/>
  <c r="B40" i="159"/>
  <c r="B41" i="159"/>
  <c r="B8" i="158"/>
  <c r="B10" i="158"/>
  <c r="B11" i="158"/>
  <c r="B12" i="158"/>
  <c r="B13" i="158"/>
  <c r="B14" i="158"/>
  <c r="B15" i="158"/>
  <c r="B16" i="158"/>
  <c r="B17" i="158"/>
  <c r="B18" i="158"/>
  <c r="B19" i="158"/>
  <c r="B20" i="158"/>
  <c r="B21" i="158"/>
  <c r="B22" i="158"/>
  <c r="B23" i="158"/>
  <c r="B24" i="158"/>
  <c r="B25" i="158"/>
  <c r="B26" i="158"/>
  <c r="B27" i="158"/>
  <c r="B28" i="158"/>
  <c r="B29" i="158"/>
  <c r="B30" i="158"/>
  <c r="B31" i="158"/>
  <c r="B32" i="158"/>
  <c r="B33" i="158"/>
  <c r="B34" i="158"/>
  <c r="B35" i="158"/>
  <c r="B36" i="158"/>
  <c r="B37" i="158"/>
  <c r="B38" i="158"/>
  <c r="B39" i="158"/>
  <c r="B40" i="158"/>
  <c r="B41" i="158"/>
  <c r="B10" i="157"/>
  <c r="B11" i="157"/>
  <c r="B12" i="157"/>
  <c r="B13" i="157"/>
  <c r="B14" i="157"/>
  <c r="B15" i="157"/>
  <c r="B16" i="157"/>
  <c r="B17" i="157"/>
  <c r="B18" i="157"/>
  <c r="B19" i="157"/>
  <c r="B20" i="157"/>
  <c r="B21" i="157"/>
  <c r="B22" i="157"/>
  <c r="B23" i="157"/>
  <c r="B24" i="157"/>
  <c r="B25" i="157"/>
  <c r="B26" i="157"/>
  <c r="B27" i="157"/>
  <c r="B28" i="157"/>
  <c r="B29" i="157"/>
  <c r="B30" i="157"/>
  <c r="B31" i="157"/>
  <c r="B32" i="157"/>
  <c r="B33" i="157"/>
  <c r="B34" i="157"/>
  <c r="B35" i="157"/>
  <c r="B36" i="157"/>
  <c r="B37" i="157"/>
  <c r="B38" i="157"/>
  <c r="B39" i="157"/>
  <c r="B40" i="157"/>
  <c r="B41" i="157"/>
  <c r="B10" i="156"/>
  <c r="B11" i="156"/>
  <c r="B12" i="156"/>
  <c r="B13" i="156"/>
  <c r="B14" i="156"/>
  <c r="B15" i="156"/>
  <c r="B16" i="156"/>
  <c r="B17" i="156"/>
  <c r="B18" i="156"/>
  <c r="B19" i="156"/>
  <c r="B20" i="156"/>
  <c r="B21" i="156"/>
  <c r="B22" i="156"/>
  <c r="B23" i="156"/>
  <c r="B24" i="156"/>
  <c r="B25" i="156"/>
  <c r="B26" i="156"/>
  <c r="B27" i="156"/>
  <c r="B28" i="156"/>
  <c r="B29" i="156"/>
  <c r="B30" i="156"/>
  <c r="B31" i="156"/>
  <c r="B32" i="156"/>
  <c r="B33" i="156"/>
  <c r="B34" i="156"/>
  <c r="B35" i="156"/>
  <c r="B36" i="156"/>
  <c r="B37" i="156"/>
  <c r="B38" i="156"/>
  <c r="B39" i="156"/>
  <c r="B40" i="156"/>
  <c r="B41" i="156"/>
  <c r="B10" i="155"/>
  <c r="B11" i="155"/>
  <c r="B12" i="155"/>
  <c r="B13" i="155"/>
  <c r="B14" i="155"/>
  <c r="B15" i="155"/>
  <c r="B16" i="155"/>
  <c r="B17" i="155"/>
  <c r="B18" i="155"/>
  <c r="B19" i="155"/>
  <c r="B20" i="155"/>
  <c r="B21" i="155"/>
  <c r="B22" i="155"/>
  <c r="B23" i="155"/>
  <c r="B24" i="155"/>
  <c r="B25" i="155"/>
  <c r="B26" i="155"/>
  <c r="B27" i="155"/>
  <c r="B28" i="155"/>
  <c r="B29" i="155"/>
  <c r="B30" i="155"/>
  <c r="B31" i="155"/>
  <c r="B32" i="155"/>
  <c r="B33" i="155"/>
  <c r="B34" i="155"/>
  <c r="B35" i="155"/>
  <c r="B36" i="155"/>
  <c r="B37" i="155"/>
  <c r="B38" i="155"/>
  <c r="B39" i="155"/>
  <c r="B40" i="155"/>
  <c r="B41" i="155"/>
  <c r="B10" i="153"/>
  <c r="B11" i="153"/>
  <c r="B12" i="153"/>
  <c r="B13" i="153"/>
  <c r="B14" i="153"/>
  <c r="B15" i="153"/>
  <c r="B16" i="153"/>
  <c r="B17" i="153"/>
  <c r="B18" i="153"/>
  <c r="B19" i="153"/>
  <c r="B20" i="153"/>
  <c r="B21" i="153"/>
  <c r="B22" i="153"/>
  <c r="B23" i="153"/>
  <c r="B24" i="153"/>
  <c r="B25" i="153"/>
  <c r="B26" i="153"/>
  <c r="B27" i="153"/>
  <c r="B28" i="153"/>
  <c r="B29" i="153"/>
  <c r="B30" i="153"/>
  <c r="B31" i="153"/>
  <c r="B32" i="153"/>
  <c r="B33" i="153"/>
  <c r="B34" i="153"/>
  <c r="B35" i="153"/>
  <c r="B36" i="153"/>
  <c r="B37" i="153"/>
  <c r="B38" i="153"/>
  <c r="B39" i="153"/>
  <c r="B40" i="153"/>
  <c r="B41" i="153"/>
  <c r="B4" i="238"/>
  <c r="B10" i="151"/>
  <c r="B11" i="151"/>
  <c r="B12" i="151"/>
  <c r="B13" i="151"/>
  <c r="B14" i="151"/>
  <c r="B15" i="151"/>
  <c r="B16" i="151"/>
  <c r="B17" i="151"/>
  <c r="B18" i="151"/>
  <c r="B19" i="151"/>
  <c r="B20" i="151"/>
  <c r="B21" i="151"/>
  <c r="B22" i="151"/>
  <c r="B23" i="151"/>
  <c r="B24" i="151"/>
  <c r="B25" i="151"/>
  <c r="B26" i="151"/>
  <c r="B27" i="151"/>
  <c r="B28" i="151"/>
  <c r="B29" i="151"/>
  <c r="B30" i="151"/>
  <c r="B31" i="151"/>
  <c r="B32" i="151"/>
  <c r="B33" i="151"/>
  <c r="B34" i="151"/>
  <c r="B35" i="151"/>
  <c r="B36" i="151"/>
  <c r="B37" i="151"/>
  <c r="B38" i="151"/>
  <c r="B39" i="151"/>
  <c r="B40" i="151"/>
  <c r="B41" i="151"/>
  <c r="B9" i="151"/>
  <c r="B10" i="154"/>
  <c r="B11" i="154"/>
  <c r="B12" i="154"/>
  <c r="B13" i="154"/>
  <c r="B14" i="154"/>
  <c r="B15" i="154"/>
  <c r="B16" i="154"/>
  <c r="B17" i="154"/>
  <c r="B18" i="154"/>
  <c r="B19" i="154"/>
  <c r="B20" i="154"/>
  <c r="B21" i="154"/>
  <c r="B22" i="154"/>
  <c r="B23" i="154"/>
  <c r="B24" i="154"/>
  <c r="B25" i="154"/>
  <c r="B26" i="154"/>
  <c r="B27" i="154"/>
  <c r="B28" i="154"/>
  <c r="B29" i="154"/>
  <c r="B30" i="154"/>
  <c r="B31" i="154"/>
  <c r="B32" i="154"/>
  <c r="B33" i="154"/>
  <c r="B34" i="154"/>
  <c r="B35" i="154"/>
  <c r="B36" i="154"/>
  <c r="B37" i="154"/>
  <c r="B38" i="154"/>
  <c r="B39" i="154"/>
  <c r="B40" i="154"/>
  <c r="B41" i="154"/>
  <c r="B7" i="250"/>
  <c r="B9" i="250"/>
  <c r="B10" i="250"/>
  <c r="B11" i="250"/>
  <c r="B12" i="250"/>
  <c r="B13" i="250"/>
  <c r="B14" i="250"/>
  <c r="B15" i="250"/>
  <c r="B16" i="250"/>
  <c r="B17" i="250"/>
  <c r="B18" i="250"/>
  <c r="B19" i="250"/>
  <c r="B20" i="250"/>
  <c r="B21" i="250"/>
  <c r="B22" i="250"/>
  <c r="B23" i="250"/>
  <c r="B24" i="250"/>
  <c r="B25" i="250"/>
  <c r="B26" i="250"/>
  <c r="B27" i="250"/>
  <c r="B28" i="250"/>
  <c r="B29" i="250"/>
  <c r="B30" i="250"/>
  <c r="B31" i="250"/>
  <c r="B32" i="250"/>
  <c r="B33" i="250"/>
  <c r="B34" i="250"/>
  <c r="B35" i="250"/>
  <c r="B36" i="250"/>
  <c r="B37" i="250"/>
  <c r="B38" i="250"/>
  <c r="F9" i="246"/>
  <c r="G9" i="246"/>
  <c r="C9" i="246"/>
  <c r="D9" i="246"/>
  <c r="B5" i="249"/>
  <c r="B6" i="249"/>
  <c r="B7" i="249"/>
  <c r="B8" i="249"/>
  <c r="B9" i="249"/>
  <c r="B10" i="249"/>
  <c r="B11" i="249"/>
  <c r="B12" i="249"/>
  <c r="B13" i="249"/>
  <c r="B14" i="249"/>
  <c r="B15" i="249"/>
  <c r="B16" i="249"/>
  <c r="B17" i="249"/>
  <c r="B18" i="249"/>
  <c r="B19" i="249"/>
  <c r="B20" i="249"/>
  <c r="B21" i="249"/>
  <c r="B22" i="249"/>
  <c r="B23" i="249"/>
  <c r="B24" i="249"/>
  <c r="B25" i="249"/>
  <c r="B26" i="249"/>
  <c r="B27" i="249"/>
  <c r="B28" i="249"/>
  <c r="B29" i="249"/>
  <c r="B30" i="249"/>
  <c r="B31" i="249"/>
  <c r="B32" i="249"/>
  <c r="B33" i="249"/>
  <c r="B34" i="249"/>
  <c r="B35" i="249"/>
  <c r="B36" i="249"/>
  <c r="B4" i="249"/>
  <c r="B10" i="149"/>
  <c r="B11" i="149"/>
  <c r="B12" i="149"/>
  <c r="B13" i="149"/>
  <c r="B14" i="149"/>
  <c r="B15" i="149"/>
  <c r="B16" i="149"/>
  <c r="B17" i="149"/>
  <c r="B18" i="149"/>
  <c r="B19" i="149"/>
  <c r="B20" i="149"/>
  <c r="B21" i="149"/>
  <c r="B22" i="149"/>
  <c r="B23" i="149"/>
  <c r="B24" i="149"/>
  <c r="B25" i="149"/>
  <c r="B26" i="149"/>
  <c r="B27" i="149"/>
  <c r="B28" i="149"/>
  <c r="B29" i="149"/>
  <c r="B30" i="149"/>
  <c r="B31" i="149"/>
  <c r="B32" i="149"/>
  <c r="B33" i="149"/>
  <c r="B34" i="149"/>
  <c r="B35" i="149"/>
  <c r="B36" i="149"/>
  <c r="B37" i="149"/>
  <c r="B38" i="149"/>
  <c r="B39" i="149"/>
  <c r="B40" i="149"/>
  <c r="B41" i="149"/>
  <c r="B9" i="149"/>
  <c r="B8" i="149"/>
  <c r="C8" i="147"/>
  <c r="D8" i="147"/>
  <c r="E8" i="147"/>
  <c r="F8" i="147"/>
  <c r="C11" i="146"/>
  <c r="C12" i="146"/>
  <c r="C13" i="146"/>
  <c r="C14" i="146"/>
  <c r="C15" i="146"/>
  <c r="C16" i="146"/>
  <c r="C17" i="146"/>
  <c r="C18" i="146"/>
  <c r="C19" i="146"/>
  <c r="C20" i="146"/>
  <c r="C21" i="146"/>
  <c r="C22" i="146"/>
  <c r="C23" i="146"/>
  <c r="C24" i="146"/>
  <c r="C25" i="146"/>
  <c r="C26" i="146"/>
  <c r="C27" i="146"/>
  <c r="C28" i="146"/>
  <c r="C29" i="146"/>
  <c r="C30" i="146"/>
  <c r="C31" i="146"/>
  <c r="C32" i="146"/>
  <c r="C33" i="146"/>
  <c r="C34" i="146"/>
  <c r="C35" i="146"/>
  <c r="C36" i="146"/>
  <c r="C37" i="146"/>
  <c r="C38" i="146"/>
  <c r="C39" i="146"/>
  <c r="C40" i="146"/>
  <c r="C41" i="146"/>
  <c r="C42" i="146"/>
  <c r="C10" i="146"/>
  <c r="B11" i="146"/>
  <c r="B12" i="146"/>
  <c r="D12" i="146" s="1"/>
  <c r="B13" i="146"/>
  <c r="B14" i="146"/>
  <c r="D14" i="146" s="1"/>
  <c r="B15" i="146"/>
  <c r="B16" i="146"/>
  <c r="D16" i="146" s="1"/>
  <c r="B17" i="146"/>
  <c r="B18" i="146"/>
  <c r="D18" i="146" s="1"/>
  <c r="B19" i="146"/>
  <c r="B20" i="146"/>
  <c r="D20" i="146" s="1"/>
  <c r="B21" i="146"/>
  <c r="B22" i="146"/>
  <c r="D22" i="146" s="1"/>
  <c r="B23" i="146"/>
  <c r="B24" i="146"/>
  <c r="D24" i="146" s="1"/>
  <c r="B25" i="146"/>
  <c r="B26" i="146"/>
  <c r="D26" i="146" s="1"/>
  <c r="B27" i="146"/>
  <c r="B28" i="146"/>
  <c r="D28" i="146" s="1"/>
  <c r="B29" i="146"/>
  <c r="B30" i="146"/>
  <c r="D30" i="146" s="1"/>
  <c r="B31" i="146"/>
  <c r="B32" i="146"/>
  <c r="D32" i="146" s="1"/>
  <c r="B33" i="146"/>
  <c r="B34" i="146"/>
  <c r="D34" i="146" s="1"/>
  <c r="B35" i="146"/>
  <c r="B36" i="146"/>
  <c r="D36" i="146" s="1"/>
  <c r="B37" i="146"/>
  <c r="B38" i="146"/>
  <c r="D38" i="146" s="1"/>
  <c r="B39" i="146"/>
  <c r="B40" i="146"/>
  <c r="D40" i="146" s="1"/>
  <c r="B41" i="146"/>
  <c r="B42" i="146"/>
  <c r="D42" i="146" s="1"/>
  <c r="B10" i="146"/>
  <c r="D41" i="146" l="1"/>
  <c r="D39" i="146"/>
  <c r="D37" i="146"/>
  <c r="D35" i="146"/>
  <c r="D33" i="146"/>
  <c r="D31" i="146"/>
  <c r="D29" i="146"/>
  <c r="D27" i="146"/>
  <c r="D25" i="146"/>
  <c r="D23" i="146"/>
  <c r="D21" i="146"/>
  <c r="D19" i="146"/>
  <c r="D17" i="146"/>
  <c r="D15" i="146"/>
  <c r="D13" i="146"/>
  <c r="D11" i="146"/>
  <c r="B8" i="147"/>
  <c r="C9" i="146"/>
  <c r="B8" i="151"/>
  <c r="B9" i="146"/>
  <c r="R34" i="150" l="1"/>
  <c r="B10" i="297" l="1"/>
  <c r="B11" i="297"/>
  <c r="B12" i="297"/>
  <c r="B13" i="297"/>
  <c r="B14" i="297"/>
  <c r="B15" i="297"/>
  <c r="B16" i="297"/>
  <c r="B17" i="297"/>
  <c r="B18" i="297"/>
  <c r="B19" i="297"/>
  <c r="B20" i="297"/>
  <c r="B21" i="297"/>
  <c r="B22" i="297"/>
  <c r="B23" i="297"/>
  <c r="B24" i="297"/>
  <c r="B25" i="297"/>
  <c r="B26" i="297"/>
  <c r="B27" i="297"/>
  <c r="B28" i="297"/>
  <c r="B29" i="297"/>
  <c r="B30" i="297"/>
  <c r="B31" i="297"/>
  <c r="B32" i="297"/>
  <c r="B33" i="297"/>
  <c r="B34" i="297"/>
  <c r="B35" i="297"/>
  <c r="B36" i="297"/>
  <c r="B37" i="297"/>
  <c r="B38" i="297"/>
  <c r="B39" i="297"/>
  <c r="B40" i="297"/>
  <c r="B41" i="297"/>
  <c r="B9" i="297"/>
  <c r="C8" i="297"/>
  <c r="D8" i="297"/>
  <c r="E8" i="297"/>
  <c r="F8" i="297"/>
  <c r="G8" i="297"/>
  <c r="H8" i="297"/>
  <c r="I8" i="297"/>
  <c r="J8" i="297"/>
  <c r="B8" i="297" l="1"/>
  <c r="E8" i="299"/>
  <c r="D8" i="299"/>
  <c r="C8" i="299"/>
  <c r="D10" i="295" l="1"/>
  <c r="D11" i="295"/>
  <c r="D12" i="295"/>
  <c r="D13" i="295"/>
  <c r="D14" i="295"/>
  <c r="D15" i="295"/>
  <c r="D16" i="295"/>
  <c r="D17" i="295"/>
  <c r="D18" i="295"/>
  <c r="D19" i="295"/>
  <c r="D20" i="295"/>
  <c r="D21" i="295"/>
  <c r="D22" i="295"/>
  <c r="D23" i="295"/>
  <c r="D24" i="295"/>
  <c r="D25" i="295"/>
  <c r="D26" i="295"/>
  <c r="D27" i="295"/>
  <c r="D28" i="295"/>
  <c r="D29" i="295"/>
  <c r="D30" i="295"/>
  <c r="D31" i="295"/>
  <c r="D32" i="295"/>
  <c r="D33" i="295"/>
  <c r="D34" i="295"/>
  <c r="D35" i="295"/>
  <c r="D36" i="295"/>
  <c r="D37" i="295"/>
  <c r="D38" i="295"/>
  <c r="D39" i="295"/>
  <c r="D40" i="295"/>
  <c r="D41" i="295"/>
  <c r="D9" i="295"/>
  <c r="B9" i="296" l="1"/>
  <c r="C9" i="296"/>
  <c r="D11" i="296"/>
  <c r="D12" i="296"/>
  <c r="D13" i="296"/>
  <c r="D14" i="296"/>
  <c r="D15" i="296"/>
  <c r="D16" i="296"/>
  <c r="D17" i="296"/>
  <c r="D18" i="296"/>
  <c r="D19" i="296"/>
  <c r="D20" i="296"/>
  <c r="D21" i="296"/>
  <c r="D22" i="296"/>
  <c r="D23" i="296"/>
  <c r="D24" i="296"/>
  <c r="D25" i="296"/>
  <c r="D26" i="296"/>
  <c r="D27" i="296"/>
  <c r="D28" i="296"/>
  <c r="D29" i="296"/>
  <c r="D30" i="296"/>
  <c r="D31" i="296"/>
  <c r="D32" i="296"/>
  <c r="D33" i="296"/>
  <c r="D34" i="296"/>
  <c r="D35" i="296"/>
  <c r="D36" i="296"/>
  <c r="D37" i="296"/>
  <c r="D38" i="296"/>
  <c r="D39" i="296"/>
  <c r="D40" i="296"/>
  <c r="D41" i="296"/>
  <c r="D42" i="296"/>
  <c r="D10" i="296"/>
  <c r="F9" i="296"/>
  <c r="E9" i="296"/>
  <c r="G11" i="296"/>
  <c r="G12" i="296"/>
  <c r="G13" i="296"/>
  <c r="G14" i="296"/>
  <c r="G15" i="296"/>
  <c r="G16" i="296"/>
  <c r="G17" i="296"/>
  <c r="G18" i="296"/>
  <c r="G19" i="296"/>
  <c r="G20" i="296"/>
  <c r="G21" i="296"/>
  <c r="G22" i="296"/>
  <c r="G23" i="296"/>
  <c r="G24" i="296"/>
  <c r="G25" i="296"/>
  <c r="G26" i="296"/>
  <c r="G27" i="296"/>
  <c r="G28" i="296"/>
  <c r="G29" i="296"/>
  <c r="G30" i="296"/>
  <c r="G31" i="296"/>
  <c r="G32" i="296"/>
  <c r="G33" i="296"/>
  <c r="G34" i="296"/>
  <c r="G35" i="296"/>
  <c r="G36" i="296"/>
  <c r="G37" i="296"/>
  <c r="G38" i="296"/>
  <c r="G39" i="296"/>
  <c r="G40" i="296"/>
  <c r="G41" i="296"/>
  <c r="G42" i="296"/>
  <c r="G10" i="296"/>
  <c r="G9" i="296" s="1"/>
  <c r="C8" i="295"/>
  <c r="B8" i="295"/>
  <c r="D9" i="296" l="1"/>
  <c r="D8" i="295"/>
  <c r="M4" i="162"/>
  <c r="M5" i="162"/>
  <c r="G4" i="146"/>
  <c r="H4" i="146" s="1"/>
  <c r="G5" i="146"/>
  <c r="H5" i="146" s="1"/>
  <c r="G6" i="146"/>
  <c r="H6" i="146" s="1"/>
  <c r="G7" i="146"/>
  <c r="H7" i="146" s="1"/>
  <c r="G8" i="146"/>
  <c r="H8" i="146" s="1"/>
  <c r="L4" i="161"/>
  <c r="L6" i="161"/>
  <c r="L5" i="161"/>
  <c r="C4" i="274" l="1"/>
  <c r="D4" i="274"/>
  <c r="E4" i="274"/>
  <c r="F4" i="274"/>
  <c r="C5" i="274"/>
  <c r="D5" i="274"/>
  <c r="E5" i="274"/>
  <c r="F5" i="274"/>
  <c r="C6" i="274"/>
  <c r="D6" i="274"/>
  <c r="E6" i="274"/>
  <c r="F6" i="274"/>
  <c r="C7" i="274"/>
  <c r="D7" i="274"/>
  <c r="E7" i="274"/>
  <c r="F7" i="274"/>
  <c r="C8" i="274"/>
  <c r="D8" i="274"/>
  <c r="E8" i="274"/>
  <c r="F8" i="274"/>
  <c r="C9" i="274"/>
  <c r="G4" i="273"/>
  <c r="L4" i="273"/>
  <c r="O4" i="273"/>
  <c r="G5" i="273"/>
  <c r="L5" i="273"/>
  <c r="O5" i="273"/>
  <c r="G6" i="273"/>
  <c r="L6" i="273"/>
  <c r="O6" i="273"/>
  <c r="G7" i="273"/>
  <c r="L7" i="273"/>
  <c r="O7" i="273"/>
  <c r="G8" i="273"/>
  <c r="L8" i="273"/>
  <c r="O8" i="273"/>
  <c r="D9" i="273"/>
  <c r="E9" i="273"/>
  <c r="F9" i="273"/>
  <c r="H9" i="273"/>
  <c r="I9" i="273"/>
  <c r="J9" i="273"/>
  <c r="K9" i="273"/>
  <c r="M9" i="273"/>
  <c r="N9" i="273"/>
  <c r="G10" i="273"/>
  <c r="L10" i="273"/>
  <c r="O10" i="273"/>
  <c r="G11" i="273"/>
  <c r="L11" i="273"/>
  <c r="O11" i="273"/>
  <c r="G12" i="273"/>
  <c r="L12" i="273"/>
  <c r="O12" i="273"/>
  <c r="G13" i="273"/>
  <c r="L13" i="273"/>
  <c r="O13" i="273"/>
  <c r="G14" i="273"/>
  <c r="L14" i="273"/>
  <c r="O14" i="273"/>
  <c r="G15" i="273"/>
  <c r="L15" i="273"/>
  <c r="O15" i="273"/>
  <c r="G16" i="273"/>
  <c r="L16" i="273"/>
  <c r="O16" i="273"/>
  <c r="G17" i="273"/>
  <c r="L17" i="273"/>
  <c r="O17" i="273"/>
  <c r="G18" i="273"/>
  <c r="L18" i="273"/>
  <c r="O18" i="273"/>
  <c r="G19" i="273"/>
  <c r="L19" i="273"/>
  <c r="O19" i="273"/>
  <c r="G20" i="273"/>
  <c r="L20" i="273"/>
  <c r="O20" i="273"/>
  <c r="G21" i="273"/>
  <c r="L21" i="273"/>
  <c r="O21" i="273"/>
  <c r="G22" i="273"/>
  <c r="L22" i="273"/>
  <c r="O22" i="273"/>
  <c r="G23" i="273"/>
  <c r="L23" i="273"/>
  <c r="O23" i="273"/>
  <c r="G24" i="273"/>
  <c r="L24" i="273"/>
  <c r="O24" i="273"/>
  <c r="G25" i="273"/>
  <c r="L25" i="273"/>
  <c r="O25" i="273"/>
  <c r="G26" i="273"/>
  <c r="L26" i="273"/>
  <c r="O26" i="273"/>
  <c r="G27" i="273"/>
  <c r="L27" i="273"/>
  <c r="O27" i="273"/>
  <c r="G28" i="273"/>
  <c r="L28" i="273"/>
  <c r="O28" i="273"/>
  <c r="G29" i="273"/>
  <c r="L29" i="273"/>
  <c r="O29" i="273"/>
  <c r="G30" i="273"/>
  <c r="L30" i="273"/>
  <c r="O30" i="273"/>
  <c r="G31" i="273"/>
  <c r="L31" i="273"/>
  <c r="O31" i="273"/>
  <c r="G32" i="273"/>
  <c r="L32" i="273"/>
  <c r="O32" i="273"/>
  <c r="G33" i="273"/>
  <c r="L33" i="273"/>
  <c r="O33" i="273"/>
  <c r="G34" i="273"/>
  <c r="L34" i="273"/>
  <c r="O34" i="273"/>
  <c r="G35" i="273"/>
  <c r="L35" i="273"/>
  <c r="O35" i="273"/>
  <c r="G36" i="273"/>
  <c r="L36" i="273"/>
  <c r="O36" i="273"/>
  <c r="G37" i="273"/>
  <c r="L37" i="273"/>
  <c r="O37" i="273"/>
  <c r="G38" i="273"/>
  <c r="L38" i="273"/>
  <c r="O38" i="273"/>
  <c r="G39" i="273"/>
  <c r="L39" i="273"/>
  <c r="O39" i="273"/>
  <c r="G40" i="273"/>
  <c r="L40" i="273"/>
  <c r="O40" i="273"/>
  <c r="G41" i="273"/>
  <c r="L41" i="273"/>
  <c r="O41" i="273"/>
  <c r="G42" i="273"/>
  <c r="L42" i="273"/>
  <c r="O42" i="273"/>
  <c r="C8" i="272"/>
  <c r="D8" i="272"/>
  <c r="E8" i="272"/>
  <c r="F8" i="272"/>
  <c r="G8" i="272"/>
  <c r="H8" i="272"/>
  <c r="I8" i="272"/>
  <c r="J8" i="272"/>
  <c r="K8" i="272"/>
  <c r="B9" i="272"/>
  <c r="B10" i="272"/>
  <c r="B11" i="272"/>
  <c r="B12" i="272"/>
  <c r="B13" i="272"/>
  <c r="B14" i="272"/>
  <c r="B15" i="272"/>
  <c r="B16" i="272"/>
  <c r="B17" i="272"/>
  <c r="B18" i="272"/>
  <c r="B19" i="272"/>
  <c r="B20" i="272"/>
  <c r="B21" i="272"/>
  <c r="B22" i="272"/>
  <c r="B23" i="272"/>
  <c r="B24" i="272"/>
  <c r="B25" i="272"/>
  <c r="B26" i="272"/>
  <c r="B27" i="272"/>
  <c r="B28" i="272"/>
  <c r="B29" i="272"/>
  <c r="B30" i="272"/>
  <c r="B31" i="272"/>
  <c r="B32" i="272"/>
  <c r="B33" i="272"/>
  <c r="B34" i="272"/>
  <c r="B35" i="272"/>
  <c r="B36" i="272"/>
  <c r="B37" i="272"/>
  <c r="B38" i="272"/>
  <c r="B39" i="272"/>
  <c r="B40" i="272"/>
  <c r="B41" i="272"/>
  <c r="B41" i="273" l="1"/>
  <c r="B39" i="273"/>
  <c r="B37" i="273"/>
  <c r="B35" i="273"/>
  <c r="B33" i="273"/>
  <c r="B31" i="273"/>
  <c r="B29" i="273"/>
  <c r="B27" i="273"/>
  <c r="B25" i="273"/>
  <c r="B23" i="273"/>
  <c r="B21" i="273"/>
  <c r="B19" i="273"/>
  <c r="B17" i="273"/>
  <c r="B15" i="273"/>
  <c r="B13" i="273"/>
  <c r="B11" i="273"/>
  <c r="B42" i="273"/>
  <c r="B40" i="273"/>
  <c r="B38" i="273"/>
  <c r="B36" i="273"/>
  <c r="B34" i="273"/>
  <c r="B32" i="273"/>
  <c r="B30" i="273"/>
  <c r="B28" i="273"/>
  <c r="B26" i="273"/>
  <c r="B24" i="273"/>
  <c r="B22" i="273"/>
  <c r="B20" i="273"/>
  <c r="B18" i="273"/>
  <c r="B16" i="273"/>
  <c r="B14" i="273"/>
  <c r="B12" i="273"/>
  <c r="B10" i="273"/>
  <c r="B7" i="273"/>
  <c r="B5" i="273"/>
  <c r="B8" i="273"/>
  <c r="B6" i="273"/>
  <c r="B4" i="273"/>
  <c r="B8" i="272"/>
  <c r="O9" i="273"/>
  <c r="G9" i="273"/>
  <c r="L9" i="273"/>
  <c r="B9" i="273" l="1"/>
  <c r="D8" i="151"/>
  <c r="C8" i="151"/>
  <c r="E8" i="151" l="1"/>
  <c r="F8" i="151"/>
  <c r="H8" i="151"/>
  <c r="I8" i="151"/>
  <c r="J8" i="151"/>
  <c r="K8" i="151"/>
  <c r="L8" i="151"/>
  <c r="M8" i="151"/>
  <c r="N8" i="151"/>
  <c r="G8" i="151" l="1"/>
  <c r="B10" i="152"/>
  <c r="B11" i="152"/>
  <c r="B12" i="152"/>
  <c r="B13" i="152"/>
  <c r="B14" i="152"/>
  <c r="B15" i="152"/>
  <c r="B16" i="152"/>
  <c r="B17" i="152"/>
  <c r="B18" i="152"/>
  <c r="B19" i="152"/>
  <c r="B20" i="152"/>
  <c r="B21" i="152"/>
  <c r="B22" i="152"/>
  <c r="B23" i="152"/>
  <c r="B24" i="152"/>
  <c r="B25" i="152"/>
  <c r="B26" i="152"/>
  <c r="B27" i="152"/>
  <c r="B28" i="152"/>
  <c r="B29" i="152"/>
  <c r="B30" i="152"/>
  <c r="B31" i="152"/>
  <c r="B32" i="152"/>
  <c r="B33" i="152"/>
  <c r="B34" i="152"/>
  <c r="B35" i="152"/>
  <c r="B36" i="152"/>
  <c r="B37" i="152"/>
  <c r="B38" i="152"/>
  <c r="B39" i="152"/>
  <c r="B40" i="152"/>
  <c r="B41" i="152"/>
  <c r="B9" i="152"/>
  <c r="C4" i="238"/>
  <c r="D4" i="238"/>
  <c r="E4" i="238"/>
  <c r="F4" i="238"/>
  <c r="G4" i="238"/>
  <c r="H4" i="238"/>
  <c r="I4" i="238"/>
  <c r="J4" i="238"/>
  <c r="K4" i="238"/>
  <c r="D8" i="152"/>
  <c r="E8" i="152"/>
  <c r="F8" i="152"/>
  <c r="G8" i="152"/>
  <c r="H8" i="152"/>
  <c r="J8" i="152"/>
  <c r="K8" i="152"/>
  <c r="L8" i="152"/>
  <c r="M8" i="152"/>
  <c r="N8" i="152"/>
  <c r="O8" i="152"/>
  <c r="P8" i="152"/>
  <c r="Q8" i="152"/>
  <c r="C8" i="152"/>
  <c r="B8" i="152" l="1"/>
  <c r="C3" i="249"/>
  <c r="D3" i="249"/>
  <c r="E3" i="249"/>
  <c r="C5" i="250"/>
  <c r="H5" i="250"/>
  <c r="I5" i="250"/>
  <c r="J5" i="250"/>
  <c r="G5" i="250"/>
  <c r="F5" i="250"/>
  <c r="E5" i="250"/>
  <c r="D5" i="250"/>
  <c r="E9" i="146"/>
  <c r="F9" i="146"/>
  <c r="G9" i="146" l="1"/>
  <c r="B5" i="250"/>
  <c r="B3" i="249"/>
  <c r="C4" i="265"/>
  <c r="B3" i="264"/>
  <c r="C3" i="264"/>
  <c r="D3" i="264"/>
  <c r="B4" i="255" l="1"/>
  <c r="B5" i="255"/>
  <c r="B6" i="255"/>
  <c r="B7" i="255"/>
  <c r="B3" i="255"/>
  <c r="C8" i="173"/>
  <c r="B10" i="173"/>
  <c r="B11" i="173"/>
  <c r="B12" i="173"/>
  <c r="B13" i="173"/>
  <c r="B14" i="173"/>
  <c r="B15" i="173"/>
  <c r="B16" i="173"/>
  <c r="B17" i="173"/>
  <c r="B18" i="173"/>
  <c r="B19" i="173"/>
  <c r="B20" i="173"/>
  <c r="B21" i="173"/>
  <c r="B22" i="173"/>
  <c r="B23" i="173"/>
  <c r="B24" i="173"/>
  <c r="B25" i="173"/>
  <c r="B26" i="173"/>
  <c r="B27" i="173"/>
  <c r="B28" i="173"/>
  <c r="B29" i="173"/>
  <c r="B30" i="173"/>
  <c r="B31" i="173"/>
  <c r="B32" i="173"/>
  <c r="B33" i="173"/>
  <c r="B34" i="173"/>
  <c r="B35" i="173"/>
  <c r="B36" i="173"/>
  <c r="B37" i="173"/>
  <c r="B38" i="173"/>
  <c r="B39" i="173"/>
  <c r="B40" i="173"/>
  <c r="B41" i="173"/>
  <c r="B9" i="173"/>
  <c r="B8" i="173" s="1"/>
  <c r="D8" i="173"/>
  <c r="B10" i="172"/>
  <c r="B11" i="172"/>
  <c r="B12" i="172"/>
  <c r="B13" i="172"/>
  <c r="B14" i="172"/>
  <c r="B15" i="172"/>
  <c r="B16" i="172"/>
  <c r="B17" i="172"/>
  <c r="B18" i="172"/>
  <c r="B19" i="172"/>
  <c r="B20" i="172"/>
  <c r="B21" i="172"/>
  <c r="B22" i="172"/>
  <c r="B23" i="172"/>
  <c r="B24" i="172"/>
  <c r="B25" i="172"/>
  <c r="B26" i="172"/>
  <c r="B27" i="172"/>
  <c r="B28" i="172"/>
  <c r="B29" i="172"/>
  <c r="B30" i="172"/>
  <c r="B31" i="172"/>
  <c r="B32" i="172"/>
  <c r="B33" i="172"/>
  <c r="B34" i="172"/>
  <c r="B35" i="172"/>
  <c r="B36" i="172"/>
  <c r="B37" i="172"/>
  <c r="B38" i="172"/>
  <c r="B39" i="172"/>
  <c r="B40" i="172"/>
  <c r="B41" i="172"/>
  <c r="B9" i="172"/>
  <c r="C8" i="172"/>
  <c r="D8" i="172"/>
  <c r="E8" i="172"/>
  <c r="F8" i="172"/>
  <c r="G8" i="172"/>
  <c r="H8" i="172"/>
  <c r="I8" i="172"/>
  <c r="J8" i="172"/>
  <c r="K8" i="172"/>
  <c r="C8" i="171"/>
  <c r="D8" i="171"/>
  <c r="B8" i="171"/>
  <c r="B8" i="172" l="1"/>
  <c r="B5" i="246"/>
  <c r="B6" i="246"/>
  <c r="B7" i="246"/>
  <c r="B8" i="246"/>
  <c r="B4" i="246"/>
  <c r="E5" i="246" l="1"/>
  <c r="E6" i="246"/>
  <c r="E7" i="246"/>
  <c r="E4" i="246"/>
  <c r="B41" i="247" l="1"/>
  <c r="B40" i="247"/>
  <c r="B39" i="247"/>
  <c r="B38" i="247"/>
  <c r="B37" i="247"/>
  <c r="B36" i="247"/>
  <c r="B35" i="247"/>
  <c r="B34" i="247"/>
  <c r="B33" i="247"/>
  <c r="B32" i="247"/>
  <c r="B31" i="247"/>
  <c r="B30" i="247"/>
  <c r="B29" i="247"/>
  <c r="B28" i="247"/>
  <c r="B27" i="247"/>
  <c r="B26" i="247"/>
  <c r="B25" i="247"/>
  <c r="B24" i="247"/>
  <c r="B23" i="247"/>
  <c r="B22" i="247"/>
  <c r="B21" i="247"/>
  <c r="B20" i="247"/>
  <c r="B19" i="247"/>
  <c r="B18" i="247"/>
  <c r="B17" i="247"/>
  <c r="B16" i="247"/>
  <c r="B15" i="247"/>
  <c r="B14" i="247"/>
  <c r="B13" i="247"/>
  <c r="B12" i="247"/>
  <c r="B11" i="247"/>
  <c r="B10" i="247"/>
  <c r="B9" i="247"/>
  <c r="B7" i="247"/>
  <c r="B6" i="247"/>
  <c r="B5" i="247"/>
  <c r="B4" i="247"/>
  <c r="B3" i="247"/>
  <c r="B8" i="256" l="1"/>
  <c r="C3" i="253"/>
  <c r="D3" i="253"/>
  <c r="B5" i="253"/>
  <c r="B6" i="253"/>
  <c r="B7" i="253"/>
  <c r="B8" i="253"/>
  <c r="B9" i="253"/>
  <c r="B10" i="253"/>
  <c r="B11" i="253"/>
  <c r="B12" i="253"/>
  <c r="B13" i="253"/>
  <c r="B14" i="253"/>
  <c r="B15" i="253"/>
  <c r="B16" i="253"/>
  <c r="B17" i="253"/>
  <c r="B18" i="253"/>
  <c r="B19" i="253"/>
  <c r="B20" i="253"/>
  <c r="B21" i="253"/>
  <c r="B22" i="253"/>
  <c r="B23" i="253"/>
  <c r="B24" i="253"/>
  <c r="B25" i="253"/>
  <c r="B26" i="253"/>
  <c r="B27" i="253"/>
  <c r="B28" i="253"/>
  <c r="B29" i="253"/>
  <c r="B30" i="253"/>
  <c r="B31" i="253"/>
  <c r="B32" i="253"/>
  <c r="B33" i="253"/>
  <c r="B34" i="253"/>
  <c r="B35" i="253"/>
  <c r="B36" i="253"/>
  <c r="B4" i="253"/>
  <c r="B3" i="253" s="1"/>
  <c r="D8" i="260" l="1"/>
  <c r="C8" i="260"/>
  <c r="D8" i="258"/>
  <c r="C8" i="258"/>
  <c r="C8" i="257"/>
  <c r="D8" i="257"/>
  <c r="C8" i="160"/>
  <c r="D8" i="160"/>
  <c r="B9" i="160"/>
  <c r="C8" i="159"/>
  <c r="D8" i="159"/>
  <c r="B9" i="159"/>
  <c r="C8" i="158"/>
  <c r="D8" i="158"/>
  <c r="B9" i="158"/>
  <c r="C8" i="157"/>
  <c r="D8" i="157"/>
  <c r="B9" i="157"/>
  <c r="C8" i="156"/>
  <c r="D8" i="156"/>
  <c r="B9" i="156"/>
  <c r="B8" i="156" s="1"/>
  <c r="C8" i="155"/>
  <c r="D8" i="155"/>
  <c r="B9" i="155"/>
  <c r="B8" i="155" s="1"/>
  <c r="C8" i="154"/>
  <c r="D8" i="154"/>
  <c r="B9" i="154"/>
  <c r="B8" i="154" s="1"/>
  <c r="C8" i="153"/>
  <c r="D8" i="153"/>
  <c r="B8" i="153"/>
  <c r="B9" i="153"/>
  <c r="D8" i="150"/>
  <c r="E8" i="150"/>
  <c r="F8" i="150"/>
  <c r="G8" i="150"/>
  <c r="H8" i="150"/>
  <c r="I8" i="150"/>
  <c r="J8" i="150"/>
  <c r="K8" i="150"/>
  <c r="C8" i="150"/>
  <c r="D3" i="252"/>
  <c r="C3" i="252"/>
  <c r="B5" i="252"/>
  <c r="B6" i="252"/>
  <c r="B7" i="252"/>
  <c r="B8" i="252"/>
  <c r="B9" i="252"/>
  <c r="B10" i="252"/>
  <c r="B11" i="252"/>
  <c r="B12" i="252"/>
  <c r="B13" i="252"/>
  <c r="B14" i="252"/>
  <c r="B15" i="252"/>
  <c r="B16" i="252"/>
  <c r="B17" i="252"/>
  <c r="B18" i="252"/>
  <c r="B19" i="252"/>
  <c r="B20" i="252"/>
  <c r="B21" i="252"/>
  <c r="B22" i="252"/>
  <c r="B23" i="252"/>
  <c r="B24" i="252"/>
  <c r="B25" i="252"/>
  <c r="B26" i="252"/>
  <c r="B27" i="252"/>
  <c r="B28" i="252"/>
  <c r="B29" i="252"/>
  <c r="B30" i="252"/>
  <c r="B31" i="252"/>
  <c r="B32" i="252"/>
  <c r="B33" i="252"/>
  <c r="B34" i="252"/>
  <c r="B35" i="252"/>
  <c r="B36" i="252"/>
  <c r="B4" i="252"/>
  <c r="B8" i="160" l="1"/>
  <c r="B8" i="159"/>
  <c r="B8" i="157"/>
  <c r="C8" i="149" l="1"/>
  <c r="D8" i="149"/>
  <c r="E8" i="149"/>
  <c r="F8" i="149"/>
  <c r="C8" i="148"/>
  <c r="D8" i="148"/>
  <c r="E8" i="148"/>
  <c r="F8" i="148"/>
  <c r="O11" i="174" l="1"/>
  <c r="O12" i="174"/>
  <c r="O13" i="174"/>
  <c r="P13" i="174" s="1"/>
  <c r="O14" i="174"/>
  <c r="P14" i="174" s="1"/>
  <c r="O15" i="174"/>
  <c r="P15" i="174" s="1"/>
  <c r="O16" i="174"/>
  <c r="P16" i="174" s="1"/>
  <c r="O17" i="174"/>
  <c r="O18" i="174"/>
  <c r="P18" i="174" s="1"/>
  <c r="O19" i="174"/>
  <c r="P19" i="174" s="1"/>
  <c r="O20" i="174"/>
  <c r="P20" i="174" s="1"/>
  <c r="O21" i="174"/>
  <c r="P21" i="174" s="1"/>
  <c r="O22" i="174"/>
  <c r="P22" i="174" s="1"/>
  <c r="O23" i="174"/>
  <c r="P23" i="174" s="1"/>
  <c r="O24" i="174"/>
  <c r="P24" i="174" s="1"/>
  <c r="O25" i="174"/>
  <c r="P25" i="174" s="1"/>
  <c r="O26" i="174"/>
  <c r="P26" i="174" s="1"/>
  <c r="O27" i="174"/>
  <c r="P27" i="174" s="1"/>
  <c r="O28" i="174"/>
  <c r="P28" i="174" s="1"/>
  <c r="O29" i="174"/>
  <c r="P29" i="174" s="1"/>
  <c r="O30" i="174"/>
  <c r="P30" i="174" s="1"/>
  <c r="O31" i="174"/>
  <c r="P31" i="174" s="1"/>
  <c r="O32" i="174"/>
  <c r="P32" i="174" s="1"/>
  <c r="O33" i="174"/>
  <c r="O34" i="174"/>
  <c r="O35" i="174"/>
  <c r="P35" i="174" s="1"/>
  <c r="O36" i="174"/>
  <c r="O37" i="174"/>
  <c r="O38" i="174"/>
  <c r="P38" i="174" s="1"/>
  <c r="O39" i="174"/>
  <c r="P39" i="174" s="1"/>
  <c r="O40" i="174"/>
  <c r="P40" i="174" s="1"/>
  <c r="O41" i="174"/>
  <c r="O42" i="174"/>
  <c r="P42" i="174" s="1"/>
  <c r="N11" i="174"/>
  <c r="N12" i="174"/>
  <c r="N13" i="174"/>
  <c r="N14" i="174"/>
  <c r="N15" i="174"/>
  <c r="N16" i="174"/>
  <c r="N17" i="174"/>
  <c r="N18" i="174"/>
  <c r="N19" i="174"/>
  <c r="N20" i="174"/>
  <c r="N21" i="174"/>
  <c r="N22" i="174"/>
  <c r="N23" i="174"/>
  <c r="N24" i="174"/>
  <c r="N25" i="174"/>
  <c r="N26" i="174"/>
  <c r="N27" i="174"/>
  <c r="N28" i="174"/>
  <c r="N29" i="174"/>
  <c r="N30" i="174"/>
  <c r="N31" i="174"/>
  <c r="N32" i="174"/>
  <c r="N33" i="174"/>
  <c r="N34" i="174"/>
  <c r="N35" i="174"/>
  <c r="N36" i="174"/>
  <c r="N37" i="174"/>
  <c r="N38" i="174"/>
  <c r="N39" i="174"/>
  <c r="N40" i="174"/>
  <c r="N41" i="174"/>
  <c r="N42" i="174"/>
  <c r="N10" i="174"/>
  <c r="M10" i="174"/>
  <c r="O10" i="174"/>
  <c r="P10" i="174" s="1"/>
  <c r="B9" i="174"/>
  <c r="M11" i="174"/>
  <c r="M12" i="174"/>
  <c r="M13" i="174"/>
  <c r="M14" i="174"/>
  <c r="M15" i="174"/>
  <c r="M16" i="174"/>
  <c r="M17" i="174"/>
  <c r="M18" i="174"/>
  <c r="M19" i="174"/>
  <c r="M20" i="174"/>
  <c r="M21" i="174"/>
  <c r="M22" i="174"/>
  <c r="M23" i="174"/>
  <c r="M24" i="174"/>
  <c r="M25" i="174"/>
  <c r="M26" i="174"/>
  <c r="M27" i="174"/>
  <c r="M28" i="174"/>
  <c r="M29" i="174"/>
  <c r="M30" i="174"/>
  <c r="M31" i="174"/>
  <c r="M32" i="174"/>
  <c r="M33" i="174"/>
  <c r="M34" i="174"/>
  <c r="M35" i="174"/>
  <c r="M36" i="174"/>
  <c r="M37" i="174"/>
  <c r="M38" i="174"/>
  <c r="M39" i="174"/>
  <c r="M40" i="174"/>
  <c r="M41" i="174"/>
  <c r="M42" i="174"/>
  <c r="J11" i="174"/>
  <c r="J12" i="174"/>
  <c r="J13" i="174"/>
  <c r="J14" i="174"/>
  <c r="J15" i="174"/>
  <c r="J16" i="174"/>
  <c r="J17" i="174"/>
  <c r="J18" i="174"/>
  <c r="J19" i="174"/>
  <c r="J20" i="174"/>
  <c r="J21" i="174"/>
  <c r="J22" i="174"/>
  <c r="J23" i="174"/>
  <c r="J24" i="174"/>
  <c r="J25" i="174"/>
  <c r="J26" i="174"/>
  <c r="J27" i="174"/>
  <c r="J28" i="174"/>
  <c r="J29" i="174"/>
  <c r="J30" i="174"/>
  <c r="J31" i="174"/>
  <c r="J32" i="174"/>
  <c r="J33" i="174"/>
  <c r="J34" i="174"/>
  <c r="J35" i="174"/>
  <c r="J36" i="174"/>
  <c r="J37" i="174"/>
  <c r="J38" i="174"/>
  <c r="J39" i="174"/>
  <c r="J40" i="174"/>
  <c r="J41" i="174"/>
  <c r="J42" i="174"/>
  <c r="J10" i="174"/>
  <c r="G11" i="174"/>
  <c r="G12" i="174"/>
  <c r="G13" i="174"/>
  <c r="G14" i="174"/>
  <c r="G15" i="174"/>
  <c r="G16" i="174"/>
  <c r="G17" i="174"/>
  <c r="G18" i="174"/>
  <c r="G19" i="174"/>
  <c r="G20" i="174"/>
  <c r="G21" i="174"/>
  <c r="G22" i="174"/>
  <c r="G23" i="174"/>
  <c r="G24" i="174"/>
  <c r="G25" i="174"/>
  <c r="G26" i="174"/>
  <c r="G27" i="174"/>
  <c r="G28" i="174"/>
  <c r="G29" i="174"/>
  <c r="G30" i="174"/>
  <c r="G31" i="174"/>
  <c r="G32" i="174"/>
  <c r="G33" i="174"/>
  <c r="G34" i="174"/>
  <c r="G35" i="174"/>
  <c r="G36" i="174"/>
  <c r="G37" i="174"/>
  <c r="G38" i="174"/>
  <c r="G39" i="174"/>
  <c r="G40" i="174"/>
  <c r="G41" i="174"/>
  <c r="G42" i="174"/>
  <c r="G10" i="174"/>
  <c r="D11" i="174"/>
  <c r="D12" i="174"/>
  <c r="D13" i="174"/>
  <c r="D14" i="174"/>
  <c r="D15" i="174"/>
  <c r="D16" i="174"/>
  <c r="D17" i="174"/>
  <c r="D18" i="174"/>
  <c r="D19" i="174"/>
  <c r="D20" i="174"/>
  <c r="D21" i="174"/>
  <c r="D22" i="174"/>
  <c r="D23" i="174"/>
  <c r="D24" i="174"/>
  <c r="D25" i="174"/>
  <c r="D26" i="174"/>
  <c r="D27" i="174"/>
  <c r="D28" i="174"/>
  <c r="D29" i="174"/>
  <c r="D30" i="174"/>
  <c r="D31" i="174"/>
  <c r="D32" i="174"/>
  <c r="D33" i="174"/>
  <c r="D34" i="174"/>
  <c r="D35" i="174"/>
  <c r="D36" i="174"/>
  <c r="D37" i="174"/>
  <c r="D38" i="174"/>
  <c r="D39" i="174"/>
  <c r="D40" i="174"/>
  <c r="D41" i="174"/>
  <c r="D42" i="174"/>
  <c r="D10" i="174"/>
  <c r="E9" i="174"/>
  <c r="F9" i="174"/>
  <c r="H9" i="174"/>
  <c r="I9" i="174"/>
  <c r="K9" i="174"/>
  <c r="L9" i="174"/>
  <c r="C9" i="174"/>
  <c r="P41" i="174" l="1"/>
  <c r="P37" i="174"/>
  <c r="P34" i="174"/>
  <c r="P11" i="174"/>
  <c r="P36" i="174"/>
  <c r="P33" i="174"/>
  <c r="P12" i="174"/>
  <c r="N9" i="174"/>
  <c r="P17" i="174"/>
  <c r="G9" i="174"/>
  <c r="O9" i="174"/>
  <c r="M9" i="174"/>
  <c r="J9" i="174"/>
  <c r="D9" i="174"/>
  <c r="P9" i="174" l="1"/>
  <c r="M8" i="162"/>
  <c r="M9" i="162"/>
  <c r="M10" i="162"/>
  <c r="M11" i="162"/>
  <c r="M12" i="162"/>
  <c r="M13" i="162"/>
  <c r="M14" i="162"/>
  <c r="M15" i="162"/>
  <c r="M16" i="162"/>
  <c r="M17" i="162"/>
  <c r="M18" i="162"/>
  <c r="M19" i="162"/>
  <c r="M20" i="162"/>
  <c r="M21" i="162"/>
  <c r="M22" i="162"/>
  <c r="M23" i="162"/>
  <c r="M24" i="162"/>
  <c r="M25" i="162"/>
  <c r="M26" i="162"/>
  <c r="M27" i="162"/>
  <c r="M28" i="162"/>
  <c r="M29" i="162"/>
  <c r="M30" i="162"/>
  <c r="M31" i="162"/>
  <c r="M32" i="162"/>
  <c r="M33" i="162"/>
  <c r="M34" i="162"/>
  <c r="M35" i="162"/>
  <c r="M36" i="162"/>
  <c r="M37" i="162"/>
  <c r="M38" i="162"/>
  <c r="M39" i="162"/>
  <c r="M7" i="162"/>
  <c r="J8" i="162"/>
  <c r="J9" i="162"/>
  <c r="J10" i="162"/>
  <c r="J11" i="162"/>
  <c r="J12" i="162"/>
  <c r="J13" i="162"/>
  <c r="J14" i="162"/>
  <c r="J15" i="162"/>
  <c r="J16" i="162"/>
  <c r="J17" i="162"/>
  <c r="J18" i="162"/>
  <c r="J19" i="162"/>
  <c r="J20" i="162"/>
  <c r="J21" i="162"/>
  <c r="J22" i="162"/>
  <c r="J23" i="162"/>
  <c r="J24" i="162"/>
  <c r="J25" i="162"/>
  <c r="J26" i="162"/>
  <c r="J27" i="162"/>
  <c r="J28" i="162"/>
  <c r="J29" i="162"/>
  <c r="J30" i="162"/>
  <c r="J31" i="162"/>
  <c r="J32" i="162"/>
  <c r="J33" i="162"/>
  <c r="J34" i="162"/>
  <c r="J35" i="162"/>
  <c r="J36" i="162"/>
  <c r="J37" i="162"/>
  <c r="J38" i="162"/>
  <c r="J39" i="162"/>
  <c r="J7" i="162"/>
  <c r="E6" i="162"/>
  <c r="F6" i="162"/>
  <c r="H6" i="162"/>
  <c r="I6" i="162"/>
  <c r="K6" i="162"/>
  <c r="L6" i="162"/>
  <c r="G8" i="162"/>
  <c r="G9" i="162"/>
  <c r="G6" i="162" s="1"/>
  <c r="G10" i="162"/>
  <c r="G11" i="162"/>
  <c r="G12" i="162"/>
  <c r="G13" i="162"/>
  <c r="G14" i="162"/>
  <c r="G15" i="162"/>
  <c r="G16" i="162"/>
  <c r="G17" i="162"/>
  <c r="G18" i="162"/>
  <c r="G19" i="162"/>
  <c r="G20" i="162"/>
  <c r="G21" i="162"/>
  <c r="G22" i="162"/>
  <c r="G23" i="162"/>
  <c r="G24" i="162"/>
  <c r="G25" i="162"/>
  <c r="G26" i="162"/>
  <c r="G27" i="162"/>
  <c r="G28" i="162"/>
  <c r="G29" i="162"/>
  <c r="G30" i="162"/>
  <c r="G31" i="162"/>
  <c r="G32" i="162"/>
  <c r="G33" i="162"/>
  <c r="G34" i="162"/>
  <c r="G35" i="162"/>
  <c r="G36" i="162"/>
  <c r="G37" i="162"/>
  <c r="G38" i="162"/>
  <c r="G39" i="162"/>
  <c r="G7" i="162"/>
  <c r="C6" i="162"/>
  <c r="B6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D20" i="162"/>
  <c r="D21" i="162"/>
  <c r="D22" i="162"/>
  <c r="D23" i="162"/>
  <c r="D24" i="162"/>
  <c r="D25" i="162"/>
  <c r="D26" i="162"/>
  <c r="D27" i="162"/>
  <c r="D28" i="162"/>
  <c r="D29" i="162"/>
  <c r="D30" i="162"/>
  <c r="D31" i="162"/>
  <c r="D32" i="162"/>
  <c r="D33" i="162"/>
  <c r="D34" i="162"/>
  <c r="D35" i="162"/>
  <c r="D36" i="162"/>
  <c r="D37" i="162"/>
  <c r="D38" i="162"/>
  <c r="D39" i="162"/>
  <c r="D7" i="162"/>
  <c r="D6" i="162" l="1"/>
  <c r="M6" i="162"/>
  <c r="J6" i="162"/>
  <c r="E4" i="271" l="1"/>
  <c r="C4" i="271"/>
  <c r="D4" i="271" l="1"/>
  <c r="E4" i="270"/>
  <c r="C4" i="270"/>
  <c r="D4" i="270" s="1"/>
  <c r="E4" i="269"/>
  <c r="C4" i="269"/>
  <c r="D4" i="268"/>
  <c r="E4" i="268"/>
  <c r="F4" i="268"/>
  <c r="G4" i="268"/>
  <c r="H4" i="268"/>
  <c r="I4" i="268"/>
  <c r="C4" i="268"/>
  <c r="D4" i="267"/>
  <c r="E4" i="267"/>
  <c r="F4" i="267"/>
  <c r="G4" i="267"/>
  <c r="H4" i="267"/>
  <c r="D4" i="269" l="1"/>
  <c r="B4" i="268"/>
  <c r="B3" i="259" l="1"/>
  <c r="B4" i="259"/>
  <c r="B5" i="259"/>
  <c r="B6" i="259"/>
  <c r="B7" i="259"/>
  <c r="B9" i="259"/>
  <c r="B10" i="259"/>
  <c r="B11" i="259"/>
  <c r="B12" i="259"/>
  <c r="B13" i="259"/>
  <c r="B14" i="259"/>
  <c r="B15" i="259"/>
  <c r="B16" i="259"/>
  <c r="B17" i="259"/>
  <c r="B18" i="259"/>
  <c r="B19" i="259"/>
  <c r="B20" i="259"/>
  <c r="B21" i="259"/>
  <c r="B22" i="259"/>
  <c r="B23" i="259"/>
  <c r="B24" i="259"/>
  <c r="B25" i="259"/>
  <c r="B26" i="259"/>
  <c r="B27" i="259"/>
  <c r="B28" i="259"/>
  <c r="B29" i="259"/>
  <c r="B30" i="259"/>
  <c r="B31" i="259"/>
  <c r="B32" i="259"/>
  <c r="B33" i="259"/>
  <c r="B34" i="259"/>
  <c r="B35" i="259"/>
  <c r="B36" i="259"/>
  <c r="B37" i="259"/>
  <c r="B38" i="259"/>
  <c r="B39" i="259"/>
  <c r="B40" i="259"/>
  <c r="B41" i="259"/>
  <c r="B9" i="260"/>
  <c r="B7" i="260"/>
  <c r="B6" i="260"/>
  <c r="B5" i="260"/>
  <c r="B4" i="260"/>
  <c r="B3" i="260"/>
  <c r="B9" i="258"/>
  <c r="B7" i="258"/>
  <c r="B6" i="258"/>
  <c r="B5" i="258"/>
  <c r="B4" i="258"/>
  <c r="B3" i="258"/>
  <c r="B3" i="257"/>
  <c r="B4" i="257"/>
  <c r="B5" i="257"/>
  <c r="B6" i="257"/>
  <c r="B7" i="257"/>
  <c r="B8" i="257"/>
  <c r="B9" i="257"/>
  <c r="B10" i="257"/>
  <c r="B11" i="257"/>
  <c r="B12" i="257"/>
  <c r="B13" i="257"/>
  <c r="B14" i="257"/>
  <c r="B15" i="257"/>
  <c r="B16" i="257"/>
  <c r="B17" i="257"/>
  <c r="B18" i="257"/>
  <c r="B19" i="257"/>
  <c r="B20" i="257"/>
  <c r="B21" i="257"/>
  <c r="B22" i="257"/>
  <c r="B23" i="257"/>
  <c r="B24" i="257"/>
  <c r="B25" i="257"/>
  <c r="B26" i="257"/>
  <c r="B27" i="257"/>
  <c r="B28" i="257"/>
  <c r="B29" i="257"/>
  <c r="B30" i="257"/>
  <c r="B31" i="257"/>
  <c r="B32" i="257"/>
  <c r="B33" i="257"/>
  <c r="B34" i="257"/>
  <c r="B35" i="257"/>
  <c r="B36" i="257"/>
  <c r="B37" i="257"/>
  <c r="B38" i="257"/>
  <c r="B39" i="257"/>
  <c r="B40" i="257"/>
  <c r="B41" i="257"/>
  <c r="B9" i="255"/>
  <c r="B10" i="255"/>
  <c r="B11" i="255"/>
  <c r="B12" i="255"/>
  <c r="B13" i="255"/>
  <c r="B14" i="255"/>
  <c r="B15" i="255"/>
  <c r="B16" i="255"/>
  <c r="B17" i="255"/>
  <c r="B18" i="255"/>
  <c r="B19" i="255"/>
  <c r="B20" i="255"/>
  <c r="B21" i="255"/>
  <c r="B22" i="255"/>
  <c r="B23" i="255"/>
  <c r="B24" i="255"/>
  <c r="B25" i="255"/>
  <c r="B26" i="255"/>
  <c r="B27" i="255"/>
  <c r="B28" i="255"/>
  <c r="B29" i="255"/>
  <c r="B30" i="255"/>
  <c r="B31" i="255"/>
  <c r="B32" i="255"/>
  <c r="B33" i="255"/>
  <c r="B34" i="255"/>
  <c r="B35" i="255"/>
  <c r="B36" i="255"/>
  <c r="B37" i="255"/>
  <c r="B38" i="255"/>
  <c r="B39" i="255"/>
  <c r="B40" i="255"/>
  <c r="B41" i="255"/>
  <c r="B36" i="254"/>
  <c r="B35" i="254"/>
  <c r="B34" i="254"/>
  <c r="B33" i="254"/>
  <c r="B32" i="254"/>
  <c r="B31" i="254"/>
  <c r="B30" i="254"/>
  <c r="B29" i="254"/>
  <c r="B28" i="254"/>
  <c r="B27" i="254"/>
  <c r="B26" i="254"/>
  <c r="B25" i="254"/>
  <c r="B24" i="254"/>
  <c r="B23" i="254"/>
  <c r="B22" i="254"/>
  <c r="B21" i="254"/>
  <c r="B20" i="254"/>
  <c r="B19" i="254"/>
  <c r="B18" i="254"/>
  <c r="B17" i="254"/>
  <c r="B16" i="254"/>
  <c r="B15" i="254"/>
  <c r="B14" i="254"/>
  <c r="B13" i="254"/>
  <c r="B12" i="254"/>
  <c r="B11" i="254"/>
  <c r="B10" i="254"/>
  <c r="B9" i="254"/>
  <c r="B8" i="254"/>
  <c r="B7" i="254"/>
  <c r="B6" i="254"/>
  <c r="B5" i="254"/>
  <c r="B4" i="254"/>
  <c r="B3" i="252"/>
  <c r="B9" i="150"/>
  <c r="B10" i="150"/>
  <c r="B11" i="150"/>
  <c r="B12" i="150"/>
  <c r="B13" i="150"/>
  <c r="B14" i="150"/>
  <c r="B15" i="150"/>
  <c r="B16" i="150"/>
  <c r="B17" i="150"/>
  <c r="B18" i="150"/>
  <c r="B19" i="150"/>
  <c r="B20" i="150"/>
  <c r="B21" i="150"/>
  <c r="B22" i="150"/>
  <c r="B23" i="150"/>
  <c r="B24" i="150"/>
  <c r="B25" i="150"/>
  <c r="B26" i="150"/>
  <c r="B27" i="150"/>
  <c r="B28" i="150"/>
  <c r="B29" i="150"/>
  <c r="B30" i="150"/>
  <c r="B31" i="150"/>
  <c r="B32" i="150"/>
  <c r="B33" i="150"/>
  <c r="B34" i="150"/>
  <c r="B35" i="150"/>
  <c r="B36" i="150"/>
  <c r="B37" i="150"/>
  <c r="B38" i="150"/>
  <c r="B39" i="150"/>
  <c r="B40" i="150"/>
  <c r="B41" i="150"/>
  <c r="E10" i="246"/>
  <c r="E11" i="246"/>
  <c r="E12" i="246"/>
  <c r="E13" i="246"/>
  <c r="E14" i="246"/>
  <c r="E15" i="246"/>
  <c r="E16" i="246"/>
  <c r="E17" i="246"/>
  <c r="E18" i="246"/>
  <c r="E19" i="246"/>
  <c r="E20" i="246"/>
  <c r="E21" i="246"/>
  <c r="E22" i="246"/>
  <c r="E23" i="246"/>
  <c r="E24" i="246"/>
  <c r="E25" i="246"/>
  <c r="E26" i="246"/>
  <c r="E27" i="246"/>
  <c r="E28" i="246"/>
  <c r="E29" i="246"/>
  <c r="E30" i="246"/>
  <c r="E31" i="246"/>
  <c r="E32" i="246"/>
  <c r="E33" i="246"/>
  <c r="E34" i="246"/>
  <c r="E35" i="246"/>
  <c r="E36" i="246"/>
  <c r="E37" i="246"/>
  <c r="E38" i="246"/>
  <c r="E39" i="246"/>
  <c r="E40" i="246"/>
  <c r="E41" i="246"/>
  <c r="E42" i="246"/>
  <c r="B10" i="246"/>
  <c r="B11" i="246"/>
  <c r="B12" i="246"/>
  <c r="B13" i="246"/>
  <c r="B14" i="246"/>
  <c r="B15" i="246"/>
  <c r="B16" i="246"/>
  <c r="B17" i="246"/>
  <c r="B18" i="246"/>
  <c r="B19" i="246"/>
  <c r="B20" i="246"/>
  <c r="B21" i="246"/>
  <c r="B22" i="246"/>
  <c r="B23" i="246"/>
  <c r="B24" i="246"/>
  <c r="B25" i="246"/>
  <c r="B26" i="246"/>
  <c r="B27" i="246"/>
  <c r="B28" i="246"/>
  <c r="B29" i="246"/>
  <c r="B30" i="246"/>
  <c r="B31" i="246"/>
  <c r="B32" i="246"/>
  <c r="B33" i="246"/>
  <c r="B34" i="246"/>
  <c r="B35" i="246"/>
  <c r="B36" i="246"/>
  <c r="B37" i="246"/>
  <c r="B38" i="246"/>
  <c r="B39" i="246"/>
  <c r="B40" i="246"/>
  <c r="B41" i="246"/>
  <c r="B42" i="246"/>
  <c r="B9" i="148"/>
  <c r="B10" i="148"/>
  <c r="B11" i="148"/>
  <c r="B12" i="148"/>
  <c r="B13" i="148"/>
  <c r="B14" i="148"/>
  <c r="B15" i="148"/>
  <c r="B16" i="148"/>
  <c r="B17" i="148"/>
  <c r="B18" i="148"/>
  <c r="B19" i="148"/>
  <c r="B20" i="148"/>
  <c r="B21" i="148"/>
  <c r="B22" i="148"/>
  <c r="B23" i="148"/>
  <c r="B24" i="148"/>
  <c r="B25" i="148"/>
  <c r="B26" i="148"/>
  <c r="B27" i="148"/>
  <c r="B28" i="148"/>
  <c r="B29" i="148"/>
  <c r="B30" i="148"/>
  <c r="B31" i="148"/>
  <c r="B32" i="148"/>
  <c r="B33" i="148"/>
  <c r="B34" i="148"/>
  <c r="B35" i="148"/>
  <c r="B36" i="148"/>
  <c r="B37" i="148"/>
  <c r="B38" i="148"/>
  <c r="B39" i="148"/>
  <c r="B40" i="148"/>
  <c r="B41" i="148"/>
  <c r="B9" i="147"/>
  <c r="B10" i="147"/>
  <c r="B11" i="147"/>
  <c r="B12" i="147"/>
  <c r="B13" i="147"/>
  <c r="B14" i="147"/>
  <c r="B15" i="147"/>
  <c r="B16" i="147"/>
  <c r="B17" i="147"/>
  <c r="B18" i="147"/>
  <c r="B19" i="147"/>
  <c r="B20" i="147"/>
  <c r="B21" i="147"/>
  <c r="B22" i="147"/>
  <c r="B23" i="147"/>
  <c r="B24" i="147"/>
  <c r="B25" i="147"/>
  <c r="B26" i="147"/>
  <c r="B27" i="147"/>
  <c r="B28" i="147"/>
  <c r="B29" i="147"/>
  <c r="B30" i="147"/>
  <c r="B31" i="147"/>
  <c r="B32" i="147"/>
  <c r="B33" i="147"/>
  <c r="B34" i="147"/>
  <c r="B35" i="147"/>
  <c r="B36" i="147"/>
  <c r="B37" i="147"/>
  <c r="B38" i="147"/>
  <c r="B39" i="147"/>
  <c r="B40" i="147"/>
  <c r="B41" i="147"/>
  <c r="G11" i="146"/>
  <c r="G12" i="146"/>
  <c r="G13" i="146"/>
  <c r="G14" i="146"/>
  <c r="G15" i="146"/>
  <c r="G16" i="146"/>
  <c r="G17" i="146"/>
  <c r="G18" i="146"/>
  <c r="G19" i="146"/>
  <c r="G20" i="146"/>
  <c r="G21" i="146"/>
  <c r="G22" i="146"/>
  <c r="G23" i="146"/>
  <c r="G24" i="146"/>
  <c r="G25" i="146"/>
  <c r="G26" i="146"/>
  <c r="G27" i="146"/>
  <c r="G28" i="146"/>
  <c r="G29" i="146"/>
  <c r="G30" i="146"/>
  <c r="G31" i="146"/>
  <c r="G32" i="146"/>
  <c r="G33" i="146"/>
  <c r="G34" i="146"/>
  <c r="G35" i="146"/>
  <c r="G36" i="146"/>
  <c r="G37" i="146"/>
  <c r="G38" i="146"/>
  <c r="G39" i="146"/>
  <c r="G40" i="146"/>
  <c r="G41" i="146"/>
  <c r="G42" i="146"/>
  <c r="G10" i="146"/>
  <c r="B3" i="254" l="1"/>
  <c r="E9" i="246"/>
  <c r="B9" i="246"/>
  <c r="B8" i="148"/>
  <c r="B8" i="259"/>
  <c r="B8" i="150"/>
  <c r="H42" i="146"/>
  <c r="H38" i="146"/>
  <c r="H36" i="146"/>
  <c r="H34" i="146"/>
  <c r="H32" i="146"/>
  <c r="H30" i="146"/>
  <c r="H28" i="146"/>
  <c r="H26" i="146"/>
  <c r="H22" i="146"/>
  <c r="H20" i="146"/>
  <c r="H18" i="146"/>
  <c r="H16" i="146"/>
  <c r="H14" i="146"/>
  <c r="H12" i="146"/>
  <c r="H41" i="146"/>
  <c r="H39" i="146"/>
  <c r="H37" i="146"/>
  <c r="H35" i="146"/>
  <c r="H33" i="146"/>
  <c r="H31" i="146"/>
  <c r="H29" i="146"/>
  <c r="H27" i="146"/>
  <c r="H25" i="146"/>
  <c r="H23" i="146"/>
  <c r="H21" i="146"/>
  <c r="H19" i="146"/>
  <c r="H17" i="146"/>
  <c r="H15" i="146"/>
  <c r="H13" i="146"/>
  <c r="H11" i="146"/>
  <c r="H40" i="146"/>
  <c r="H24" i="146"/>
  <c r="B8" i="255"/>
  <c r="D10" i="146" l="1"/>
  <c r="D9" i="146" s="1"/>
  <c r="H10" i="146" l="1"/>
  <c r="H9" i="14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شجاعي</author>
  </authors>
  <commentList>
    <comment ref="E26" authorId="0" shapeId="0" xr:uid="{F3DFEC86-B8A1-42A1-B377-60AED32D76CA}">
      <text>
        <r>
          <rPr>
            <b/>
            <sz val="9"/>
            <color indexed="81"/>
            <rFont val="Tahoma"/>
            <family val="2"/>
          </rPr>
          <t>شجاعي:</t>
        </r>
        <r>
          <rPr>
            <sz val="9"/>
            <color indexed="81"/>
            <rFont val="Tahoma"/>
            <family val="2"/>
          </rPr>
          <t xml:space="preserve">
یدونه 26 اختیاری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شجاعي</author>
  </authors>
  <commentList>
    <comment ref="E3" authorId="0" shapeId="0" xr:uid="{B101FFCF-5090-419E-AC31-1D4C02B3E5DC}">
      <text>
        <r>
          <rPr>
            <b/>
            <sz val="9"/>
            <color indexed="81"/>
            <rFont val="Tahoma"/>
            <family val="2"/>
          </rPr>
          <t>شجاعي:</t>
        </r>
        <r>
          <rPr>
            <sz val="9"/>
            <color indexed="81"/>
            <rFont val="Tahoma"/>
            <family val="2"/>
          </rPr>
          <t xml:space="preserve">
نامشخص داشت سال 95و96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شجاعي</author>
  </authors>
  <commentList>
    <comment ref="D3" authorId="0" shapeId="0" xr:uid="{97E23F3A-126D-4E0A-93FA-DB5C8299F909}">
      <text>
        <r>
          <rPr>
            <b/>
            <sz val="9"/>
            <color indexed="81"/>
            <rFont val="Tahoma"/>
            <family val="2"/>
          </rPr>
          <t>شجاعي:</t>
        </r>
        <r>
          <rPr>
            <sz val="9"/>
            <color indexed="81"/>
            <rFont val="Tahoma"/>
            <family val="2"/>
          </rPr>
          <t xml:space="preserve">
با bi مغایرت داشت اصلاح شد</t>
        </r>
      </text>
    </comment>
    <comment ref="D4" authorId="0" shapeId="0" xr:uid="{87037531-CE0E-472C-AEF2-ED2B518F3C38}">
      <text>
        <r>
          <rPr>
            <b/>
            <sz val="9"/>
            <color indexed="81"/>
            <rFont val="Tahoma"/>
            <family val="2"/>
          </rPr>
          <t>شجاعي:</t>
        </r>
        <r>
          <rPr>
            <sz val="9"/>
            <color indexed="81"/>
            <rFont val="Tahoma"/>
            <family val="2"/>
          </rPr>
          <t xml:space="preserve">
با bi مغایرت داشت اصلاح شد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شجاعي</author>
  </authors>
  <commentList>
    <comment ref="D7" authorId="0" shapeId="0" xr:uid="{BF21F7E4-7238-4E1C-8DD3-F3E512C83E56}">
      <text>
        <r>
          <rPr>
            <b/>
            <sz val="9"/>
            <color indexed="81"/>
            <rFont val="Tahoma"/>
            <family val="2"/>
          </rPr>
          <t>شجاعي:</t>
        </r>
        <r>
          <rPr>
            <sz val="9"/>
            <color indexed="81"/>
            <rFont val="Tahoma"/>
            <family val="2"/>
          </rPr>
          <t xml:space="preserve">
با </t>
        </r>
      </text>
    </comment>
  </commentList>
</comments>
</file>

<file path=xl/sharedStrings.xml><?xml version="1.0" encoding="utf-8"?>
<sst xmlns="http://schemas.openxmlformats.org/spreadsheetml/2006/main" count="7682" uniqueCount="1714">
  <si>
    <t xml:space="preserve">اصفهان </t>
  </si>
  <si>
    <t xml:space="preserve">بوشهر </t>
  </si>
  <si>
    <t xml:space="preserve">خوزستان </t>
  </si>
  <si>
    <t xml:space="preserve">زنجان </t>
  </si>
  <si>
    <t xml:space="preserve">سمنان </t>
  </si>
  <si>
    <t xml:space="preserve">فارس </t>
  </si>
  <si>
    <t xml:space="preserve">قم </t>
  </si>
  <si>
    <t xml:space="preserve">گلستان </t>
  </si>
  <si>
    <t xml:space="preserve">لرستان </t>
  </si>
  <si>
    <t xml:space="preserve">مازندران </t>
  </si>
  <si>
    <t xml:space="preserve">هرمزگان </t>
  </si>
  <si>
    <t xml:space="preserve">همدان </t>
  </si>
  <si>
    <t>يزد</t>
  </si>
  <si>
    <t>اردبيل</t>
  </si>
  <si>
    <t>اصفهان</t>
  </si>
  <si>
    <t>ايلام</t>
  </si>
  <si>
    <t>بوشهر</t>
  </si>
  <si>
    <t>خوزستان</t>
  </si>
  <si>
    <t>زنجان</t>
  </si>
  <si>
    <t>سمنان</t>
  </si>
  <si>
    <t>فارس</t>
  </si>
  <si>
    <t>قزوين</t>
  </si>
  <si>
    <t>قم</t>
  </si>
  <si>
    <t>گيلان</t>
  </si>
  <si>
    <t>لرستان</t>
  </si>
  <si>
    <t>مازندران</t>
  </si>
  <si>
    <t>هرمزگان</t>
  </si>
  <si>
    <t>همدان</t>
  </si>
  <si>
    <t xml:space="preserve">خراسان شمالی </t>
  </si>
  <si>
    <t>خراسان شمالی</t>
  </si>
  <si>
    <t>خراسان رضوی</t>
  </si>
  <si>
    <t>خراسان جنوبی</t>
  </si>
  <si>
    <t>جمع</t>
  </si>
  <si>
    <t>البرز</t>
  </si>
  <si>
    <t xml:space="preserve">سال / اداره کل </t>
  </si>
  <si>
    <t xml:space="preserve">بیمه شدگان </t>
  </si>
  <si>
    <t xml:space="preserve">مستمری بگیران </t>
  </si>
  <si>
    <t xml:space="preserve">تحت پوشش </t>
  </si>
  <si>
    <t xml:space="preserve">اصلی </t>
  </si>
  <si>
    <t xml:space="preserve">تبعی </t>
  </si>
  <si>
    <t xml:space="preserve">جمع </t>
  </si>
  <si>
    <t xml:space="preserve">آذربایجان شرقی </t>
  </si>
  <si>
    <t xml:space="preserve">آذربایجان غربی </t>
  </si>
  <si>
    <t xml:space="preserve">اردبیل </t>
  </si>
  <si>
    <t xml:space="preserve">ایلام </t>
  </si>
  <si>
    <t xml:space="preserve">چهار محال وبختیاری </t>
  </si>
  <si>
    <t xml:space="preserve">خراسان جنوبی </t>
  </si>
  <si>
    <t xml:space="preserve">خراسان رضوی </t>
  </si>
  <si>
    <t xml:space="preserve">سیستان وبلوچستان </t>
  </si>
  <si>
    <t xml:space="preserve">شرق تهران بزرگ </t>
  </si>
  <si>
    <t xml:space="preserve">شهرستانهای تهران </t>
  </si>
  <si>
    <t xml:space="preserve">غرب تهران بزرگ </t>
  </si>
  <si>
    <t xml:space="preserve">قزوین </t>
  </si>
  <si>
    <t xml:space="preserve">کردستان </t>
  </si>
  <si>
    <t xml:space="preserve">کرمان </t>
  </si>
  <si>
    <t xml:space="preserve">کرمانشاه </t>
  </si>
  <si>
    <t>کهکیلویه وبویر احمد</t>
  </si>
  <si>
    <t xml:space="preserve">گیلان </t>
  </si>
  <si>
    <t xml:space="preserve">مرکزی </t>
  </si>
  <si>
    <t xml:space="preserve">یزد </t>
  </si>
  <si>
    <t xml:space="preserve">جدول 2-1 تعداد بیمه شدگان اصلی سازمان تامین اجتماعی به تفکیک نوع بیمه  </t>
  </si>
  <si>
    <t xml:space="preserve"> سال / اداره کل </t>
  </si>
  <si>
    <t xml:space="preserve">اجباری </t>
  </si>
  <si>
    <t xml:space="preserve">خاص </t>
  </si>
  <si>
    <t xml:space="preserve">بیمه بیکاری </t>
  </si>
  <si>
    <t xml:space="preserve">توافقی </t>
  </si>
  <si>
    <t xml:space="preserve">بیمه شدگان باربران و خادمین مساجد از سال 1390 به بعد از بیمه شدگان توافقی خارج و در دسته بیمه شدگان خاص قرار گرفته اند. </t>
  </si>
  <si>
    <t xml:space="preserve">جدول 3-1 تعداد بیمه شدگان تبعی سازمان تامین اجتماعی  به تفکیک نوع بیمه  </t>
  </si>
  <si>
    <t xml:space="preserve"> سال / اداره کل</t>
  </si>
  <si>
    <t>توافقی</t>
  </si>
  <si>
    <t xml:space="preserve">با توجه به متمرکز شدن سیستم بیمه بیکاری تعداد افراد تبعی در سال 97 از تعداد عائله مندرج در احکام بیکاری استخراج گردیده است.  </t>
  </si>
  <si>
    <t xml:space="preserve">دولتی </t>
  </si>
  <si>
    <t xml:space="preserve">غیر دولتی </t>
  </si>
  <si>
    <t xml:space="preserve">پیمانها </t>
  </si>
  <si>
    <t xml:space="preserve">بافندگان </t>
  </si>
  <si>
    <t xml:space="preserve">رانندگان </t>
  </si>
  <si>
    <t xml:space="preserve">اختیاری </t>
  </si>
  <si>
    <t>کارگران ساختمانی</t>
  </si>
  <si>
    <t>باربران</t>
  </si>
  <si>
    <t>خادمین مساجد</t>
  </si>
  <si>
    <t>کارفرمایان صنفی</t>
  </si>
  <si>
    <t>نویسندگان و پدیدآورندگان کتاب و هنرمندان</t>
  </si>
  <si>
    <t xml:space="preserve">مددجویان کمیته امداد و بهزیستی  </t>
  </si>
  <si>
    <t>مجریان طرحهای خود اشتغالی و کارآفرینی بنیاد شهید</t>
  </si>
  <si>
    <t>زنان خانه دار</t>
  </si>
  <si>
    <t>زن سرپرست خانوار</t>
  </si>
  <si>
    <t>مربیان مهدهای کودک تحت پوشش سازمان بهزیستی</t>
  </si>
  <si>
    <t>ایرانیان خارج از کشور</t>
  </si>
  <si>
    <t>دانشجویان</t>
  </si>
  <si>
    <t>سایر</t>
  </si>
  <si>
    <t xml:space="preserve">طلاب و روحانیون فعال </t>
  </si>
  <si>
    <t>رزمندگان و بسیجیان فعال</t>
  </si>
  <si>
    <t>مداحان و شاعران تحت پوشش بنیاد فرهنگی دعبل</t>
  </si>
  <si>
    <t xml:space="preserve">اعضاء صندوق نظام پزشکی </t>
  </si>
  <si>
    <t xml:space="preserve">اعضاء صندوق نظام دامپزشکی </t>
  </si>
  <si>
    <t>هنرمندان و صنعتگران صنایع دستی</t>
  </si>
  <si>
    <t xml:space="preserve">اعضاء انجمن حمایت از مدیران مزرعه </t>
  </si>
  <si>
    <t>اعضاء شرکت تعاونی سرویسکاران مجاز شرکت صنعتی بوتان</t>
  </si>
  <si>
    <t>اعضاء نماینده بیمه ایران و آسیا</t>
  </si>
  <si>
    <t>معلمین حق التدریسی</t>
  </si>
  <si>
    <t>بیمه وکلاء و کارشناسان قوه قضاییه</t>
  </si>
  <si>
    <t xml:space="preserve">سازمان نظام مهندسی ساختمان </t>
  </si>
  <si>
    <t>بیمه معلم</t>
  </si>
  <si>
    <t xml:space="preserve">اعضاء کارکنان افتخاری شوراهای حل اختلاف دادگستری </t>
  </si>
  <si>
    <t xml:space="preserve">زن </t>
  </si>
  <si>
    <t>مرد</t>
  </si>
  <si>
    <t xml:space="preserve">مرد </t>
  </si>
  <si>
    <t>زن</t>
  </si>
  <si>
    <t xml:space="preserve">جمع تبعی </t>
  </si>
  <si>
    <t xml:space="preserve"> بازنشسته</t>
  </si>
  <si>
    <t>ازکار افتاده</t>
  </si>
  <si>
    <t>فوت شده</t>
  </si>
  <si>
    <t>بازمانده</t>
  </si>
  <si>
    <t>تبعی بازنشسته</t>
  </si>
  <si>
    <t>تبعی از کار افتاده</t>
  </si>
  <si>
    <r>
      <t xml:space="preserve">جمع بر اساس پرونده </t>
    </r>
    <r>
      <rPr>
        <b/>
        <vertAlign val="superscript"/>
        <sz val="11"/>
        <color indexed="9"/>
        <rFont val="B Nazanin"/>
        <charset val="178"/>
      </rPr>
      <t>*</t>
    </r>
  </si>
  <si>
    <r>
      <t xml:space="preserve">جمع بر اساس نفر </t>
    </r>
    <r>
      <rPr>
        <b/>
        <vertAlign val="superscript"/>
        <sz val="11"/>
        <color indexed="9"/>
        <rFont val="B Nazanin"/>
        <charset val="178"/>
      </rPr>
      <t>**</t>
    </r>
  </si>
  <si>
    <t>كلي ناشي</t>
  </si>
  <si>
    <t>جزيي</t>
  </si>
  <si>
    <t>کلی غيرناشی</t>
  </si>
  <si>
    <t>آذربایجان شرقی</t>
  </si>
  <si>
    <t>آذربایجان غربی</t>
  </si>
  <si>
    <t>ایلام</t>
  </si>
  <si>
    <t>چهارمحال و بختیاری</t>
  </si>
  <si>
    <t>سیستان و بلوچستان</t>
  </si>
  <si>
    <t>شرق تهران بزرگ</t>
  </si>
  <si>
    <t>شهرستانهای تهران</t>
  </si>
  <si>
    <t>غرب تهران بزرگ</t>
  </si>
  <si>
    <t>قزوین</t>
  </si>
  <si>
    <t>کردستان</t>
  </si>
  <si>
    <t>کرمان</t>
  </si>
  <si>
    <t>کرمانشاه</t>
  </si>
  <si>
    <t>گلستان</t>
  </si>
  <si>
    <t>گیلان</t>
  </si>
  <si>
    <t>مرکزی</t>
  </si>
  <si>
    <t>یزد</t>
  </si>
  <si>
    <r>
      <t xml:space="preserve">** </t>
    </r>
    <r>
      <rPr>
        <b/>
        <sz val="12"/>
        <rFont val="B Nazanin"/>
        <charset val="178"/>
      </rPr>
      <t>جمع بر اساس نفر =  بازنشسته + ازکارافتاده + بازمانده</t>
    </r>
  </si>
  <si>
    <t>سال/ اداره کل</t>
  </si>
  <si>
    <t>بازنشسته</t>
  </si>
  <si>
    <t>ستاد مرکزی</t>
  </si>
  <si>
    <t>تیپ ممتاز</t>
  </si>
  <si>
    <t>تیپ 1</t>
  </si>
  <si>
    <t>تیپ 2</t>
  </si>
  <si>
    <t>تیپ 3</t>
  </si>
  <si>
    <t xml:space="preserve">تیپ 4 </t>
  </si>
  <si>
    <t xml:space="preserve">تیپ 5 </t>
  </si>
  <si>
    <t>مکانیزه</t>
  </si>
  <si>
    <t>اقماری</t>
  </si>
  <si>
    <t>کارگزاری</t>
  </si>
  <si>
    <t>اردبیل</t>
  </si>
  <si>
    <t>کهکیلویه و بویراحمد</t>
  </si>
  <si>
    <t>لیستهای اینترنتی دریافت شده</t>
  </si>
  <si>
    <t>لیستهای ابطالی</t>
  </si>
  <si>
    <t>لیستهای تایید شده</t>
  </si>
  <si>
    <t xml:space="preserve"> کارکرد عادی لیست </t>
  </si>
  <si>
    <t xml:space="preserve"> ناشی از بازرسی</t>
  </si>
  <si>
    <t>حرف و مشاغل آزاد</t>
  </si>
  <si>
    <t>سایر*</t>
  </si>
  <si>
    <t>جمع کل</t>
  </si>
  <si>
    <t xml:space="preserve">     * علت مغایرت جمع بیمه شدگان اجباری با جدول شماره 2-1 امکان اشتغال بیمه شده در بیش از یک کارگاه می باشد.  </t>
  </si>
  <si>
    <t xml:space="preserve">اعضاء انجمن صنفی شرکت های امداد خودروئی برون شهری  </t>
  </si>
  <si>
    <t xml:space="preserve">اعضا سازمان نظام کاردانی ساختمان </t>
  </si>
  <si>
    <t>اعضا انجمن صنفی نمایندگان بیمه البرز</t>
  </si>
  <si>
    <t>اعضای سازمان نظام مهندسی معدن</t>
  </si>
  <si>
    <t xml:space="preserve">کسب و کار مجازی </t>
  </si>
  <si>
    <t>بیمه کارکنان شورای حل اختلاف</t>
  </si>
  <si>
    <t>سازمان و اعضا نظام مهندسی کشاورزی و منابع  طبیعی (توافقی)</t>
  </si>
  <si>
    <t>اعضامرکزوکلا کارشناسان رسمی و مشاوران خانواده قوه قضائیه انفرادی و گروهی</t>
  </si>
  <si>
    <t>فعالان حوزه رسانه و مطبوعات</t>
  </si>
  <si>
    <t xml:space="preserve">راکبین و نمایندگیهای پیک موتوری </t>
  </si>
  <si>
    <t>گروههای بیمه ای توافقی جدول فوق در سال 99 ایجاد شده است.</t>
  </si>
  <si>
    <r>
      <t>*</t>
    </r>
    <r>
      <rPr>
        <b/>
        <sz val="12"/>
        <rFont val="B Nazanin"/>
        <charset val="178"/>
      </rPr>
      <t xml:space="preserve"> جمع بر اساس پرونده =  بازنشسته + ازکارافتاده + فوت شده</t>
    </r>
  </si>
  <si>
    <t>اجباری  با همپوشانی</t>
  </si>
  <si>
    <t>اجباری  با کسر همپوشانی کارکاهها</t>
  </si>
  <si>
    <t>غیر مشمول یارانه</t>
  </si>
  <si>
    <t xml:space="preserve">حضوری </t>
  </si>
  <si>
    <t xml:space="preserve">غیر حضوری </t>
  </si>
  <si>
    <t>غیر حضوری</t>
  </si>
  <si>
    <t xml:space="preserve">سازمان میراث فرهنگی </t>
  </si>
  <si>
    <t xml:space="preserve">وزارت بازرگانی </t>
  </si>
  <si>
    <t>درون شهری</t>
  </si>
  <si>
    <t xml:space="preserve">برون شهری </t>
  </si>
  <si>
    <t>زنبورداران و صیادان</t>
  </si>
  <si>
    <t xml:space="preserve">کسب و کار خانگی </t>
  </si>
  <si>
    <t xml:space="preserve">نخبگان </t>
  </si>
  <si>
    <t xml:space="preserve">نامنویسی شده </t>
  </si>
  <si>
    <t>پورسانتاژی</t>
  </si>
  <si>
    <t>پیمانها</t>
  </si>
  <si>
    <t>کارگاه کشاورزی مشمول یارانه</t>
  </si>
  <si>
    <t xml:space="preserve"> حرف ومشاغل آزاد  عادی </t>
  </si>
  <si>
    <t>پدید آورندگان،  نویسندگان
کتاب و هنرمندان مشمول یارانه</t>
  </si>
  <si>
    <t xml:space="preserve">زنان سرپرست خانوار 
کمیته امداد وبهزیستی </t>
  </si>
  <si>
    <t>تعداد کارگاه مشمول</t>
  </si>
  <si>
    <t xml:space="preserve">تعداد کل بیمه شده شاغل </t>
  </si>
  <si>
    <t>فقط لیست</t>
  </si>
  <si>
    <t>لیست و حق بیمه</t>
  </si>
  <si>
    <t>فقط حق بیمه</t>
  </si>
  <si>
    <t>کامل %27 (دستمزد عادی - دستمزد مقطوع)</t>
  </si>
  <si>
    <t xml:space="preserve">جدول  1-1 تعداد جمعیت تحت پوشش سازمان تامین اجتماعی </t>
  </si>
  <si>
    <t xml:space="preserve"> حرف ومشاغل آزاد </t>
  </si>
  <si>
    <t>کمتر از یک ماه</t>
  </si>
  <si>
    <t>یک تا سه ماه</t>
  </si>
  <si>
    <t>سه تا شش ماه</t>
  </si>
  <si>
    <t>شش ماه تا یکسال</t>
  </si>
  <si>
    <t>یکسال تا دو سال</t>
  </si>
  <si>
    <t>دو تا سه سال</t>
  </si>
  <si>
    <t>بیش از سه سال</t>
  </si>
  <si>
    <t>کمتر از  10 سال</t>
  </si>
  <si>
    <t>بین 10تا 15 سال</t>
  </si>
  <si>
    <t>بین 15 تا 20 سال</t>
  </si>
  <si>
    <t>بین 20تا 25 سال</t>
  </si>
  <si>
    <t>بین 25تا 30 سال</t>
  </si>
  <si>
    <t>بین 30تا 35 سال</t>
  </si>
  <si>
    <t>بیش از 35 سال</t>
  </si>
  <si>
    <t>جمع  کل</t>
  </si>
  <si>
    <t>همکار سازمانی</t>
  </si>
  <si>
    <t>چهارمحال وبختياري</t>
  </si>
  <si>
    <t>خراسان جنوبي</t>
  </si>
  <si>
    <t>خراسان رضوِي</t>
  </si>
  <si>
    <t>خراسان شمالي</t>
  </si>
  <si>
    <t>سيستان وبلوچستان</t>
  </si>
  <si>
    <t>شهرستانهاي استان تهران</t>
  </si>
  <si>
    <t>كردستان</t>
  </si>
  <si>
    <t>كرمان</t>
  </si>
  <si>
    <t>كرمانشاه</t>
  </si>
  <si>
    <t>كهگيلويه وبويراحمد</t>
  </si>
  <si>
    <t>مركزي</t>
  </si>
  <si>
    <t>اذربايجان شرقي</t>
  </si>
  <si>
    <t>اذربايجان غربي</t>
  </si>
  <si>
    <t xml:space="preserve"> مشمول یارانه </t>
  </si>
  <si>
    <t xml:space="preserve">حرف و مشاغل آزاد  با درمان </t>
  </si>
  <si>
    <t>حرف و مشاغل آزادبدون درمان</t>
  </si>
  <si>
    <t>بالای 50 نفر</t>
  </si>
  <si>
    <t>11-50</t>
  </si>
  <si>
    <t>6-10</t>
  </si>
  <si>
    <t>پیمانکاری دارای قرارداد فعال(فاقد بیمه شده)</t>
  </si>
  <si>
    <t>سایر (ردیف پیمان)</t>
  </si>
  <si>
    <t>سایر و نامشخص</t>
  </si>
  <si>
    <t>پورسانتاژ</t>
  </si>
  <si>
    <t>مشمول کمک دولت</t>
  </si>
  <si>
    <t>27 درصد کامل</t>
  </si>
  <si>
    <t>پیمانکاری</t>
  </si>
  <si>
    <t>غیر دولتی</t>
  </si>
  <si>
    <t>دولتی</t>
  </si>
  <si>
    <t>سایرموارد</t>
  </si>
  <si>
    <t>کارگاه به تفکیک نرخ</t>
  </si>
  <si>
    <t>اجباری (غیردولتی 27درصد مشمول کمک دولت )</t>
  </si>
  <si>
    <t xml:space="preserve"> مربیان مهد کودک (درآمد)</t>
  </si>
  <si>
    <t xml:space="preserve">کارکنان مراکز توانبخشی </t>
  </si>
  <si>
    <t>اجباری</t>
  </si>
  <si>
    <t>بافندگان</t>
  </si>
  <si>
    <t>بافندگان کارگاهی</t>
  </si>
  <si>
    <t xml:space="preserve">باربران </t>
  </si>
  <si>
    <t xml:space="preserve">صیادان وزنبورداران </t>
  </si>
  <si>
    <t>مربیان مهد کودک (فنی)
خودمالک</t>
  </si>
  <si>
    <t xml:space="preserve">مددجویان 
کمیته امداد و بهزیستی بخشنامه 8  </t>
  </si>
  <si>
    <t>سال / اداره کل</t>
  </si>
  <si>
    <t>جنسیت</t>
  </si>
  <si>
    <t>وضعیت تاهل</t>
  </si>
  <si>
    <t xml:space="preserve">مجرد </t>
  </si>
  <si>
    <t>متاهل</t>
  </si>
  <si>
    <t>آذربايجان شرقي</t>
  </si>
  <si>
    <t>آذربايجان غربي</t>
  </si>
  <si>
    <t>چهار محال و بختياري</t>
  </si>
  <si>
    <t>سيستان و بلوچستان</t>
  </si>
  <si>
    <t xml:space="preserve">شرق تهران  بزرگ </t>
  </si>
  <si>
    <t>شهرستان هاي تهران</t>
  </si>
  <si>
    <t xml:space="preserve">غرب تهران  بزرگ </t>
  </si>
  <si>
    <t>کهگيلويه و بوير احمد</t>
  </si>
  <si>
    <t>مرکزي</t>
  </si>
  <si>
    <t>بیمه شدگان مشمول حادثه ناشی ازکار</t>
  </si>
  <si>
    <t xml:space="preserve">حادثه دیده </t>
  </si>
  <si>
    <t>علت افزایش آمار حوادث ناشی از کار مکانیزاسیون کلیه فرآیندهای ثبت اطلاعات در سیستم حوادث می باشد.</t>
  </si>
  <si>
    <t>وسايل بي حفاظ</t>
  </si>
  <si>
    <t>وسايل معيوب</t>
  </si>
  <si>
    <t>بي احتياطي</t>
  </si>
  <si>
    <t>نور ناقص</t>
  </si>
  <si>
    <t>تهويه نامطلوب</t>
  </si>
  <si>
    <t xml:space="preserve">لباس نامناسب </t>
  </si>
  <si>
    <t>فقدان اطلاعات</t>
  </si>
  <si>
    <t>ساير علل</t>
  </si>
  <si>
    <t xml:space="preserve">فوت </t>
  </si>
  <si>
    <t xml:space="preserve">بیش از 66% (از کارافتاده کلی) </t>
  </si>
  <si>
    <t>33%تا%66 (ازکارافتاده جزئی)</t>
  </si>
  <si>
    <t>کمتراز %33 (غرامت نقص عضو)</t>
  </si>
  <si>
    <t xml:space="preserve">بهبودی کامل </t>
  </si>
  <si>
    <t>-</t>
  </si>
  <si>
    <t>صبح</t>
  </si>
  <si>
    <t xml:space="preserve">عصر </t>
  </si>
  <si>
    <t>شب</t>
  </si>
  <si>
    <t>سایر استانها</t>
  </si>
  <si>
    <t>زنبوردار</t>
  </si>
  <si>
    <t xml:space="preserve">جدول 7 -1  تعداد بیمه شدگان خاص سازمان تامین اجتماعی به تفکیک نوع بیمه </t>
  </si>
  <si>
    <t>جدول8 -1  تعداد بیمه شدگان حرف و مشاغل آزاد سازمان تامین اجتماعی  به تفکیک حضوری و غیر حضوری</t>
  </si>
  <si>
    <t>حرف و مشاغل آزاد:حرف و مشاغل آزاد عادی -نویسندگان - ایرانیان خارج از کشور - نخبگان- زنان سرپرست خانوار تحت پوشش کمیته امداد و بهزیستی -زنان خانه دار - کسب و کار خانگی --دانشجویان - کارفرمایان بنیاد شهید-مددجویان کمیته امداد و بهزیستی</t>
  </si>
  <si>
    <t>جدول   12-1  تعداد بیمه شدگان حرف ومشاغل آزاد سازمان تامین اجتماعی به تفکیک نوع قرارداد</t>
  </si>
  <si>
    <t>ادامه در صفحه بعد</t>
  </si>
  <si>
    <t xml:space="preserve">جدول 18 -1 تعداد بیمه شدگان تحت حمایت دولت سازمان تامین اجتماعی به تفکیک نوع بیمه </t>
  </si>
  <si>
    <t xml:space="preserve">ادامه جدول 18 -1 تعداد بیمه شدگان تحت حمایت دولت سازمان تامین اجتماعی به تفکیک نوع بیمه </t>
  </si>
  <si>
    <t>باربری و مسافربری</t>
  </si>
  <si>
    <t xml:space="preserve"> جدول 14-1 تعداد بیمه شدگان راننده سازمان تامین اجتماعی به تفکیک نوع </t>
  </si>
  <si>
    <t xml:space="preserve"> جدول 15-1 تعداد بیمه شدگان اختیاری سازمان تامین اجتماعی به تفکیک حضوری و غیر حضوری</t>
  </si>
  <si>
    <t xml:space="preserve"> غیر مشمول یارانه</t>
  </si>
  <si>
    <t>جدول   19-1  تعداد بیمه شدگان توافقی سازمان تامین اجتماعی به تفکیک نوع بیمه</t>
  </si>
  <si>
    <t>ادامه جدول   19-1   بیمه شدگان توافقی سازمان تامین اجتماعی به تفکیک نوع بیمه</t>
  </si>
  <si>
    <t xml:space="preserve">جدول 20-1 تعداد بیمه شدگان اصلی سازمان تامین اجتماعی برحسب جنسیت </t>
  </si>
  <si>
    <t xml:space="preserve">جدول 21-1 تعداد بیمه شدگان اجباری سازمان تامین اجتماعی به تفکیک جنسیت </t>
  </si>
  <si>
    <t xml:space="preserve">جدول 22-1 تعداد بیمه شدگان خاص سازمان تامین اجتماعی به تفکیک جنسیت </t>
  </si>
  <si>
    <t xml:space="preserve">جدول23 -1 تعداد بیمه شدگان توافقی سازمان تامین اجتماعی به تفکیک جنسیت </t>
  </si>
  <si>
    <t xml:space="preserve">جدول 24-1 تعداد مقرری بگیران بیمه بیکاری سازمان تامین اجتماعی به تفکیک جنسیت </t>
  </si>
  <si>
    <t xml:space="preserve">جدول 25-1 تعداد بیمه شدگان حرف ومشاغل آزاد سازمان تامین اجتماعی به تفکیک جنسیت </t>
  </si>
  <si>
    <t>جدول 26-1 تعداد بیمه شدگان اختیاری سازمان تامین اجتماعی به تفکیک جنسیت</t>
  </si>
  <si>
    <t>جدول 27-1 تعداد بیمه شدگان بافنده سازمان تامین اجتماعی به تفکیک جنسیت</t>
  </si>
  <si>
    <t xml:space="preserve">جدول 28-1 تعداد بیمه شدگان راننده سازمان تامین اجتماعی برحسب جنسیت </t>
  </si>
  <si>
    <t xml:space="preserve">جدول 29-1 تعداد بیمه شدگان خادمین مساجد سازمان تامین اجتماعی برحسب جنسیت </t>
  </si>
  <si>
    <t xml:space="preserve">جدول 30-1 تعداد بیمه شدگان کارفرمای صنفی  بر حسب جنسیت </t>
  </si>
  <si>
    <t>سایر: شامل اختیاری،کارگران ساختمانی،کارفرمایان صنفی،باربران،گروههای خاص بیمه ای و... میباشد.</t>
  </si>
  <si>
    <t>جدول 34-1 تعداد مستمری بگیران سازمان تامین اجتماعی به تفکیک نوع مستمری</t>
  </si>
  <si>
    <t>جدول 35-1 تعداد مستمری بگیران سازمان تامین اجتماعی به تفکیک جنسیت</t>
  </si>
  <si>
    <t xml:space="preserve">جدول 42-1 تعداد کارگاههای فعال سازمان تامین اجتماعی دارای لیست بر اساس رده نفرات  </t>
  </si>
  <si>
    <t xml:space="preserve">جدول 46-1 تعداد کارکنان بخش بیمه ای و ستاد مرکزی سازمان تامین اجتماعی </t>
  </si>
  <si>
    <t xml:space="preserve">جدول 50-1 تعداد حوادث ناشی از کار بر حسب علت وقوع حادثه </t>
  </si>
  <si>
    <t>جدول 52 -1 تعداد حادثه دیدگان ناشی از کار برحسب زمان حادثه</t>
  </si>
  <si>
    <t>سایر /نامعتبر/نامشخص</t>
  </si>
  <si>
    <t>جدول 5-1 تعداد بیمه شدگان اجباری با همپوشانی کارگاهی به تفکیک نوع و نرخ</t>
  </si>
  <si>
    <t>عنوان</t>
  </si>
  <si>
    <t>صفحه</t>
  </si>
  <si>
    <t>بخش اول امور بیمه ای ..................................................................................................................................................................................................................</t>
  </si>
  <si>
    <t>مقدمه  ...............................................................................................................................................................................................................................................</t>
  </si>
  <si>
    <t>جدول 6-1  تعداد بيمه شدگان اجباري با همپوشاني وبا کسر همپوشاني  .................................................................................................................................</t>
  </si>
  <si>
    <t>جدول 8 -1  تعداد بيمه شدگان حرف و مشاغل آزاد سازمان تامين اجتماعي  به تفکيک حضوري و غير حضوري  ...........................................................</t>
  </si>
  <si>
    <t>جدول 9 -1  تعداد بيمه شدگان حرف و مشاغل آزاد سازمان تامين اجتماعي بر اساس وضعيت درمان و به تفکيک حضوري و غير حضوري  ...............</t>
  </si>
  <si>
    <t>جدول 10 -1 تعداد بيمه شدگان حرف و مشاغل آزاد به تفکيک وضعيت يارانه  .....................................................................................................................</t>
  </si>
  <si>
    <t>جدول 11 -1 تعداد بيمه شدگان حرف و مشاغل آزاد به تفکيک نرخ  ......................................................................................................................................</t>
  </si>
  <si>
    <t>جدول 12-1  تعداد بيمه شدگان حرف ومشاغل آزاد سازمان تامين اجتماعي به تفکيک نوع قرارداد  ..................................................................................</t>
  </si>
  <si>
    <t>جدول 13-1 تعداد  بيمه شدگان قاليباف به تفکيک مرجع  ........................................................................................................................................................</t>
  </si>
  <si>
    <t>جدول 14-1 تعداد بيمه شدگان راننده سازمان تامين اجتماعي به تفکيک نوع  .......................................................................................................................</t>
  </si>
  <si>
    <t>جدول 15-1 تعداد بيمه شدگان اختياري سازمان تامين اجتماعي به تفکيک حضوري و غير حضوري  .................................................................................</t>
  </si>
  <si>
    <t xml:space="preserve">جدول 17 -1 تعداد بيمه شدگان کارفرماي صنفي  سازمان تامين اجتماعي برحسب مشمول و غير مشمول يارانه  ...........................................................  </t>
  </si>
  <si>
    <t>جدول 16-1 تعداد  بيمه شدگان کار گر ساختماني بر اساس نوع  .............................................................................................................................................</t>
  </si>
  <si>
    <t>جدول 18 -1 تعداد بيمه شدگان تحت حمايت دولت سازمان تامين اجتماعي به تفکيک نوع بيمه  .....................................................................................</t>
  </si>
  <si>
    <t>ادامه جدول 18 -1 تعداد بيمه شدگان تحت حمايت دولت سازمان تامين اجتماعي به تفکيک نوع بيمه  ............................................................................</t>
  </si>
  <si>
    <t>جدول 19-1  تعداد بيمه شدگان توافقي سازمان تامين اجتماعي به تفکيک نوع بيمه  ...........................................................................................................</t>
  </si>
  <si>
    <t>ادامه جدول 19-1 بيمه شدگان توافقي سازمان تامين اجتماعي به تفکيک نوع بيمه  ............................................................................................................</t>
  </si>
  <si>
    <t>جدول 20-1 تعداد بيمه شدگان اصلي سازمان تامين اجتماعي برحسب جنسيت  ...................................................................................................................</t>
  </si>
  <si>
    <t xml:space="preserve">جدول 21-1 تعداد بيمه شدگان اجباري سازمان تامين اجتماعي به تفکيک جنسيت  ............................................................................................................. </t>
  </si>
  <si>
    <t>جدول 22-1 تعداد بيمه شدگان خاص سازمان تامين اجتماعي به تفکيک جنسيت  ...............................................................................................................</t>
  </si>
  <si>
    <t xml:space="preserve">جدول 23 -1 تعداد بيمه شدگان توافقي سازمان تامين اجتماعي به تفکيک جنسيت  ............................................................................................................ </t>
  </si>
  <si>
    <t>جدول 24-1 تعداد مقرري بگيران بيمه بيکاري سازمان تامين اجتماعي به تفکيک جنسيت  .................................................................................................</t>
  </si>
  <si>
    <t>جدول 25-1 تعداد بيمه شدگان حرف ومشاغل آزاد سازمان تامين اجتماعي به تفکيک جنسيت  .........................................................................................</t>
  </si>
  <si>
    <t>جدول 27-1 تعداد بيمه شدگان بافنده سازمان تامين اجتماعي به تفکيک جنسيت  ...............................................................................................................</t>
  </si>
  <si>
    <t>جدول 28-1 تعداد بيمه شدگان راننده سازمان تامين اجتماعي برحسب جنسيت  ....................................................................................................................</t>
  </si>
  <si>
    <t xml:space="preserve">جدول 30-1 تعداد بيمه شدگان کارفرماي صنفي  بر حسب جنسيت ......................................................................................................................................... </t>
  </si>
  <si>
    <t>جدول 31-1 تعداد بيمه پردازان بر حسب نوع پرداخت  ..............................................................................................................................................................</t>
  </si>
  <si>
    <t>جدول 26-1 تعداد بيمه شدگان اختياري سازمان تامين اجتماعي به تفکيک جنسيت  ...........................................................................................................</t>
  </si>
  <si>
    <t xml:space="preserve">جدول 29-1 تعداد بيمه شدگان خادمين مساجد سازمان تامين اجتماعي برحسب جنسيت  ................................................................................................... </t>
  </si>
  <si>
    <t xml:space="preserve">جدول 32-1 تعداد بيمه شدگان 3%مشمول بيمه بيکاري  .......................................................................................................................................................... </t>
  </si>
  <si>
    <t>جدول 33-1 تعداد اتباع خارجي بيمه شده برحسب نوع  .............................................................................................................................................................</t>
  </si>
  <si>
    <t>جدول 34-1 تعداد مستمري بگيران سازمان تامين اجتماعي به تفکيک نوع مستمري  ..........................................................................................................</t>
  </si>
  <si>
    <t>جدول 35-1 تعداد مستمري بگيران سازمان تامين اجتماعي به تفکيک جنسيت  ...................................................................................................................</t>
  </si>
  <si>
    <t xml:space="preserve">جدول 36-1 تعداد مستمري بگيران از کارافتاده  سازمان تامين اجتماعي به تفکيک مدت پرداخت حق بيمه  .................................................................... </t>
  </si>
  <si>
    <t>جدول 37-1 تعداد مستمري بگيران  بازنشسته سازمان تامين اجتماعي به تفکيک مدت پرداخت حق بيمه  ........................................................................</t>
  </si>
  <si>
    <t>جدول 38-1 تعداد مستمري بگيران فوت شده  سازمان تامين اجتماعي به تفکيک  مدت پرداخت حق بيمه  .....................................................................</t>
  </si>
  <si>
    <t>جدول 39-1 تعداد مستمري بگيران بازنشسته  سازمان تامين اجتماعي به تفکيک نوع بيمه  ................................................................................................</t>
  </si>
  <si>
    <t>جدول 40-1 تعداد مستمري بگيران ازکارافتاده  سازمان تامين اجتماعي به تفکيک نوع بيمه  ..............................................................................................</t>
  </si>
  <si>
    <t>جدول 41-1 تعداد مستمري بگيران فوت شده  سازمان تامين اجتماعي به تفکيک نوع بيمه  ...............................................................................................</t>
  </si>
  <si>
    <t xml:space="preserve">جدول 42-1 تعداد کارگاههاي فعال سازمان تامين اجتماعي داراي ليست بر اساس رده نفرات  ...........................................................................................  </t>
  </si>
  <si>
    <t>جدول 43-1  تعداد کارگاه هاي فعال بر حسب نوع ونرخ  ..........................................................................................................................................................</t>
  </si>
  <si>
    <t>جدول 44-1  تعداد کارگاه هاي فعال به تفکيک نرخ  .................................................................................................................................................................</t>
  </si>
  <si>
    <t>جدول 45-1 تعداد ليستهاي اينترنتي  مقطع اسفند  .....................................................................................................................................................................</t>
  </si>
  <si>
    <t>جدول 46-1 تعداد کارکنان بخش بيمه اي و ستاد مرکزي سازمان تامين اجتماعي  ..............................................................................................................</t>
  </si>
  <si>
    <t xml:space="preserve">جدول 47-1 تعداد واحدهاي اجرايي بيمه اي سازمان تأمين اجتماعي به تفکيک نوع  ........................................................................................................... </t>
  </si>
  <si>
    <t xml:space="preserve">جدول 48 -1   تعدادبيمه شدگان مشمول حادثه  و حادثه ديدگان ناشي از کارو ضريب شيوع در هزار نفر ..........................................................................           </t>
  </si>
  <si>
    <t>جدول 49-1  تعدادحادثه ديدگان ناشي از کار بر حسب جنس و وضعيت تاهل  ......................................................................................................................</t>
  </si>
  <si>
    <t>جدول 50-1 تعداد حوادث ناشي از کار بر حسب علت وقوع حادثه  ..........................................................................................................................................</t>
  </si>
  <si>
    <t>جدول 51-1 تعدادحادثه ديدگان ناشي از کار برحسب نتيجه حادثه  .........................................................................................................................................</t>
  </si>
  <si>
    <t>جدول 52 -1 تعداد حادثه ديدگان ناشي از کار برحسب زمان حادثه .........................................................................................................................................</t>
  </si>
  <si>
    <t xml:space="preserve">جدول 3-1 تعداد بيمه شدگان تبعي سازمان تامين اجتماعي  به تفکيک نوع بيمه  ................................................................................................................. </t>
  </si>
  <si>
    <t xml:space="preserve">جدول 2-1 تعداد بيمه شدگان اصلي سازمان تامين اجتماعي به تفکيک نوع بيمه  ................................................................................................................. </t>
  </si>
  <si>
    <t xml:space="preserve">جدول 1-1 تعداد جمعيت تحت پوشش سازمان تامين اجتماعي  .............................................................................................................................................. </t>
  </si>
  <si>
    <t>تعاریف و مفاهیم بیمه ای  ...............................................................................................................................................................................................................</t>
  </si>
  <si>
    <t>جدول 5-1 تعداد بيمه شدگان اجباري با همپوشاني کارگاهي به تفکيک نوع و نرخ  ...............................................................................................................</t>
  </si>
  <si>
    <t>جدول 4-1 تعداد بيمه شدگان اجباري سازمان تامين اجتماعي به تفکيک دولتي،غيردولتي و پيمانها  ..................................................................................</t>
  </si>
  <si>
    <t>جدول 7 -1  تعداد بيمه شدگان خاص سازمان تامين اجتماعي به تفکيک نوع بيمه  ..............................................................................................................</t>
  </si>
  <si>
    <t>بخش پنجم نقشه و اینفوگرافیک</t>
  </si>
  <si>
    <t>اینفوگرافیک گزیده آمار بیمه ای</t>
  </si>
  <si>
    <t>نمودار توزیع بیمه شدگان</t>
  </si>
  <si>
    <t>نمودار توزیع بیمه شدگان اجباری</t>
  </si>
  <si>
    <t>نمودار توزیع بیمه شدگان خاص</t>
  </si>
  <si>
    <t>نمودار توزیع بیمه شدگان حرف و مشاغل آزاد</t>
  </si>
  <si>
    <t>نمودار توزیع بیمه شدگان اختیاری</t>
  </si>
  <si>
    <t>نمودار توزیع بیمه شدگان راننده</t>
  </si>
  <si>
    <t>نمودار توزیع بیمه شدگان بافنده</t>
  </si>
  <si>
    <t>نمودار توزیع بیمه شدگان کارگر ساختمانی</t>
  </si>
  <si>
    <t>نمودار توزیع بیمه شدگان کارفرمای صنفی</t>
  </si>
  <si>
    <t>نمودار توزیع بیمه شدگان توافقی</t>
  </si>
  <si>
    <t>نمودار توزیع بیمه شدگان زنبوردار</t>
  </si>
  <si>
    <t>نمودار توزیع بیمه شدگان باربر</t>
  </si>
  <si>
    <t>نمودار توزیع بیمه شدگان خادم مساجد</t>
  </si>
  <si>
    <t>نمودار توزیع مقرری بگیران بیکاری</t>
  </si>
  <si>
    <t>نقشه نسبت جنسی (مرد به زن) بیمه شدگان اصلی</t>
  </si>
  <si>
    <t>نقشه توزیع بیمه شدگان اجباری</t>
  </si>
  <si>
    <t>نقشه توزیع بیمه شدگان اصلی</t>
  </si>
  <si>
    <t>نقشه توزیع بیمه شدگان خاص</t>
  </si>
  <si>
    <t>نقشه توزیع بیمه شدگان توافقی</t>
  </si>
  <si>
    <t>نقشه توزیع بیمه شدگان مقرری بگیر بیکار</t>
  </si>
  <si>
    <t>نقشه ضریب شیوع بیمه بیکاری</t>
  </si>
  <si>
    <t>نقشه نسبت جنسی بیمه شدگان بیکاری</t>
  </si>
  <si>
    <t xml:space="preserve">نقشه توزیع مستمری بگیران بر اساس نفر </t>
  </si>
  <si>
    <t xml:space="preserve">نقشه نسبت جنسی (مرد به زن) بیمه شدگان اجباری </t>
  </si>
  <si>
    <t>نقشه نسبت جنسی (مرد به زن) بیمه شدگان خاص</t>
  </si>
  <si>
    <t>نقشه نسبت جنسی (مرد به زن) بیمه شدگان توافقی</t>
  </si>
  <si>
    <t>نقشه تعداد بیمه شدگان اصلی به تعداد پرونده مستمری بگیران</t>
  </si>
  <si>
    <t>نقشه توزیع بعد کارگاهی</t>
  </si>
  <si>
    <t>کمک بارداری</t>
  </si>
  <si>
    <t>اروتز و پروتز</t>
  </si>
  <si>
    <t>کمک ازدواج</t>
  </si>
  <si>
    <t>هزینه سفر</t>
  </si>
  <si>
    <t xml:space="preserve">غرامت نقص عضو </t>
  </si>
  <si>
    <t>کفن و دفن</t>
  </si>
  <si>
    <t>غرامت دستمزد ایام بیماری</t>
  </si>
  <si>
    <t>ناشی از کار</t>
  </si>
  <si>
    <t>غير ناشی ازکار</t>
  </si>
  <si>
    <t xml:space="preserve">   منطق شمارش کارگاه ها بر حسب نوع و نرخ با منطق شمارش کارگاه بر حسب رده نفرات متفاوت می باشد.</t>
  </si>
  <si>
    <t>27 درصد کامل (کارگاه پیمان)</t>
  </si>
  <si>
    <t xml:space="preserve">صنفی کم درآمد مشمول یارانه </t>
  </si>
  <si>
    <t xml:space="preserve">جدول17 -1 تعداد بیمه شدگان کارفرمای صنفی  سازمان تامین اجتماعی برحسب شمول یارانه  </t>
  </si>
  <si>
    <t>جدول10 -1 تعداد بیمه شدگان حرف و مشاغل آزاد سازمان تامین اجتماعی به تفکیک وضعیت یارانه</t>
  </si>
  <si>
    <t>جدول11 -1 تعداد بیمه شدگان حرف و مشاغل آزاد سازمان تامین اجتماعی به تفکیک نرخ حق بیمه</t>
  </si>
  <si>
    <t xml:space="preserve">جدول 13-1 تعداد  بیمه شدگان قالیباف سازمان تامین اجتماعی به تفکیک مرجع </t>
  </si>
  <si>
    <t>جدول 16-1 تعداد  بیمه شدگان کار گر ساختمانی سازمان تامین اجتماعی بر اساس نوع</t>
  </si>
  <si>
    <t xml:space="preserve">جدول 31-1 تعداد بیمه پردازان سازمان تامین اجتماعی بر حسب نوع پرداخت </t>
  </si>
  <si>
    <t>جدول 33-1 تعداد اتباع خارجی بیمه شده سازمان تامین اجتماعی برحسب نوع بیمه</t>
  </si>
  <si>
    <t>جدول 43-1  تعداد کارگاه های فعال سازمان تامین اجتماعی بر حسب نوع ونرخ حق بیمه</t>
  </si>
  <si>
    <t>جدول 44-1  تعداد کارگاه های فعال سازمان تامین اجتماعی به تفکیک نرخ حق بیمه</t>
  </si>
  <si>
    <t xml:space="preserve">جدول 45-1 تعداد لیستهای اینترنتی  سازمان تامین اجتماعی مقطع اسفند </t>
  </si>
  <si>
    <t>جدول 47-1 تعداد واحدهای اجرایی بیمه ای سازمان تأمین اجتماعی به تفکیک نوع و تیپ</t>
  </si>
  <si>
    <t xml:space="preserve">ضریب شیوع(در هزار نفر) </t>
  </si>
  <si>
    <t xml:space="preserve">جدول 48 -1   تعداد بیمه شدگان مشمول حادثه  و حادثه دیدگان ناشی از کار سازمان تامین اجتماعی           </t>
  </si>
  <si>
    <t>جدول 49-1  تعدادحادثه دیدگان ناشی از کار بر حسب جنسیت و وضعیت تاهل سازمان تامین اجتماعی</t>
  </si>
  <si>
    <t>جدول 53-1 تعداد اسناد صادره سازمان تامین اجتماعی بابت کمکهای قانونی کوتاه مدت برحسب نوع کمک</t>
  </si>
  <si>
    <t>سایر شامل کسب وکار خانگی -کارکنان مراکز نگهداری ،توانبخشی واجتماعی تحت پوشش سازمان بهزیستی می باشد.</t>
  </si>
  <si>
    <t>ثبت نشده*</t>
  </si>
  <si>
    <t>*موارد ثبت نشده ، مربوط به نتایج ازکارافتادگی کلی  ناشی از کار و فوت ناشی از کار می باشد که در زمان اخذ گزارش وضعیت آنها مشخص نبوده است.</t>
  </si>
  <si>
    <t>جدول 4-1 تعداد بیمه شدگان اجباری سازمان تامین اجتماعی به تفکیک دولتی، غیردولتی و پیمانها</t>
  </si>
  <si>
    <t>27مشمول کمک دولت(دستمزد عادی-دستمزد مقطوع)%</t>
  </si>
  <si>
    <t>جدول 6-1  تعداد بیمه شدگان اجباری با همپوشانی و با کسر همپوشانی</t>
  </si>
  <si>
    <t>جدول 9 -1  تعداد بیمه شدگان حرف و مشاغل آزاد سازمان تامین اجتماعی براساس وضعیت درمان و به تفکیک حضوری و غیرحضوری</t>
  </si>
  <si>
    <t xml:space="preserve">برحسب کارت و دارای پرداخت حق بیمه </t>
  </si>
  <si>
    <t xml:space="preserve">کارفرمایان صنفی مشمول  یارانه کم درآمد </t>
  </si>
  <si>
    <t xml:space="preserve">اعضاء جامعه راهنمایان جهانگردی و ایرانگردی فعال </t>
  </si>
  <si>
    <t>جدول 32-1 تعداد بیمه شدگان مشمول3% بیمه بیکاری سازمان تامین اجتماعی</t>
  </si>
  <si>
    <t xml:space="preserve">تعداد بیمه شدگان مشمول 3% بیکاری </t>
  </si>
  <si>
    <t>جدول 37-1 تعداد مستمری بگیران از کارافتاده سازمان تامین اجتماعی به تفکیک مدت پرداخت حق بیمه</t>
  </si>
  <si>
    <t xml:space="preserve">جدول 38-1 تعداد مستمری بگیران فوت شده سازمان تامین اجتماعی به تفکیک مدت پرداخت حق بیمه </t>
  </si>
  <si>
    <t>جدول 39-1 تعداد مستمری بگیران بازنشسته سازمان تامین اجتماعی به تفکیک نوع بیمه</t>
  </si>
  <si>
    <t>جدول 40-1 تعداد مستمری بگیران ازکارافتاده سازمان تامین اجتماعی به تفکیک نوع بیمه</t>
  </si>
  <si>
    <t>جدول 41-1 تعداد مستمری بگیران فوت شده سازمان تامین اجتماعی به تفکیک نوع بیمه</t>
  </si>
  <si>
    <t xml:space="preserve">جدول 36-1 تعداد مستمری بگیران بازنشسته سازمان تامین اجتماعی به تفکیک مدت پرداخت حق بیمه (سابقه اصلی) </t>
  </si>
  <si>
    <t>جدول 51-1 تعداد حادثه دیدگان ناشی از کار برحسب نتیجه حادثه</t>
  </si>
  <si>
    <t xml:space="preserve"> جدول 1-2 تعداد مراکز درمانی ملکی سازمان به تفکیک بیمارستان، درمانگاه و دی کلینیک</t>
  </si>
  <si>
    <t xml:space="preserve">   سال / مديريت درمان </t>
  </si>
  <si>
    <r>
      <t xml:space="preserve"> بيمارستان </t>
    </r>
    <r>
      <rPr>
        <b/>
        <vertAlign val="superscript"/>
        <sz val="11"/>
        <color theme="0"/>
        <rFont val="B Nazanin"/>
        <charset val="178"/>
      </rPr>
      <t>*</t>
    </r>
  </si>
  <si>
    <t>درمانگاه</t>
  </si>
  <si>
    <t xml:space="preserve"> مرکز جراحی محدود  (دی کلینیک)</t>
  </si>
  <si>
    <t>عمومی</t>
  </si>
  <si>
    <t>تخصصی</t>
  </si>
  <si>
    <t>پلی کلینیک</t>
  </si>
  <si>
    <t xml:space="preserve">دندانپزشکی مستقل </t>
  </si>
  <si>
    <t xml:space="preserve">آذربايجان شرقي </t>
  </si>
  <si>
    <t xml:space="preserve">آذربايجان غربي  </t>
  </si>
  <si>
    <t xml:space="preserve">اردبيل </t>
  </si>
  <si>
    <t xml:space="preserve">ايلام </t>
  </si>
  <si>
    <r>
      <t xml:space="preserve">تهران </t>
    </r>
    <r>
      <rPr>
        <b/>
        <vertAlign val="superscript"/>
        <sz val="12"/>
        <color theme="0"/>
        <rFont val="B Nazanin"/>
        <charset val="178"/>
      </rPr>
      <t xml:space="preserve"> </t>
    </r>
  </si>
  <si>
    <t>چهار محال و بختیاری</t>
  </si>
  <si>
    <t xml:space="preserve">سيستان و بلوچستان  </t>
  </si>
  <si>
    <t xml:space="preserve">قزوين </t>
  </si>
  <si>
    <t>کاشان</t>
  </si>
  <si>
    <t xml:space="preserve">كردستان </t>
  </si>
  <si>
    <t xml:space="preserve">كرمان </t>
  </si>
  <si>
    <t>كهكيلويه و بویر احمد</t>
  </si>
  <si>
    <t xml:space="preserve">گيلان </t>
  </si>
  <si>
    <t xml:space="preserve">مركزي </t>
  </si>
  <si>
    <t xml:space="preserve">* تعداد بیمارستانهای ملکی بدون احتساب بیمارستان هدایت و  بیمارستانهای  هیات مدیره ای شامل:1-صدر،2-میلاد،3-البرز،4-بیرجند(میلاد3)5-زاگرس ایلام (میلاد4)6-امیرکبیراهواز (میلاد 5)7- امیرالمومنین خوی (میلاد6) </t>
  </si>
  <si>
    <r>
      <t>جدول 2-2 تعداد كل مراجعات  سرپايي (</t>
    </r>
    <r>
      <rPr>
        <b/>
        <i/>
        <sz val="12"/>
        <rFont val="B Nazanin"/>
        <charset val="178"/>
      </rPr>
      <t>تحت پوشش درمان تامين اجتماعي</t>
    </r>
    <r>
      <rPr>
        <b/>
        <sz val="12"/>
        <rFont val="B Nazanin"/>
        <charset val="178"/>
      </rPr>
      <t xml:space="preserve"> ) به پزشكان و مراکز پاراكلينيكي در مراكز درماني ملکی </t>
    </r>
  </si>
  <si>
    <t>کل مراجعات سرپایی</t>
  </si>
  <si>
    <t xml:space="preserve">ویزیت سرپايي پزشكان </t>
  </si>
  <si>
    <t xml:space="preserve"> مراجعات سرپایی به خدمات پاراکلینیکی</t>
  </si>
  <si>
    <t xml:space="preserve"> عمومي </t>
  </si>
  <si>
    <t xml:space="preserve"> متخصص و فوق تخصص </t>
  </si>
  <si>
    <t xml:space="preserve">دندانپزشك  </t>
  </si>
  <si>
    <t>تهران</t>
  </si>
  <si>
    <t xml:space="preserve">جدول 1-2-2 تعداد ویزیت سرپايي پزشكان (تحت پوشش درمان تامين اجتماعي ) به تفکیک نوع مرکز درماني </t>
  </si>
  <si>
    <t xml:space="preserve"> مديريت درمان </t>
  </si>
  <si>
    <t>سال / مركز</t>
  </si>
  <si>
    <t>عمومي</t>
  </si>
  <si>
    <t>متخصص و فوق تخصص</t>
  </si>
  <si>
    <t>دندانپزشک</t>
  </si>
  <si>
    <t>كل كشور</t>
  </si>
  <si>
    <t>اذربایجان شرقی</t>
  </si>
  <si>
    <t>ب استاد عالي نسب</t>
  </si>
  <si>
    <t>ب 29 بهمن تبريز</t>
  </si>
  <si>
    <t>د ت  مختاري(شماره 1 تبريز)</t>
  </si>
  <si>
    <t>د ت خوشبخت ممي زاده (شماره 2 تبريز)</t>
  </si>
  <si>
    <t>د ت آذرشهر</t>
  </si>
  <si>
    <t>د ت اهر</t>
  </si>
  <si>
    <t>د ت بناب</t>
  </si>
  <si>
    <t>د ع جلفا</t>
  </si>
  <si>
    <t>د ت سراب</t>
  </si>
  <si>
    <t>د ع  شبستر</t>
  </si>
  <si>
    <t>پلي كلينيك مراغه</t>
  </si>
  <si>
    <t>پلي كلينيك ميانه</t>
  </si>
  <si>
    <t>د ت  ملک پور(شماره 3 تبريز)</t>
  </si>
  <si>
    <t>پلي كلينيك مرند</t>
  </si>
  <si>
    <t>د ع عجب شیر</t>
  </si>
  <si>
    <t>د ع هشترود</t>
  </si>
  <si>
    <t>د ع ملکان</t>
  </si>
  <si>
    <t>اذربایجان غربی</t>
  </si>
  <si>
    <t>ب امام رضا(ع) اروميه</t>
  </si>
  <si>
    <t>مركز جراحي محدود مهاباد</t>
  </si>
  <si>
    <t>پلي كلينيك وليعصر(شماره 2) اروميه</t>
  </si>
  <si>
    <t>د ت خاتم الانبيا خوي</t>
  </si>
  <si>
    <t>د ت  نقده</t>
  </si>
  <si>
    <t>د ت  بوکان</t>
  </si>
  <si>
    <t>پلي كلينيك سلماس</t>
  </si>
  <si>
    <t>د ع ماکو</t>
  </si>
  <si>
    <t>د ت باکري مياندوآب</t>
  </si>
  <si>
    <t>پلي كلينيك حضرت فاطمه اروميه</t>
  </si>
  <si>
    <t>ب سبلان اردبيل</t>
  </si>
  <si>
    <t>ب پارس آباد مغان(ارس)</t>
  </si>
  <si>
    <t>د ت خلخال</t>
  </si>
  <si>
    <t>پلي كلينيك ميرزا حسيني اردبيل</t>
  </si>
  <si>
    <t>د ت  مشکين شهر</t>
  </si>
  <si>
    <t>د ع گرمي</t>
  </si>
  <si>
    <t>ب دکتر شريعتي اصفهان</t>
  </si>
  <si>
    <t>ب دکتر غرضي اصفهان</t>
  </si>
  <si>
    <t>ب حضرت فاطمه نجف آباد</t>
  </si>
  <si>
    <t>د ت رهنان</t>
  </si>
  <si>
    <t>پلي كلينيك شاهين شهر</t>
  </si>
  <si>
    <t>د ت شماره 4 اعلمي</t>
  </si>
  <si>
    <t>پلي كلينيك خوراسگان (شماره 8)</t>
  </si>
  <si>
    <t>پلي كلينيك مبارکه</t>
  </si>
  <si>
    <t>د ت شعباني (شماره 1 شريعتي)</t>
  </si>
  <si>
    <t>پلي كلينيك زرين شهر</t>
  </si>
  <si>
    <t>د ت شماره 2 خميني شهر</t>
  </si>
  <si>
    <t>پلي كلينيك نجف آباد</t>
  </si>
  <si>
    <t>د ع شماره 7 خيام</t>
  </si>
  <si>
    <t>د ت شماره 2 برهانيان</t>
  </si>
  <si>
    <t>پلي كلينيك شهرضا</t>
  </si>
  <si>
    <t>د ع  قدس</t>
  </si>
  <si>
    <t>د ع  فريدن-داران</t>
  </si>
  <si>
    <t>پلي كلينيك  فلاورجان</t>
  </si>
  <si>
    <t>د ع گز و  برخوار</t>
  </si>
  <si>
    <t>د ت گلپايگان</t>
  </si>
  <si>
    <t>د ع فريدون شهر</t>
  </si>
  <si>
    <t>د ع  ميمه</t>
  </si>
  <si>
    <t>د ع نائين</t>
  </si>
  <si>
    <t>د ع  اردستان</t>
  </si>
  <si>
    <t>دع تيران و کرون</t>
  </si>
  <si>
    <t>دع خوانسار</t>
  </si>
  <si>
    <t>پلي كلينيك کمال پور(شماره 1 شريعتي )</t>
  </si>
  <si>
    <t>پلي كلينيك شماره 1 خميني شهر</t>
  </si>
  <si>
    <t>پلي كلينيك ملکوتي</t>
  </si>
  <si>
    <t>دندانپزشكي مستقل ولي عصر</t>
  </si>
  <si>
    <t>ب هشتگرد</t>
  </si>
  <si>
    <t>مركز جراحي محدودحاجي زاده فاز 4 مهرشهر</t>
  </si>
  <si>
    <t>د ت نظرآباد</t>
  </si>
  <si>
    <t>د ت اشتهارد (اسلام آباد)</t>
  </si>
  <si>
    <t>پلي كلينيك  فهميده فرديس</t>
  </si>
  <si>
    <t>پلي كلينيك بهشتي</t>
  </si>
  <si>
    <t>پلي كلينيك حصارک</t>
  </si>
  <si>
    <t>دندانپزشكي مستقل رجايي شهر کرج</t>
  </si>
  <si>
    <t>پلي كلينيك  ايلام</t>
  </si>
  <si>
    <t>د ت شماره 2 ايلام</t>
  </si>
  <si>
    <t>د ع دهلران</t>
  </si>
  <si>
    <t>ب سلمان فارسي بوشهر</t>
  </si>
  <si>
    <t>ب مهر برازجان</t>
  </si>
  <si>
    <t>ب حضرت نبي اکرم ( ص ) عسلويه</t>
  </si>
  <si>
    <t>پلي كلينيك امام موسي کاظم(ع) برازجان</t>
  </si>
  <si>
    <t>د ع جم بوشهر</t>
  </si>
  <si>
    <t>د ت مطهري(گناوه)</t>
  </si>
  <si>
    <t>د ع دير بوشهر</t>
  </si>
  <si>
    <t>د ع ديلم بوشهر</t>
  </si>
  <si>
    <t>پلي كلينيك بوعلي(کنگان)</t>
  </si>
  <si>
    <t>پلي كلينيك مبعث بوشهر</t>
  </si>
  <si>
    <t>ب شهداي 15خردادورامين</t>
  </si>
  <si>
    <t>ب آيت اله کاشاني</t>
  </si>
  <si>
    <t>ب شريعت رضوي</t>
  </si>
  <si>
    <t>ب شهيد فياض بخش</t>
  </si>
  <si>
    <t>ب لبافي نژاد</t>
  </si>
  <si>
    <t>ب شهيد لواساني</t>
  </si>
  <si>
    <t>ب شهيد معيري</t>
  </si>
  <si>
    <t>ب هدايت</t>
  </si>
  <si>
    <t>ب امام رضا(ع) اسلامشهر</t>
  </si>
  <si>
    <t>ب شهريار</t>
  </si>
  <si>
    <t>ب 12 بهمن</t>
  </si>
  <si>
    <t>مركز جراحي محدود سليماني</t>
  </si>
  <si>
    <t>مركز جراحي محدود ابوريحان</t>
  </si>
  <si>
    <t>پلي كلينيك 22 بهمن</t>
  </si>
  <si>
    <t>دع پيشواي ورامين</t>
  </si>
  <si>
    <t>دع فشافويه</t>
  </si>
  <si>
    <t>د ع فيروزکوه</t>
  </si>
  <si>
    <t>د ع شماره 21</t>
  </si>
  <si>
    <t>پلي كلينيك جشنواره</t>
  </si>
  <si>
    <t>پلي كلينيك  مفتح</t>
  </si>
  <si>
    <t>پلي كلينيك  سيزده آبان</t>
  </si>
  <si>
    <t>پلي كلينيك خاندان حکيم</t>
  </si>
  <si>
    <t>پلي كلينيك طوس</t>
  </si>
  <si>
    <t>د ت آزادي</t>
  </si>
  <si>
    <t>د ت باقرشهر شهرري</t>
  </si>
  <si>
    <t>پلي كلينيك نسيم شهر</t>
  </si>
  <si>
    <t>پلي كلينيك  پاکدشت</t>
  </si>
  <si>
    <t>پلي كلينيك  شماره 1</t>
  </si>
  <si>
    <t>پلي كلينيك شهيد  حيدري</t>
  </si>
  <si>
    <t>پلي كلينيك  قدس شريف</t>
  </si>
  <si>
    <t>د ت نيک پور(شماره 19 سابق)</t>
  </si>
  <si>
    <t>د ت دخانيات</t>
  </si>
  <si>
    <t>پلي كلينيك فدائيان اسلام</t>
  </si>
  <si>
    <t>پلي كلينيك اشرفي اصفهاني</t>
  </si>
  <si>
    <t>پلي كلينيك دستغيب قرچک</t>
  </si>
  <si>
    <t>پلي كلينيك دهقان(شماره 17سابق)</t>
  </si>
  <si>
    <t>د ت درخشان(شهريار)</t>
  </si>
  <si>
    <t>پلي کلينيک تخصصي شهداي رباط کريم</t>
  </si>
  <si>
    <t>ب امام علي (ع) شهرکرد</t>
  </si>
  <si>
    <t>پلي كلينيك بروجن</t>
  </si>
  <si>
    <t>د ع فارسان</t>
  </si>
  <si>
    <t>د ت شماره يک شهرکرد</t>
  </si>
  <si>
    <t>د ت  لردگان</t>
  </si>
  <si>
    <t>پلي كلينيك شهرکرد</t>
  </si>
  <si>
    <t>ب شهيد رحيمي بيرجند</t>
  </si>
  <si>
    <t>د ت  قائن</t>
  </si>
  <si>
    <t>د ع فردوس</t>
  </si>
  <si>
    <t>د ع نهبندان</t>
  </si>
  <si>
    <t>د ت  طبس</t>
  </si>
  <si>
    <t>خراسان رضوي</t>
  </si>
  <si>
    <t>ب 17شهريور مشهد</t>
  </si>
  <si>
    <t>ب تربت حيدريه</t>
  </si>
  <si>
    <t>ب فارابي</t>
  </si>
  <si>
    <t>د ع تايباد</t>
  </si>
  <si>
    <t>پلي كلينيك تربت جام</t>
  </si>
  <si>
    <t>د ت چناران</t>
  </si>
  <si>
    <t>پلي كلينيك سبزوار</t>
  </si>
  <si>
    <t>د ت سرخس</t>
  </si>
  <si>
    <t>د ت فريمان</t>
  </si>
  <si>
    <t>د ت  قوچان</t>
  </si>
  <si>
    <t>د ت شماره4(مهرآباد)</t>
  </si>
  <si>
    <t>د ت کاشمر</t>
  </si>
  <si>
    <t>د ت شماره3 (دريادل)</t>
  </si>
  <si>
    <t>د ت گناباد</t>
  </si>
  <si>
    <t>پلي كلينيك نيشابور</t>
  </si>
  <si>
    <t>د ع درگز</t>
  </si>
  <si>
    <t>د ع خواف</t>
  </si>
  <si>
    <t>د ت شماره 2 (هاشمي نژاد )</t>
  </si>
  <si>
    <t>پلي كلينيك بلال حبشي</t>
  </si>
  <si>
    <t>د ت شمار 1 (بهار)</t>
  </si>
  <si>
    <t>پلي كلينيك قاسم آباد</t>
  </si>
  <si>
    <t>ب ثامن الائمه (بجنورد)</t>
  </si>
  <si>
    <t>د ت اسفراين</t>
  </si>
  <si>
    <t>د ت  نظام خيرآبادي شيروان</t>
  </si>
  <si>
    <t>د ع سيدالشهداء(جاجرم وگرمه)</t>
  </si>
  <si>
    <t>ب اميرالمومنين (ع) اهواز</t>
  </si>
  <si>
    <t>ب  17 شهريور آبادان</t>
  </si>
  <si>
    <t>ب مصطفي خميني (ره) بهبهان</t>
  </si>
  <si>
    <t>ب  شفامسجد سليمان</t>
  </si>
  <si>
    <t>ب  شهدا شوشتر</t>
  </si>
  <si>
    <t>ب  بيمارستان امام کاظم (ع) ماهشهر</t>
  </si>
  <si>
    <t>مركز جراحي محدود8 شهريور آبادان</t>
  </si>
  <si>
    <t>د ت  شهداي بندر امام خميني (ره)</t>
  </si>
  <si>
    <t>مركز جراحي محدود دقايقي  اميديه</t>
  </si>
  <si>
    <t>د ت کارون شوشتر</t>
  </si>
  <si>
    <t>د ت امام علي شوش(دانيال)</t>
  </si>
  <si>
    <t>د ت شهداي ايذه</t>
  </si>
  <si>
    <t>د ت شهداي رامهرمز</t>
  </si>
  <si>
    <t>د ت شماره 7 نريمي  اهواز</t>
  </si>
  <si>
    <t>د ت شماره 1عليدادي اميديه</t>
  </si>
  <si>
    <t>د ت شماره 2  شهداي دزفول</t>
  </si>
  <si>
    <t>د ت شهداي سوسنگرد</t>
  </si>
  <si>
    <t>د ع   شهداي شادگان</t>
  </si>
  <si>
    <t>د ت شماره5 ابن مهزيار اهواز</t>
  </si>
  <si>
    <t>د ت شماره 3 ايثار اهواز</t>
  </si>
  <si>
    <t>د ت شماره 4 جوادالائمه اهواز</t>
  </si>
  <si>
    <t>د ت شماره 6 امام حسين اهواز</t>
  </si>
  <si>
    <t>د ع   پايانه بندر امام خميني</t>
  </si>
  <si>
    <t>پلي كلينيك احمد حياري هفت تپه</t>
  </si>
  <si>
    <t>پلي كلينيك  مطهري آبادان</t>
  </si>
  <si>
    <t>پلي كلينيك رجايي اهواز</t>
  </si>
  <si>
    <t>پلي كلينيك انديمشک</t>
  </si>
  <si>
    <t>پلي كلينيك شماره 1 چهارم خرداد دزفول</t>
  </si>
  <si>
    <t>پلي كلينيك خليج فارس ماهشهر</t>
  </si>
  <si>
    <t>پلي كلينيك سوم خرداد خرمشهر</t>
  </si>
  <si>
    <t>ب امام حسين</t>
  </si>
  <si>
    <t>ب اميد ابهر</t>
  </si>
  <si>
    <t>د ت شماره 2 روزبه</t>
  </si>
  <si>
    <t>د ع خرم دره</t>
  </si>
  <si>
    <t>د ع ابهر</t>
  </si>
  <si>
    <t>د ع خدابنده</t>
  </si>
  <si>
    <t>پلي كلينيك حکيم هيدجي</t>
  </si>
  <si>
    <t>ب شفاء</t>
  </si>
  <si>
    <t>د ت گرمسار</t>
  </si>
  <si>
    <t>د ع شماره 2 شاهرود</t>
  </si>
  <si>
    <t>د ع مهديشهر</t>
  </si>
  <si>
    <t>د ع ايوانکي</t>
  </si>
  <si>
    <t>دع سرخه</t>
  </si>
  <si>
    <t>پلي كلينيك سطح 3  بياري شاهرود</t>
  </si>
  <si>
    <t>د ت دامغان</t>
  </si>
  <si>
    <t>د ت شماره 2 سمنان</t>
  </si>
  <si>
    <t>ب زاهدان</t>
  </si>
  <si>
    <t>ب هامون زابل</t>
  </si>
  <si>
    <t>د ت صاحب الزمان</t>
  </si>
  <si>
    <t>د ع خاش</t>
  </si>
  <si>
    <t>د ت الزهراء چابهار</t>
  </si>
  <si>
    <t>د ت امام علي (ع) ايرانشهر</t>
  </si>
  <si>
    <t>د ع سينا سراوان</t>
  </si>
  <si>
    <t>پلي كلينيك امام جعفر صادق (عج)</t>
  </si>
  <si>
    <t>ب بهشتي شيراز</t>
  </si>
  <si>
    <t>د ع اقليد</t>
  </si>
  <si>
    <t>د ع قير و کارزين</t>
  </si>
  <si>
    <t>د ع خرامه</t>
  </si>
  <si>
    <t>د ت آباده</t>
  </si>
  <si>
    <t>د ع فراشبند</t>
  </si>
  <si>
    <t>د ت 22 بهمن فسا</t>
  </si>
  <si>
    <t>د ع کوار</t>
  </si>
  <si>
    <t>پلي كلينيك مرودشت</t>
  </si>
  <si>
    <t>د ع ني ريز</t>
  </si>
  <si>
    <t>د ت کازرون</t>
  </si>
  <si>
    <t>د ت آزادگان</t>
  </si>
  <si>
    <t>د ت جهرم ( آيت اله حق شناس)</t>
  </si>
  <si>
    <t>د ع استهبان</t>
  </si>
  <si>
    <t>د ت لامرد</t>
  </si>
  <si>
    <t>دت لارستان</t>
  </si>
  <si>
    <t>دع نورآباد ممسني</t>
  </si>
  <si>
    <t>دت ابن سينا داراب</t>
  </si>
  <si>
    <t>دع سپيدان</t>
  </si>
  <si>
    <t>پلي كلينيك  رضايي شيراز</t>
  </si>
  <si>
    <t>پلي كلينيك حافظ</t>
  </si>
  <si>
    <t>درمانگاه شماره 4 شیراز</t>
  </si>
  <si>
    <t>ب زکرياي رازي</t>
  </si>
  <si>
    <t>ب تاکستان</t>
  </si>
  <si>
    <t>د ت  شهر صنعتي البرز</t>
  </si>
  <si>
    <t>د ت قائم محمديه</t>
  </si>
  <si>
    <t>د ع سينا</t>
  </si>
  <si>
    <t>د ع  الوند</t>
  </si>
  <si>
    <t>د ع  آبيک</t>
  </si>
  <si>
    <t>د ع بوئين زهرا</t>
  </si>
  <si>
    <t>د ت  بهشتي</t>
  </si>
  <si>
    <t>پلي كلينيك قدس تاکستان</t>
  </si>
  <si>
    <t>ب امام رضا (ع) قم</t>
  </si>
  <si>
    <t>مركز جراحي محدود دکتر غرضي قم</t>
  </si>
  <si>
    <t>پلي كلينيك بوعلي قم</t>
  </si>
  <si>
    <t>پلي كلينيك 22 بهمن قم</t>
  </si>
  <si>
    <t>كاشان</t>
  </si>
  <si>
    <t>ب دکتر شبيه خواني کاشان</t>
  </si>
  <si>
    <t>پلي كلينيك بوعلي</t>
  </si>
  <si>
    <t>د ع  آران و بيدگل</t>
  </si>
  <si>
    <t>د ع  شهداي نطنز</t>
  </si>
  <si>
    <t>ب سنندج</t>
  </si>
  <si>
    <t>ب سقز</t>
  </si>
  <si>
    <t>پلي كلينيك سنندج</t>
  </si>
  <si>
    <t>د ت بيجار</t>
  </si>
  <si>
    <t>د ت قروه</t>
  </si>
  <si>
    <t>د ع مريوان</t>
  </si>
  <si>
    <t>درمانگاه عمومي کامياران</t>
  </si>
  <si>
    <t>درمانگاه عمومي بانه</t>
  </si>
  <si>
    <t>ب دکتر غرضي سيرجان</t>
  </si>
  <si>
    <t>ب امام علي (ع) زرند</t>
  </si>
  <si>
    <t>ب  پيامبراعظم (ص) (آيت اله کاشاني)کرمان</t>
  </si>
  <si>
    <t>د ع بافت</t>
  </si>
  <si>
    <t>د ع بردسير</t>
  </si>
  <si>
    <t>د ت شهر بابک</t>
  </si>
  <si>
    <t>د ع کوهبنان</t>
  </si>
  <si>
    <t>د ع کهنوج</t>
  </si>
  <si>
    <t>د ت شماره 1 کرمان</t>
  </si>
  <si>
    <t>د ت اخوت</t>
  </si>
  <si>
    <t>د ت جيرفت</t>
  </si>
  <si>
    <t>پلي كلينيك رفسنجان</t>
  </si>
  <si>
    <t>د ت شماره 2 کرمان</t>
  </si>
  <si>
    <t>د ت شماره 3 کرمان</t>
  </si>
  <si>
    <t>د ت شماره 4 کرمان</t>
  </si>
  <si>
    <t>د ت سيرجان</t>
  </si>
  <si>
    <t>د ع راور</t>
  </si>
  <si>
    <t>ب فريبرزدانيالي (شهداء کرمانشاه )</t>
  </si>
  <si>
    <t>ب  حضرت معصومه(س) (زاگرس)</t>
  </si>
  <si>
    <t>د ت اسلام آباد غرب</t>
  </si>
  <si>
    <t>د ع  بيستون</t>
  </si>
  <si>
    <t>پلي كلينيك شماره يک کرمانشاه</t>
  </si>
  <si>
    <t>د ت  شماره 2 کرمانشاه</t>
  </si>
  <si>
    <t>دع سنقر و کليايي</t>
  </si>
  <si>
    <t>دع جوانرود</t>
  </si>
  <si>
    <t>دع پاوه</t>
  </si>
  <si>
    <t>كهگيلويه و بوير احمد</t>
  </si>
  <si>
    <t>ب ياسوج (شهداي گمنام)</t>
  </si>
  <si>
    <t>د ت دهدشت</t>
  </si>
  <si>
    <t>پلي كلينيك  ياسوج</t>
  </si>
  <si>
    <t>پلي كلينيك گچساران</t>
  </si>
  <si>
    <t>ب خاتم الانبياء گنبد</t>
  </si>
  <si>
    <t>ب حکيم جرجاني گرگان</t>
  </si>
  <si>
    <t>د ع يادگار امام</t>
  </si>
  <si>
    <t>د ت  مطهري علي آباد کتول</t>
  </si>
  <si>
    <t>د ت آزادشهر</t>
  </si>
  <si>
    <t>د ع بندر ترکمن</t>
  </si>
  <si>
    <t>د ع راميان</t>
  </si>
  <si>
    <t>د ع کلاله</t>
  </si>
  <si>
    <t>پلي كلينيك گرگان</t>
  </si>
  <si>
    <t>دندانپزشكي مستقل  گرگان</t>
  </si>
  <si>
    <t>ب حضرت رسول اکرم (ص) رشت</t>
  </si>
  <si>
    <t>د ت آستارا</t>
  </si>
  <si>
    <t>پلي كلينيك دريا (بندر انزلي)</t>
  </si>
  <si>
    <t>د ع اسالم</t>
  </si>
  <si>
    <t>د ت شماره 2 رشت</t>
  </si>
  <si>
    <t>د ع فومن</t>
  </si>
  <si>
    <t>د ع  لوشان</t>
  </si>
  <si>
    <t>د ت استخر لاهيجان</t>
  </si>
  <si>
    <t>د ت رودسر</t>
  </si>
  <si>
    <t>د ت  تالش</t>
  </si>
  <si>
    <t>د ت  لنگرود</t>
  </si>
  <si>
    <t>دع استانه اشرفيه</t>
  </si>
  <si>
    <t>پلي كلينيك شماره يک رشت</t>
  </si>
  <si>
    <t>دندانپزشكي مستقل  رشت</t>
  </si>
  <si>
    <t>ب خرم آباد</t>
  </si>
  <si>
    <t>ب نرگس دورود</t>
  </si>
  <si>
    <t>ب کوثر بروجرد</t>
  </si>
  <si>
    <t>د ع  ازنا</t>
  </si>
  <si>
    <t>د ت شهداء کارگر دورود</t>
  </si>
  <si>
    <t>د ت  شماره 3 خرم آباد</t>
  </si>
  <si>
    <t>د ع کوهدشت</t>
  </si>
  <si>
    <t>د ت  7 تير اليگودرز</t>
  </si>
  <si>
    <t>د ع پلدختر</t>
  </si>
  <si>
    <t>د ع نورآباد</t>
  </si>
  <si>
    <t>پلي كلينيك بروجردي</t>
  </si>
  <si>
    <t>پلي كلينيك کمالوند</t>
  </si>
  <si>
    <t>ب وليعصر قائمشهر</t>
  </si>
  <si>
    <t>ب رازي چالوس</t>
  </si>
  <si>
    <t>ب بوعلي نکاء</t>
  </si>
  <si>
    <t>ب شفا بابلسر</t>
  </si>
  <si>
    <t>ب حکمت ساري</t>
  </si>
  <si>
    <t>پلي كلينيك آمل</t>
  </si>
  <si>
    <t>پلي كلينيك بهشهر</t>
  </si>
  <si>
    <t>د ع محمود آباد</t>
  </si>
  <si>
    <t>د ت تنکابن</t>
  </si>
  <si>
    <t>د ت  نور</t>
  </si>
  <si>
    <t>د ع چالوس</t>
  </si>
  <si>
    <t>د ت بابلسر</t>
  </si>
  <si>
    <t>د ع رامسر</t>
  </si>
  <si>
    <t>د ع نوشهر</t>
  </si>
  <si>
    <t>د ع سردارپولادي چمستان</t>
  </si>
  <si>
    <t>پلي كلينيك بابل</t>
  </si>
  <si>
    <t>د ت  پل سفيد</t>
  </si>
  <si>
    <t>د ت ساري</t>
  </si>
  <si>
    <t>د ت  رجايي قائم شهر</t>
  </si>
  <si>
    <t>ب امام خميني اراک</t>
  </si>
  <si>
    <t>ب شازند</t>
  </si>
  <si>
    <t>ب دکتر چمران ساوه</t>
  </si>
  <si>
    <t>د ت خمين</t>
  </si>
  <si>
    <t>د ت شماره 3 اراک</t>
  </si>
  <si>
    <t>د ع محلات</t>
  </si>
  <si>
    <t>د ت دليجان</t>
  </si>
  <si>
    <t>دع تفرش</t>
  </si>
  <si>
    <t>د ع زرندیه</t>
  </si>
  <si>
    <t>پلي كلينيك ابن سينا</t>
  </si>
  <si>
    <t>د ت ساوه</t>
  </si>
  <si>
    <t>د ت قدس</t>
  </si>
  <si>
    <t>ب خليج فارس</t>
  </si>
  <si>
    <t>د ع امام رضا(ع) قشم</t>
  </si>
  <si>
    <t>د ع وليعصر(عج) بندرجاسک</t>
  </si>
  <si>
    <t>د ع وليعصر(عج) بندرلنگه</t>
  </si>
  <si>
    <t>د ع پايانه بندرعباس</t>
  </si>
  <si>
    <t>د ع  وليعصر(عج) رودان</t>
  </si>
  <si>
    <t>د ت وليعصر(عج) ميناب</t>
  </si>
  <si>
    <t>د ع  بعثت بندرعباس</t>
  </si>
  <si>
    <t>پلي كلينيك وليعصر(عج) بندرعباس</t>
  </si>
  <si>
    <t>ب آتيه</t>
  </si>
  <si>
    <t>ب دکتر غرضي ملاير</t>
  </si>
  <si>
    <t>د ت تويسرکان</t>
  </si>
  <si>
    <t>د ت نهاوند</t>
  </si>
  <si>
    <t>د ت  شماره 1همدان</t>
  </si>
  <si>
    <t>پلي كلينيك همدان</t>
  </si>
  <si>
    <t>د ت اسدآباد</t>
  </si>
  <si>
    <t>دع رزن</t>
  </si>
  <si>
    <t>ب شهداء کارگر يزد</t>
  </si>
  <si>
    <t>د ت قائميه</t>
  </si>
  <si>
    <t>پلي كلينيك بافق</t>
  </si>
  <si>
    <t>پلي كلينيك ميبد</t>
  </si>
  <si>
    <t>د ت مهريز</t>
  </si>
  <si>
    <t>پلي كلينيك  اردکان</t>
  </si>
  <si>
    <t>د ت اشکذر</t>
  </si>
  <si>
    <t>د ت حضرت امير (ع)</t>
  </si>
  <si>
    <t>د ع ابرکوه</t>
  </si>
  <si>
    <t>د ت تفت</t>
  </si>
  <si>
    <t>د ت امام سجاد(ع)</t>
  </si>
  <si>
    <t>پلي كلينيك پاک نژاد</t>
  </si>
  <si>
    <t>دندانپزشكي مستقل يزد</t>
  </si>
  <si>
    <r>
      <t>جدول 3-2 تعداد كل مراجعات  سرپایی (</t>
    </r>
    <r>
      <rPr>
        <b/>
        <i/>
        <sz val="12"/>
        <rFont val="B Nazanin"/>
        <charset val="178"/>
      </rPr>
      <t>تامين اجتماعي، ساير بيمه ها و آزاد</t>
    </r>
    <r>
      <rPr>
        <b/>
        <sz val="12"/>
        <rFont val="B Nazanin"/>
        <charset val="178"/>
      </rPr>
      <t xml:space="preserve">) به پزشكان و مراكز پاراكلينيكي در مراكز درماني ملکی </t>
    </r>
  </si>
  <si>
    <t xml:space="preserve"> مراجعات سرپایی به مراکز پاراكلينيكي </t>
  </si>
  <si>
    <t xml:space="preserve">جدول 1-3-2 تعداد ویزیت سرپايي پزشكان (تامين اجتماعي، ساير بيمه ها و آزاد) به تفکیک نوع مرکز درماني </t>
  </si>
  <si>
    <t xml:space="preserve">               جدول 4-2 تعداد کل مراجعات(سرپایی و بستری شده) به واحدهای پاراکلینیکی (تامین اجتماعی، سایر بیمه ها و آزاد)  </t>
  </si>
  <si>
    <t xml:space="preserve">      ادامه جدول 4-2 تعداد کل مراجعات(سرپایی و بستری شده) به واحدهای پاراکلینیکی (تامین اجتماعی، سایر بیمه ها و آزاد) </t>
  </si>
  <si>
    <t xml:space="preserve">ادامه جدول 4-2 تعداد کل مراجعات(سرپایی و بستری شده) به واحدهای پاراکلینیکی (تامین اجتماعی، سایر بیمه ها و آزاد) </t>
  </si>
  <si>
    <t xml:space="preserve">   سال /   مديريت درمان </t>
  </si>
  <si>
    <t>داروخانه</t>
  </si>
  <si>
    <t xml:space="preserve"> آزمايشگاه</t>
  </si>
  <si>
    <t xml:space="preserve"> پاتولوژي</t>
  </si>
  <si>
    <t xml:space="preserve"> راديوگرافي</t>
  </si>
  <si>
    <t xml:space="preserve"> سونوگرافي</t>
  </si>
  <si>
    <t xml:space="preserve"> ماموگرافي</t>
  </si>
  <si>
    <t xml:space="preserve"> اکوکارديو گرافي</t>
  </si>
  <si>
    <t xml:space="preserve"> اکوگرافی چشم</t>
  </si>
  <si>
    <t>EKG</t>
  </si>
  <si>
    <t>EMG</t>
  </si>
  <si>
    <t>EEG</t>
  </si>
  <si>
    <t xml:space="preserve"> MRI</t>
  </si>
  <si>
    <t>هولترمانيتورينگ</t>
  </si>
  <si>
    <t xml:space="preserve"> آنژيوگرافي چشم</t>
  </si>
  <si>
    <t>آنژيوگرافي عروق کرونر</t>
  </si>
  <si>
    <t>آنژيوپلاستي</t>
  </si>
  <si>
    <t xml:space="preserve"> ساير آنژيوگرافي ها</t>
  </si>
  <si>
    <t>ساير اقدامات درماني آنژيوگرافي</t>
  </si>
  <si>
    <t xml:space="preserve"> اسکن ايزوتوپ</t>
  </si>
  <si>
    <t xml:space="preserve"> اسکن چشم</t>
  </si>
  <si>
    <t xml:space="preserve"> سي تي اسکن</t>
  </si>
  <si>
    <t xml:space="preserve"> سنجش تراکم استخوان</t>
  </si>
  <si>
    <t xml:space="preserve"> برونکوسکوپي</t>
  </si>
  <si>
    <t xml:space="preserve"> گاستروسکوپي</t>
  </si>
  <si>
    <t xml:space="preserve"> رکتوسيگموئيد سکوپي</t>
  </si>
  <si>
    <t>ERCP</t>
  </si>
  <si>
    <t xml:space="preserve"> کولونوسکوپي</t>
  </si>
  <si>
    <t xml:space="preserve"> سيستوسکوپي</t>
  </si>
  <si>
    <t xml:space="preserve"> آندوسكوپي</t>
  </si>
  <si>
    <t xml:space="preserve"> لاپاراسکوپي</t>
  </si>
  <si>
    <t xml:space="preserve"> اسپيرومتري</t>
  </si>
  <si>
    <t xml:space="preserve"> اپتومتري</t>
  </si>
  <si>
    <t xml:space="preserve"> بيومتري</t>
  </si>
  <si>
    <t xml:space="preserve"> پريمتري</t>
  </si>
  <si>
    <t xml:space="preserve"> اديومتري</t>
  </si>
  <si>
    <t xml:space="preserve"> فيزيوتراپي</t>
  </si>
  <si>
    <t xml:space="preserve"> راديوتراپي</t>
  </si>
  <si>
    <t xml:space="preserve"> شيمي درماني</t>
  </si>
  <si>
    <t xml:space="preserve"> دياليز</t>
  </si>
  <si>
    <t xml:space="preserve"> تالاسمي</t>
  </si>
  <si>
    <t xml:space="preserve"> تست ورزش</t>
  </si>
  <si>
    <t xml:space="preserve"> نصب پيس ميکر</t>
  </si>
  <si>
    <t xml:space="preserve"> کاتتريسم عروق</t>
  </si>
  <si>
    <t>تعبيه استنت (کرونر- عروق محيطي)</t>
  </si>
  <si>
    <t>ليزرتراپي پوست</t>
  </si>
  <si>
    <t xml:space="preserve"> ليزر چشم</t>
  </si>
  <si>
    <t xml:space="preserve"> کپسولوتومي چشم</t>
  </si>
  <si>
    <t xml:space="preserve"> ايريديوتومي چشم</t>
  </si>
  <si>
    <t xml:space="preserve"> سنگ شکن كليه</t>
  </si>
  <si>
    <t xml:space="preserve"> N.S.T</t>
  </si>
  <si>
    <t>CPR  موفق</t>
  </si>
  <si>
    <r>
      <rPr>
        <b/>
        <sz val="9"/>
        <color theme="0"/>
        <rFont val="B Nazanin"/>
        <charset val="178"/>
      </rPr>
      <t>CPR</t>
    </r>
    <r>
      <rPr>
        <b/>
        <sz val="8"/>
        <color theme="0"/>
        <rFont val="B Nazanin"/>
        <charset val="178"/>
      </rPr>
      <t xml:space="preserve"> ناموفق</t>
    </r>
  </si>
  <si>
    <t>موارد الکترو شوک (ECT)</t>
  </si>
  <si>
    <t>برداشتن ضايعه پوستي</t>
  </si>
  <si>
    <t xml:space="preserve"> بخيه پوست</t>
  </si>
  <si>
    <t>سونداژ مجراي ادراري</t>
  </si>
  <si>
    <t xml:space="preserve">  مامايي</t>
  </si>
  <si>
    <t xml:space="preserve"> پاپ اسمير</t>
  </si>
  <si>
    <t>تنظيم خانواده</t>
  </si>
  <si>
    <t>برداشتن IUD</t>
  </si>
  <si>
    <t>قرار دادن IUD</t>
  </si>
  <si>
    <t>بهداشت مادر و كودك</t>
  </si>
  <si>
    <t>شستشوي گوش</t>
  </si>
  <si>
    <t>روانشناسي</t>
  </si>
  <si>
    <t>مشاوره تغذيه و رژيم هاي درماني</t>
  </si>
  <si>
    <t xml:space="preserve"> تزريفات و سرم</t>
  </si>
  <si>
    <t xml:space="preserve"> گچگيري</t>
  </si>
  <si>
    <t xml:space="preserve"> باز كردن گچ</t>
  </si>
  <si>
    <t xml:space="preserve"> پانسمان</t>
  </si>
  <si>
    <t xml:space="preserve"> عمل ختنه</t>
  </si>
  <si>
    <t>تزريق واکسن</t>
  </si>
  <si>
    <t>ساير خدمات</t>
  </si>
  <si>
    <t xml:space="preserve">البرز </t>
  </si>
  <si>
    <t xml:space="preserve">تهران </t>
  </si>
  <si>
    <t>جدول 5-2 برخي آمارهای مربوط به مراکز جراحی محدود (دی کلینیک) ملکی</t>
  </si>
  <si>
    <t xml:space="preserve">  سال / مرکز جراحی محدود</t>
  </si>
  <si>
    <t xml:space="preserve">تخت فعال </t>
  </si>
  <si>
    <t xml:space="preserve">بستری شدگان </t>
  </si>
  <si>
    <t xml:space="preserve">بيماران مرخص  و بيماران  فوت شده </t>
  </si>
  <si>
    <t xml:space="preserve">کل اعمال جراحی </t>
  </si>
  <si>
    <t xml:space="preserve"> ایلام</t>
  </si>
  <si>
    <t xml:space="preserve"> ابوریحان تهران</t>
  </si>
  <si>
    <t>شهید سلیمانی تهران</t>
  </si>
  <si>
    <t>مهاباد</t>
  </si>
  <si>
    <t xml:space="preserve">مهرشهر کرج </t>
  </si>
  <si>
    <t xml:space="preserve">جدول 6-2 برخي از شاخصهاي آماري در بيمارستانهاي ملکی </t>
  </si>
  <si>
    <t>درصداشغال تخت</t>
  </si>
  <si>
    <t>متوسط اقامت بيمار (روز)</t>
  </si>
  <si>
    <t>ميزان مرگ و مير (درهزار نفر)</t>
  </si>
  <si>
    <t>فاصله بازگردانی (ساعت)</t>
  </si>
  <si>
    <t xml:space="preserve">چرخش تخت (نفر) </t>
  </si>
  <si>
    <t xml:space="preserve">جدول 1-6-2 برخي از شاخصهاي آماري به تفکیک بيمارستانهاي ملکی </t>
  </si>
  <si>
    <t>بیمارستان / سال</t>
  </si>
  <si>
    <t xml:space="preserve">29 بهمن تبريز </t>
  </si>
  <si>
    <t>عالي نسب</t>
  </si>
  <si>
    <t xml:space="preserve">امام رضا اروميه </t>
  </si>
  <si>
    <t>هشتگرد</t>
  </si>
  <si>
    <t xml:space="preserve">آيت ا... كاشاني تهران </t>
  </si>
  <si>
    <t xml:space="preserve">شريعت رضوي </t>
  </si>
  <si>
    <t xml:space="preserve">فياض بخش </t>
  </si>
  <si>
    <t xml:space="preserve">لبافي نژاد </t>
  </si>
  <si>
    <t xml:space="preserve">لواساني </t>
  </si>
  <si>
    <t xml:space="preserve">معيري </t>
  </si>
  <si>
    <t>امام رضا (ع)</t>
  </si>
  <si>
    <t xml:space="preserve">15 خرداد ورامين </t>
  </si>
  <si>
    <t>12 بهمن (شهر قدس)</t>
  </si>
  <si>
    <t>شهريار</t>
  </si>
  <si>
    <t>امام علی شهر كرد</t>
  </si>
  <si>
    <t xml:space="preserve">شهید رحیمی بيرجند </t>
  </si>
  <si>
    <t xml:space="preserve">17 شهريور مشهد </t>
  </si>
  <si>
    <t xml:space="preserve">فارابي </t>
  </si>
  <si>
    <t xml:space="preserve">تربت حيدريه </t>
  </si>
  <si>
    <t>بجنورد (ثامن الائمه)</t>
  </si>
  <si>
    <t xml:space="preserve">امام حسين زنجان </t>
  </si>
  <si>
    <t xml:space="preserve">اميديه ابهر </t>
  </si>
  <si>
    <t>شفا سمنان</t>
  </si>
  <si>
    <t xml:space="preserve">شهيد بهشتي شيراز </t>
  </si>
  <si>
    <t>بیمارستان قم</t>
  </si>
  <si>
    <t>شبيه خواني</t>
  </si>
  <si>
    <t>سقز</t>
  </si>
  <si>
    <t>سنندج</t>
  </si>
  <si>
    <t xml:space="preserve">كرمانشاه </t>
  </si>
  <si>
    <t>شهدای گمنام یاسوج</t>
  </si>
  <si>
    <t xml:space="preserve">حضرت رسول اكرم </t>
  </si>
  <si>
    <t xml:space="preserve">خرم آباد </t>
  </si>
  <si>
    <t>نرگس درود</t>
  </si>
  <si>
    <t>كوثر</t>
  </si>
  <si>
    <t xml:space="preserve">خليج فارس </t>
  </si>
  <si>
    <t xml:space="preserve">آتيه </t>
  </si>
  <si>
    <t xml:space="preserve">غرضي ملاير </t>
  </si>
  <si>
    <t xml:space="preserve">يزد </t>
  </si>
  <si>
    <t xml:space="preserve">شهداي كارگر يزد </t>
  </si>
  <si>
    <t xml:space="preserve">جدول 7-2 تعداد اعمال جراحي به تفکیک نوع عمل در مراکز درمانی ملکی  </t>
  </si>
  <si>
    <t>کل اعمال جراحی</t>
  </si>
  <si>
    <t>جراحی بزرگ</t>
  </si>
  <si>
    <t>جراحی متوسط</t>
  </si>
  <si>
    <t xml:space="preserve">جراحی كوچك </t>
  </si>
  <si>
    <t xml:space="preserve">جدول 1-7-2 تعداد اعمال جراحي به تفکیک نوع عمل بر حسب مراکز درمانی ملکی </t>
  </si>
  <si>
    <t>سال/ بيمارستان / مرکز جراحی محدود</t>
  </si>
  <si>
    <t xml:space="preserve">سبلان </t>
  </si>
  <si>
    <t>ارس(پارس آباد مغان)</t>
  </si>
  <si>
    <t>شريعتي</t>
  </si>
  <si>
    <t xml:space="preserve">غرضي </t>
  </si>
  <si>
    <t>حضرت فاطمه زهرا</t>
  </si>
  <si>
    <t xml:space="preserve">مركز جراحي محدودحاجي زاده </t>
  </si>
  <si>
    <t>مرکز جراحی محدود ایلام</t>
  </si>
  <si>
    <t xml:space="preserve"> سلمان فارسي بوشهر</t>
  </si>
  <si>
    <t xml:space="preserve"> مهر برازجان</t>
  </si>
  <si>
    <t>حضرت نبي اکرم (ص)عسلويه</t>
  </si>
  <si>
    <t>امام رضااسلامشهر</t>
  </si>
  <si>
    <t xml:space="preserve">شفا مسجد سليمان </t>
  </si>
  <si>
    <t>امير المومنين اهواز</t>
  </si>
  <si>
    <t xml:space="preserve">17 شهريورآبادان </t>
  </si>
  <si>
    <t>ب مصطفي خميني بهبهان</t>
  </si>
  <si>
    <t>امام موسي کاظم (ماهشهر)</t>
  </si>
  <si>
    <t>شهدا شوشتر</t>
  </si>
  <si>
    <t xml:space="preserve">زاهدان </t>
  </si>
  <si>
    <t>بيمارستان زابل</t>
  </si>
  <si>
    <t xml:space="preserve">رازی قزوين </t>
  </si>
  <si>
    <t>تاكستان</t>
  </si>
  <si>
    <t>امام رضا(ع) قم</t>
  </si>
  <si>
    <t>كاشاني كرمان ( پیامبر اعظم)</t>
  </si>
  <si>
    <t xml:space="preserve">غرضي  سيرجان </t>
  </si>
  <si>
    <t xml:space="preserve">امام علی زرند </t>
  </si>
  <si>
    <t xml:space="preserve"> حضرت معصومه(س) (زاگرس)</t>
  </si>
  <si>
    <t>فريبرزدانيالي (شهداء کرمانشاه )</t>
  </si>
  <si>
    <t>حکيم جرجاني گرگان</t>
  </si>
  <si>
    <t>خاتم الانبياء گنبد</t>
  </si>
  <si>
    <t>حكمت</t>
  </si>
  <si>
    <t xml:space="preserve">وليعصر قائمشهر </t>
  </si>
  <si>
    <t>رازي چالوس</t>
  </si>
  <si>
    <t>شفا بابلسر</t>
  </si>
  <si>
    <t>بوعلی نكا</t>
  </si>
  <si>
    <t>امام خميني اراک</t>
  </si>
  <si>
    <t xml:space="preserve">شازند اراك </t>
  </si>
  <si>
    <t>شهيد دكتر چمران ساوه</t>
  </si>
  <si>
    <t xml:space="preserve">جدول 8-2 تعداد بيهوشي ها به تفکیک نوع بيهوشي درمراکز درمانی ملکی </t>
  </si>
  <si>
    <t>جمع  بیهوشی ها</t>
  </si>
  <si>
    <t xml:space="preserve">عمومي </t>
  </si>
  <si>
    <t xml:space="preserve"> اسپاینال</t>
  </si>
  <si>
    <t xml:space="preserve"> موضعي </t>
  </si>
  <si>
    <t xml:space="preserve">جدول1-8-2  تعداد بیهوشی به تفکیک نوع بیهوشی بر حسب مراکز درمانی ملکی   </t>
  </si>
  <si>
    <t>مركز جراحي محدود ایلام</t>
  </si>
  <si>
    <t xml:space="preserve">جدول 1-9-2  تعداد زايمانها به تفکیک نوع زايمان بر حسب مراکز درمانی ملکی </t>
  </si>
  <si>
    <t xml:space="preserve">سال/ بيمارستان </t>
  </si>
  <si>
    <t xml:space="preserve">جمع زايمانها </t>
  </si>
  <si>
    <t xml:space="preserve">زايمان طبيعي </t>
  </si>
  <si>
    <t xml:space="preserve">سزارين </t>
  </si>
  <si>
    <t xml:space="preserve">مهر برازجان </t>
  </si>
  <si>
    <t>سلمان فارسي بوشهر</t>
  </si>
  <si>
    <t>امام رضا تهران</t>
  </si>
  <si>
    <t xml:space="preserve">حضرت معصومه </t>
  </si>
  <si>
    <t xml:space="preserve">خاتم الانبيا گنبد كاووس </t>
  </si>
  <si>
    <t>جرجاني گرگان</t>
  </si>
  <si>
    <t>رازی چالوس</t>
  </si>
  <si>
    <t xml:space="preserve">جدول 9-2 تعداد زايمانها به تفکیک نوع زايمان در مراکز درمانی ملکی </t>
  </si>
  <si>
    <t xml:space="preserve">جدول 10-2  شاخصهای زايمان طبیعی و سزارین برحسب مراکز درمانی ملکی </t>
  </si>
  <si>
    <t>مديريت</t>
  </si>
  <si>
    <t>نسبت سزارین به کل زایمانها</t>
  </si>
  <si>
    <t>درصد سزارین بار اول</t>
  </si>
  <si>
    <t>درصد سزارین نخست زا(نولی پار)</t>
  </si>
  <si>
    <t>خراسان  رضوی</t>
  </si>
  <si>
    <t>كهكيلويه و بويراحمد</t>
  </si>
  <si>
    <t xml:space="preserve">جدول 1-10-2 شاخصهای زايمان طبیعی و سزارین برحسب مراکز درمانی ملکی </t>
  </si>
  <si>
    <t>مركز</t>
  </si>
  <si>
    <t>29 بهمن تبريز</t>
  </si>
  <si>
    <t>امام رضا(ع) اروميه</t>
  </si>
  <si>
    <t>سبلان اردبيل</t>
  </si>
  <si>
    <t>پارس آباد مغان(ارس)</t>
  </si>
  <si>
    <t>دکتر شريعتي اصفهان</t>
  </si>
  <si>
    <t>دکتر غرضي اصفهان</t>
  </si>
  <si>
    <t>حضرت فاطمه نجف آباد</t>
  </si>
  <si>
    <t>مهر برازجان</t>
  </si>
  <si>
    <t>حضرت نبي اکرم ( ص ) عسلويه</t>
  </si>
  <si>
    <t>شهداي 15خردادورامين</t>
  </si>
  <si>
    <t>آيت اله کاشاني</t>
  </si>
  <si>
    <t>شهيد فياض بخش</t>
  </si>
  <si>
    <t>امام رضا(ع) اسلامشهر</t>
  </si>
  <si>
    <t>12 بهمن</t>
  </si>
  <si>
    <t>امام علي (ع) شهرکرد</t>
  </si>
  <si>
    <t>شهيد رحيمي بيرجند</t>
  </si>
  <si>
    <t>17شهريور مشهد</t>
  </si>
  <si>
    <t>تربت حيدريه</t>
  </si>
  <si>
    <t>ثامن الائمه (بجنورد)</t>
  </si>
  <si>
    <t>اميرالمومنين (ع) اهواز</t>
  </si>
  <si>
    <t xml:space="preserve"> 17 شهريور آبادان</t>
  </si>
  <si>
    <t>مصطفي خميني (ره) بهبهان</t>
  </si>
  <si>
    <t xml:space="preserve"> شهدا شوشتر</t>
  </si>
  <si>
    <t xml:space="preserve"> بيمارستان امام کاظم (ع) ماهشهر</t>
  </si>
  <si>
    <t>امام حسين</t>
  </si>
  <si>
    <t>اميد ابهر</t>
  </si>
  <si>
    <t>شفاء</t>
  </si>
  <si>
    <t>زاهدان</t>
  </si>
  <si>
    <t>بهشتي شيراز</t>
  </si>
  <si>
    <t>زکرياي رازي</t>
  </si>
  <si>
    <t>تاکستان</t>
  </si>
  <si>
    <t>امام رضا (ع) قم</t>
  </si>
  <si>
    <t>دکتر شبيه خواني کاشان</t>
  </si>
  <si>
    <t>دکتر غرضي سيرجان</t>
  </si>
  <si>
    <t>امام علي (ع) زرند</t>
  </si>
  <si>
    <t xml:space="preserve"> پيامبراعظم (ص) (آيت اله کاشاني)کرمان</t>
  </si>
  <si>
    <t>ياسوج (شهداي گمنام)</t>
  </si>
  <si>
    <t>حضرت رسول اکرم (ص) رشت</t>
  </si>
  <si>
    <t>خرم آباد</t>
  </si>
  <si>
    <t>نرگس دورود</t>
  </si>
  <si>
    <t>کوثر بروجرد</t>
  </si>
  <si>
    <t>وليعصر قائمشهر</t>
  </si>
  <si>
    <t>بوعلي نکاء</t>
  </si>
  <si>
    <t>حکمت ساري</t>
  </si>
  <si>
    <t>شازند</t>
  </si>
  <si>
    <t>دکتر چمران ساوه</t>
  </si>
  <si>
    <t>خليج فارس</t>
  </si>
  <si>
    <t>آتيه</t>
  </si>
  <si>
    <t>دکتر غرضي ملاير</t>
  </si>
  <si>
    <t>شهداء کارگر يزد</t>
  </si>
  <si>
    <t xml:space="preserve">جدول 11-2 تعداد بيماران بستري شده در مراکز درمانی ملکی به تفکیک نوع بیمه </t>
  </si>
  <si>
    <t xml:space="preserve">کل بستري شدگان </t>
  </si>
  <si>
    <t>تامین اجتماعی</t>
  </si>
  <si>
    <t xml:space="preserve">ساير بيمه ها </t>
  </si>
  <si>
    <t xml:space="preserve">آزاد </t>
  </si>
  <si>
    <t xml:space="preserve">جدول 1-11-2 تعداد بيماران بستري شده به تفکیک نوع بیمه برحسب مرکز درمانی ملکی </t>
  </si>
  <si>
    <t>مركز جراحي محدودحاجي زاده مهرشهر</t>
  </si>
  <si>
    <t>فریبرز دانیالی( شهداکرمانشاه)</t>
  </si>
  <si>
    <t>حضرت معصومه (زاگرس)</t>
  </si>
  <si>
    <t xml:space="preserve">جدول 12-2 تعداد خدمات دندانپزشکی به تفکیک نوع خدمت در مراکز درمانی ملکی </t>
  </si>
  <si>
    <t>معاينه</t>
  </si>
  <si>
    <t>ترميمي</t>
  </si>
  <si>
    <t>موارد کشيدن</t>
  </si>
  <si>
    <t>جراحي نسج نرم</t>
  </si>
  <si>
    <t>جراحي نسج سخت</t>
  </si>
  <si>
    <t>جرم گيري</t>
  </si>
  <si>
    <t>موارد بروساژ دندان</t>
  </si>
  <si>
    <t>آموزش بهداشت</t>
  </si>
  <si>
    <t>پرو فيلا فلورايد</t>
  </si>
  <si>
    <t>فيشور سيلانت دندان</t>
  </si>
  <si>
    <t>وارنيش فلورايد دو فك</t>
  </si>
  <si>
    <t xml:space="preserve">جدول 1-12-2 تعداد خدمات دندانپزشکی به تفکیک نوع خدمت در مراکز درمانی ملکی </t>
  </si>
  <si>
    <t>مدیریت درمان</t>
  </si>
  <si>
    <t>کل کشور</t>
  </si>
  <si>
    <t>آذربایجان شرقي</t>
  </si>
  <si>
    <t>دع عجب شير</t>
  </si>
  <si>
    <t>دع ملکان</t>
  </si>
  <si>
    <t>دع خواف</t>
  </si>
  <si>
    <t>درمانگاه شماره 4 شيرار</t>
  </si>
  <si>
    <t>کهگیلویه و بویر احمد</t>
  </si>
  <si>
    <t>مازندان</t>
  </si>
  <si>
    <t>د ع زرنديه</t>
  </si>
  <si>
    <t xml:space="preserve">جدول 13-2  شاخصهای متوسط موارد هر نسخه سرپایی برحسب مدیریتهای درمان </t>
  </si>
  <si>
    <t>متوسط اقلام دارویی هر نسخه سرپایی</t>
  </si>
  <si>
    <t>متوسط موارد آزمایش هر نسخه سرپایی</t>
  </si>
  <si>
    <t>متوسط موارد پاتولوژی هر نسخه سرپایی</t>
  </si>
  <si>
    <t>متوسط موارد رادیوگرافی هر نسخه سرپایی</t>
  </si>
  <si>
    <t>متوسط موارد  سونوگرافی هر نسخه سرپایی</t>
  </si>
  <si>
    <t>متوسط موارد  فیزیوتراپی هر نسخه سرپایی</t>
  </si>
  <si>
    <t xml:space="preserve">جدول 1-13-2 شاخصهای متوسط موارد هر نسخه سرپایی در مراکز ملکی سازمان </t>
  </si>
  <si>
    <t>بیمارستان استادعالي نسب</t>
  </si>
  <si>
    <t>بیمارستان 29 بهمن تبريز</t>
  </si>
  <si>
    <t>درمانگاه  مختاري(شماره 1 تبريز)</t>
  </si>
  <si>
    <t>درمانگاه خوشبخت ممي زاده (شماره 2 تبريز)</t>
  </si>
  <si>
    <t>درمانگاه آذرشهر</t>
  </si>
  <si>
    <t>درمانگاه اهر</t>
  </si>
  <si>
    <t>درمانگاه بناب</t>
  </si>
  <si>
    <t>درمانگاه جلفا</t>
  </si>
  <si>
    <t>درمانگاه سراب</t>
  </si>
  <si>
    <t>درمانگاه  شبستر</t>
  </si>
  <si>
    <t>درمانگاه  ملک پور(شماره 3 تبريز)</t>
  </si>
  <si>
    <t>درمانگاه عجب شير</t>
  </si>
  <si>
    <t>درمانگاه هشترود</t>
  </si>
  <si>
    <t>درمانگاه ملکان</t>
  </si>
  <si>
    <t>بیمارستان امام رضا(ع) اروميه</t>
  </si>
  <si>
    <t>درمانگاه خاتم الانبيا خوي</t>
  </si>
  <si>
    <t>درمانگاه  نقده</t>
  </si>
  <si>
    <t>درمانگاه  بوکان</t>
  </si>
  <si>
    <t>درمانگاه ماکو</t>
  </si>
  <si>
    <t>درمانگاه باکري مياندوآب</t>
  </si>
  <si>
    <t>بیمارستان سبلان اردبيل</t>
  </si>
  <si>
    <t>بیمارستان پارس آباد مغان(ارس)</t>
  </si>
  <si>
    <t>درمانگاه خلخال</t>
  </si>
  <si>
    <t>درمانگاه  مشکين شهر</t>
  </si>
  <si>
    <t>درمانگاه گرمي</t>
  </si>
  <si>
    <t>بیمارستان دکتر شريعتي اصفهان</t>
  </si>
  <si>
    <t>بیمارستان دکتر غرضي اصفهان</t>
  </si>
  <si>
    <t>بیمارستان حضرت فاطمه نجف آباد</t>
  </si>
  <si>
    <t>درمانگاه رهنان</t>
  </si>
  <si>
    <t>درمانگاه شماره 4 اعلمي</t>
  </si>
  <si>
    <t>درمانگاه شعباني (شماره 1 شريعتي)</t>
  </si>
  <si>
    <t>درمانگاه شماره 2 خميني شهر</t>
  </si>
  <si>
    <t>درمانگاه شماره 7 خيام</t>
  </si>
  <si>
    <t>درمانگاه شماره 2 برهانيان</t>
  </si>
  <si>
    <t>درمانگاه  قدس</t>
  </si>
  <si>
    <t>درمانگاه  فريدن-داران</t>
  </si>
  <si>
    <t>درمانگاه گز و  برخوار</t>
  </si>
  <si>
    <t>درمانگاه گلپايگان</t>
  </si>
  <si>
    <t>درمانگاه فريدون شهر</t>
  </si>
  <si>
    <t>درمانگاه  ميمه</t>
  </si>
  <si>
    <t>درمانگاه نائين</t>
  </si>
  <si>
    <t>درمانگاه  اردستان</t>
  </si>
  <si>
    <t>درمانگاه تيران و کرون</t>
  </si>
  <si>
    <t>درمانگاه خوانسار</t>
  </si>
  <si>
    <t>بیمارستان هشتگرد</t>
  </si>
  <si>
    <t>درمانگاه نظرآباد</t>
  </si>
  <si>
    <t>درمانگاه اشتهارد (اسلام آباد)</t>
  </si>
  <si>
    <t>درمانگاه شماره 2 ايلام</t>
  </si>
  <si>
    <t>درمانگاه دهلران</t>
  </si>
  <si>
    <t>بیمارستان سلمان فارسي بوشهر</t>
  </si>
  <si>
    <t>بیمارستان مهر برازجان</t>
  </si>
  <si>
    <t>بیمارستان حضرت نبي اکرم ( ص ) عسلويه</t>
  </si>
  <si>
    <t>درمانگاه جم بوشهر</t>
  </si>
  <si>
    <t>درمانگاه مطهري(گناوه)</t>
  </si>
  <si>
    <t>درمانگاه دير بوشهر</t>
  </si>
  <si>
    <t>درمانگاه ديلم بوشهر</t>
  </si>
  <si>
    <t>بیمارستان شهداي 15خردادورامين</t>
  </si>
  <si>
    <t>بیمارستان آيت اله کاشاني</t>
  </si>
  <si>
    <t>بیمارستان شريعت رضوي</t>
  </si>
  <si>
    <t>بیمارستان شهيد فياض بخش</t>
  </si>
  <si>
    <t>بیمارستان لبافي نژاد</t>
  </si>
  <si>
    <t>بیمارستان شهيد لواساني</t>
  </si>
  <si>
    <t>بیمارستان شهيد معيري</t>
  </si>
  <si>
    <t>بیمارستان هدايت</t>
  </si>
  <si>
    <t>بیمارستان امام رضا(ع) اسلامشهر</t>
  </si>
  <si>
    <t>بیمارستان شهريار</t>
  </si>
  <si>
    <t>بیمارستان 12 بهمن</t>
  </si>
  <si>
    <t>درمانگاه پيشواي ورامين</t>
  </si>
  <si>
    <t>درمانگاه فشافويه</t>
  </si>
  <si>
    <t>درمانگاه فيروزکوه</t>
  </si>
  <si>
    <t>درمانگاه شماره 21</t>
  </si>
  <si>
    <t>درمانگاه آزادي</t>
  </si>
  <si>
    <t>درمانگاه باقرشهر شهرري</t>
  </si>
  <si>
    <t>درمانگاه نيک پور(شماره 19 سابق)</t>
  </si>
  <si>
    <t>درمانگاه دخانيات</t>
  </si>
  <si>
    <t>درمانگاه درخشان(شهريار)</t>
  </si>
  <si>
    <t>بیمارستان امام علي (ع) شهرکرد</t>
  </si>
  <si>
    <t>درمانگاه فارسان</t>
  </si>
  <si>
    <t>درمانگاه شماره يک شهرکرد</t>
  </si>
  <si>
    <t>درمانگاه  لردگان</t>
  </si>
  <si>
    <t>بیمارستان شهيد رحيمي بيرجند</t>
  </si>
  <si>
    <t>درمانگاه  قائن</t>
  </si>
  <si>
    <t>درمانگاه فردوس</t>
  </si>
  <si>
    <t>درمانگاه نهبندان</t>
  </si>
  <si>
    <t>درمانگاه  طبس</t>
  </si>
  <si>
    <t>بیمارستان 17شهريور مشهد</t>
  </si>
  <si>
    <t>بیمارستان تربت حيدريه</t>
  </si>
  <si>
    <t>بیمارستان فارابي</t>
  </si>
  <si>
    <t>درمانگاه تايباد</t>
  </si>
  <si>
    <t>درمانگاه چناران</t>
  </si>
  <si>
    <t>درمانگاه سرخس</t>
  </si>
  <si>
    <t>درمانگاه فريمان</t>
  </si>
  <si>
    <t>درمانگاه  قوچان</t>
  </si>
  <si>
    <t>درمانگاه شماره4(مهرآباد)</t>
  </si>
  <si>
    <t>درمانگاه کاشمر</t>
  </si>
  <si>
    <t>درمانگاه شماره3 (دريادل)</t>
  </si>
  <si>
    <t>درمانگاه گناباد</t>
  </si>
  <si>
    <t>درمانگاه درگز</t>
  </si>
  <si>
    <t>درمانگاه خواف</t>
  </si>
  <si>
    <t>درمانگاه شماره 2 (هاشمي نژاد )</t>
  </si>
  <si>
    <t>درمانگاه شمار 1 (بهار)</t>
  </si>
  <si>
    <t>بیمارستان ثامن الائمه (بجنورد)</t>
  </si>
  <si>
    <t>درمانگاه اسفراين</t>
  </si>
  <si>
    <t>درمانگاه  نظام خيرآبادي شيروان</t>
  </si>
  <si>
    <t>درمانگاه سيدالشهداء(جاجرم وگرمه)</t>
  </si>
  <si>
    <t>بیمارستان اميرالمومنين (ع) اهواز</t>
  </si>
  <si>
    <t>بیمارستان  17 شهريور آبادان</t>
  </si>
  <si>
    <t>بیمارستان مصطفي خميني (ره) بهبهان</t>
  </si>
  <si>
    <t>بیمارستان  شفامسجد سليمان</t>
  </si>
  <si>
    <t>بیمارستان  شهدا شوشتر</t>
  </si>
  <si>
    <t>بیمارستان  بيمارستان امام کاظم (ع) ماهشهر</t>
  </si>
  <si>
    <t>درمانگاه  شهداي بندر امام خميني (ره)</t>
  </si>
  <si>
    <t>درمانگاه کارون شوشتر</t>
  </si>
  <si>
    <t>درمانگاه امام علي شوش(دانيال)</t>
  </si>
  <si>
    <t>درمانگاه شهداي ايذه</t>
  </si>
  <si>
    <t>درمانگاه شهداي رامهرمز</t>
  </si>
  <si>
    <t>درمانگاه شماره 7 نريمي  اهواز</t>
  </si>
  <si>
    <t>درمانگاه شماره 1عليدادي اميديه</t>
  </si>
  <si>
    <t>درمانگاه شماره 2  شهداي دزفول</t>
  </si>
  <si>
    <t>درمانگاه شهداي سوسنگرد</t>
  </si>
  <si>
    <t>درمانگاه   شهداي شادگان</t>
  </si>
  <si>
    <t>درمانگاه شماره5 ابن مهزيار اهواز</t>
  </si>
  <si>
    <t>درمانگاه شماره 3 ايثار اهواز</t>
  </si>
  <si>
    <t>درمانگاه شماره 4 جوادالائمه اهواز</t>
  </si>
  <si>
    <t>درمانگاه شماره 6 امام حسين اهواز</t>
  </si>
  <si>
    <t>درمانگاه   پايانه بندر امام خميني</t>
  </si>
  <si>
    <t>بیمارستان امام حسين</t>
  </si>
  <si>
    <t>بیمارستان اميد ابهر</t>
  </si>
  <si>
    <t>درمانگاه شماره 2 روزبه</t>
  </si>
  <si>
    <t>درمانگاه خرم دره</t>
  </si>
  <si>
    <t>درمانگاه ابهر</t>
  </si>
  <si>
    <t>درمانگاه خدابنده</t>
  </si>
  <si>
    <t>بیمارستان شفاء</t>
  </si>
  <si>
    <t>درمانگاه گرمسار</t>
  </si>
  <si>
    <t>درمانگاه شماره 2 شاهرود</t>
  </si>
  <si>
    <t>درمانگاه مهديشهر</t>
  </si>
  <si>
    <t>درمانگاه ايوانکي</t>
  </si>
  <si>
    <t>درمانگاه سرخه</t>
  </si>
  <si>
    <t>درمانگاه دامغان</t>
  </si>
  <si>
    <t>درمانگاه شماره 2 سمنان</t>
  </si>
  <si>
    <t>بیمارستان زاهدان</t>
  </si>
  <si>
    <t>بیمارستان هامون زابل</t>
  </si>
  <si>
    <t>درمانگاه صاحب الزمان</t>
  </si>
  <si>
    <t>درمانگاه خاش</t>
  </si>
  <si>
    <t>درمانگاه الزهراء چابهار</t>
  </si>
  <si>
    <t>درمانگاه امام علي (ع) ايرانشهر</t>
  </si>
  <si>
    <t>درمانگاه سينا سراوان</t>
  </si>
  <si>
    <t>بیمارستان بهشتي شيراز</t>
  </si>
  <si>
    <t>درمانگاه اقليد</t>
  </si>
  <si>
    <t>درمانگاه قير و کارزين</t>
  </si>
  <si>
    <t>درمانگاه خرامه</t>
  </si>
  <si>
    <t>درمانگاه آباده</t>
  </si>
  <si>
    <t>درمانگاه فراشبند</t>
  </si>
  <si>
    <t>درمانگاه 22 بهمن فسا</t>
  </si>
  <si>
    <t>درمانگاه کوار</t>
  </si>
  <si>
    <t>درمانگاه ني ريز</t>
  </si>
  <si>
    <t>درمانگاه کازرون</t>
  </si>
  <si>
    <t>درمانگاه آزادگان</t>
  </si>
  <si>
    <t>درمانگاه جهرم ( آيت اله حق شناس)</t>
  </si>
  <si>
    <t>درمانگاه استهبان</t>
  </si>
  <si>
    <t>درمانگاه لامرد</t>
  </si>
  <si>
    <t>درمانگاه نورآباد ممسني</t>
  </si>
  <si>
    <t>درمانگاه سپيدان</t>
  </si>
  <si>
    <t>بیمارستان زکرياي رازي</t>
  </si>
  <si>
    <t>بیمارستان تاکستان</t>
  </si>
  <si>
    <t>درمانگاه  شهر صنعتي البرز</t>
  </si>
  <si>
    <t>درمانگاه قائم محمديه</t>
  </si>
  <si>
    <t>درمانگاه سينا</t>
  </si>
  <si>
    <t>درمانگاه  الوند</t>
  </si>
  <si>
    <t>درمانگاه  آبيک</t>
  </si>
  <si>
    <t>درمانگاه بوئين زهرا</t>
  </si>
  <si>
    <t>درمانگاه  بهشتي</t>
  </si>
  <si>
    <t>بیمارستان امام رضا (ع) قم</t>
  </si>
  <si>
    <t>بیمارستان دکتر شبيه خواني کاشان</t>
  </si>
  <si>
    <t>درمانگاه  آران و بيدگل</t>
  </si>
  <si>
    <t>درمانگاه  شهداي نطنز</t>
  </si>
  <si>
    <t>بیمارستان سنندج</t>
  </si>
  <si>
    <t>بیمارستان سقز</t>
  </si>
  <si>
    <t>درمانگاه بيجار</t>
  </si>
  <si>
    <t>درمانگاه قروه</t>
  </si>
  <si>
    <t>درمانگاه مريوان</t>
  </si>
  <si>
    <t>بیمارستان دکتر غرضي سيرجان</t>
  </si>
  <si>
    <t>بیمارستان امام علي (ع) زرند</t>
  </si>
  <si>
    <t>بیمارستان  پيامبراعظم (ص) (آيت اله کاشاني)کرمان</t>
  </si>
  <si>
    <t>درمانگاه بافت</t>
  </si>
  <si>
    <t>درمانگاه بردسير</t>
  </si>
  <si>
    <t>درمانگاه شهر بابک</t>
  </si>
  <si>
    <t>درمانگاه کوهبنان</t>
  </si>
  <si>
    <t>درمانگاه کهنوج</t>
  </si>
  <si>
    <t>درمانگاه شماره 1 کرمان</t>
  </si>
  <si>
    <t>درمانگاه اخوت</t>
  </si>
  <si>
    <t>درمانگاه جيرفت</t>
  </si>
  <si>
    <t>درمانگاه شماره 2 کرمان</t>
  </si>
  <si>
    <t>درمانگاه شماره 3 کرمان</t>
  </si>
  <si>
    <t>درمانگاه شماره 4 کرمان</t>
  </si>
  <si>
    <t>درمانگاه سيرجان</t>
  </si>
  <si>
    <t>درمانگاه راور</t>
  </si>
  <si>
    <t>بیمارستان فريبرزدانيالي (شهداء کرمانشاه )</t>
  </si>
  <si>
    <t>بیمارستان  حضرت معصومه(س) (زاگرس)</t>
  </si>
  <si>
    <t>درمانگاه اسلام آباد غرب</t>
  </si>
  <si>
    <t>درمانگاه  بيستون</t>
  </si>
  <si>
    <t>درمانگاه  شماره 2 کرمانشاه</t>
  </si>
  <si>
    <t>درمانگاه سنقر و کليايي</t>
  </si>
  <si>
    <t>درمانگاه جوانرود</t>
  </si>
  <si>
    <t>درمانگاه پاوه</t>
  </si>
  <si>
    <t>بیمارستان ياسوج (شهداي گمنام)</t>
  </si>
  <si>
    <t>درمانگاه دهدشت</t>
  </si>
  <si>
    <t>بیمارستان خاتم الانبياء گنبد</t>
  </si>
  <si>
    <t>بیمارستان حکيم جرجاني گرگان</t>
  </si>
  <si>
    <t>درمانگاه يادگار امام</t>
  </si>
  <si>
    <t>درمانگاه  مطهري علي آباد کتول</t>
  </si>
  <si>
    <t>درمانگاه آزادشهر</t>
  </si>
  <si>
    <t>درمانگاه بندر ترکمن</t>
  </si>
  <si>
    <t>درمانگاه راميان</t>
  </si>
  <si>
    <t>درمانگاه کلاله</t>
  </si>
  <si>
    <t>بیمارستان حضرت رسول اکرم (ص) رشت</t>
  </si>
  <si>
    <t>درمانگاه آستارا</t>
  </si>
  <si>
    <t>درمانگاه اسالم</t>
  </si>
  <si>
    <t>درمانگاه شماره 2 رشت</t>
  </si>
  <si>
    <t>درمانگاه فومن</t>
  </si>
  <si>
    <t>درمانگاه  لوشان</t>
  </si>
  <si>
    <t>درمانگاه استخر لاهيجان</t>
  </si>
  <si>
    <t>درمانگاه رودسر</t>
  </si>
  <si>
    <t>درمانگاه  تالش</t>
  </si>
  <si>
    <t>درمانگاه  لنگرود</t>
  </si>
  <si>
    <t>درمانگاه استانه اشرفيه</t>
  </si>
  <si>
    <t>بیمارستان خرم آباد</t>
  </si>
  <si>
    <t>بیمارستان نرگس دورود</t>
  </si>
  <si>
    <t>بیمارستان کوثر بروجرد</t>
  </si>
  <si>
    <t>درمانگاه  ازنا</t>
  </si>
  <si>
    <t>درمانگاه شهداء کارگر دورود</t>
  </si>
  <si>
    <t>درمانگاه  شماره 3 خرم آباد</t>
  </si>
  <si>
    <t>درمانگاه کوهدشت</t>
  </si>
  <si>
    <t>درمانگاه  7 تير اليگودرز</t>
  </si>
  <si>
    <t>درمانگاه پلدختر</t>
  </si>
  <si>
    <t>درمانگاه نورآباد</t>
  </si>
  <si>
    <t>بیمارستان وليعصر قائمشهر</t>
  </si>
  <si>
    <t>بیمارستان رازي چالوس</t>
  </si>
  <si>
    <t>بیمارستان بوعلي نکاء</t>
  </si>
  <si>
    <t>بیمارستان شفا بابلسر</t>
  </si>
  <si>
    <t>بیمارستان حکمت ساري</t>
  </si>
  <si>
    <t>درمانگاه محمود آباد</t>
  </si>
  <si>
    <t>درمانگاه تنکابن</t>
  </si>
  <si>
    <t>درمانگاه  نور</t>
  </si>
  <si>
    <t>درمانگاه چالوس</t>
  </si>
  <si>
    <t>درمانگاه بابلسر</t>
  </si>
  <si>
    <t>درمانگاه رامسر</t>
  </si>
  <si>
    <t>درمانگاه نوشهر</t>
  </si>
  <si>
    <t>درمانگاه سردارپولادي چمستان</t>
  </si>
  <si>
    <t>درمانگاه  پل سفيد</t>
  </si>
  <si>
    <t>درمانگاه ساري</t>
  </si>
  <si>
    <t>درمانگاه  رجايي قائم شهر</t>
  </si>
  <si>
    <t>بیمارستان امام خميني اراک</t>
  </si>
  <si>
    <t>بیمارستان شازند</t>
  </si>
  <si>
    <t>بیمارستان دکتر چمران ساوه</t>
  </si>
  <si>
    <t>درمانگاه خمين</t>
  </si>
  <si>
    <t>درمانگاه شماره 3 اراک</t>
  </si>
  <si>
    <t>درمانگاه محلات</t>
  </si>
  <si>
    <t>درمانگاه دليجان</t>
  </si>
  <si>
    <t>درمانگاه تفرش</t>
  </si>
  <si>
    <t>درمانگاه زرنديه</t>
  </si>
  <si>
    <t>درمانگاه ساوه</t>
  </si>
  <si>
    <t>درمانگاه قدس</t>
  </si>
  <si>
    <t>بیمارستان خليج فارس</t>
  </si>
  <si>
    <t>درمانگاه امام رضا(ع) قشم</t>
  </si>
  <si>
    <t>درمانگاه وليعصر(عج) بندرجاسک</t>
  </si>
  <si>
    <t>درمانگاه وليعصر(عج) بندرلنگه</t>
  </si>
  <si>
    <t>درمانگاه پايانه بندرعباس</t>
  </si>
  <si>
    <t>درمانگاه  وليعصر(عج) رودان</t>
  </si>
  <si>
    <t>درمانگاه وليعصر(عج) ميناب</t>
  </si>
  <si>
    <t>درمانگاه  بعثت بندرعباس</t>
  </si>
  <si>
    <t>بیمارستان آتيه</t>
  </si>
  <si>
    <t>بیمارستان دکتر غرضي ملاير</t>
  </si>
  <si>
    <t>درمانگاه تويسرکان</t>
  </si>
  <si>
    <t>درمانگاه نهاوند</t>
  </si>
  <si>
    <t>درمانگاه  شماره 1همدان</t>
  </si>
  <si>
    <t>درمانگاه اسدآباد</t>
  </si>
  <si>
    <t>درمانگاه رزن</t>
  </si>
  <si>
    <t>بیمارستان شهداء کارگر يزد</t>
  </si>
  <si>
    <t>درمانگاه قائميه</t>
  </si>
  <si>
    <t>درمانگاه مهريز</t>
  </si>
  <si>
    <t>درمانگاه اشکذر</t>
  </si>
  <si>
    <t>درمانگاه حضرت امير (ع)</t>
  </si>
  <si>
    <t>درمانگاه ابرکوه</t>
  </si>
  <si>
    <t>درمانگاه تفت</t>
  </si>
  <si>
    <t>درمانگاه امام سجاد(ع)</t>
  </si>
  <si>
    <t xml:space="preserve">جدول  14-2 تعداد مرگ و مير بیماران به تفکیک گروه سنی برحسب مراکز درمانی ملکی </t>
  </si>
  <si>
    <t>مديريت درمان</t>
  </si>
  <si>
    <t>سقط جنيني</t>
  </si>
  <si>
    <t>نوزادي</t>
  </si>
  <si>
    <t>29روزتا يكسال</t>
  </si>
  <si>
    <t>1-4سال</t>
  </si>
  <si>
    <t>5-14سال</t>
  </si>
  <si>
    <t>15-59سال غيرسالمند</t>
  </si>
  <si>
    <t>60سال به بالا سالمند</t>
  </si>
  <si>
    <t>سن نامشخص</t>
  </si>
  <si>
    <t>خراسان</t>
  </si>
  <si>
    <t xml:space="preserve">جدول 1-14-2  تعداد مرگ و مير بیماران به تفکیک گروه سنی برحسب مراکز درمانی ملکی </t>
  </si>
  <si>
    <t>جدول 15-2 تعداد مراكزدرماني طرف قرارداد با سازمان</t>
  </si>
  <si>
    <t xml:space="preserve">بيمارستان </t>
  </si>
  <si>
    <t>درمانگاه  و پلي كلينيك</t>
  </si>
  <si>
    <t xml:space="preserve">دي كلينيك </t>
  </si>
  <si>
    <r>
      <t xml:space="preserve">مرکز خدمات جامع  سلامت </t>
    </r>
    <r>
      <rPr>
        <b/>
        <vertAlign val="superscript"/>
        <sz val="12"/>
        <color theme="0"/>
        <rFont val="B Nazanin"/>
        <charset val="178"/>
      </rPr>
      <t>*</t>
    </r>
  </si>
  <si>
    <t>_</t>
  </si>
  <si>
    <t xml:space="preserve">      * لازم به ذکر است که عنوان مراکز بهداشتی درمانی به مراکز خدمات جامع سلامت (بعنوان مراکز طرف قرارداد دارای کد واحد) تغییر نموده و  بنابراین خانه های بهداشت و پایگاه های سلامت که در واقع واحدهای زیر مجموعه آن می باشند در آمار  لحاظ نشده اند .ضمناٌ آمار مذکور در سالهای گذشته قابل دسترسی نبوده است. </t>
  </si>
  <si>
    <r>
      <t xml:space="preserve">جدول 16-2 تعداد مطب پزشكان ودندانپزشكان مستقل طرف قرارداد </t>
    </r>
    <r>
      <rPr>
        <b/>
        <vertAlign val="superscript"/>
        <sz val="12"/>
        <rFont val="B Nazanin"/>
        <charset val="178"/>
      </rPr>
      <t xml:space="preserve"> </t>
    </r>
  </si>
  <si>
    <t>کل</t>
  </si>
  <si>
    <t xml:space="preserve">دندانپزشك </t>
  </si>
  <si>
    <t>جدول 17-2 تعداد مراكز پاراكلينيكي مستقل طرف قرارداد</t>
  </si>
  <si>
    <t>آزمايشگاه</t>
  </si>
  <si>
    <r>
      <t>راديولوژی</t>
    </r>
    <r>
      <rPr>
        <b/>
        <vertAlign val="superscript"/>
        <sz val="9"/>
        <color theme="0"/>
        <rFont val="B Nazanin"/>
        <charset val="178"/>
      </rPr>
      <t>1</t>
    </r>
  </si>
  <si>
    <r>
      <t>سونوگرافی</t>
    </r>
    <r>
      <rPr>
        <b/>
        <vertAlign val="superscript"/>
        <sz val="9"/>
        <color theme="0"/>
        <rFont val="B Nazanin"/>
        <charset val="178"/>
      </rPr>
      <t>1</t>
    </r>
  </si>
  <si>
    <t>ام. آر.آي</t>
  </si>
  <si>
    <t>CT سكن</t>
  </si>
  <si>
    <t>دياليز</t>
  </si>
  <si>
    <t>سنگ شكن</t>
  </si>
  <si>
    <t>فيزيوتراپي</t>
  </si>
  <si>
    <r>
      <t>پزشکی هسته ای</t>
    </r>
    <r>
      <rPr>
        <b/>
        <vertAlign val="superscript"/>
        <sz val="9"/>
        <color theme="0"/>
        <rFont val="B Nazanin"/>
        <charset val="178"/>
      </rPr>
      <t>2</t>
    </r>
  </si>
  <si>
    <r>
      <t>سنجش تراکم استخوان</t>
    </r>
    <r>
      <rPr>
        <b/>
        <vertAlign val="superscript"/>
        <sz val="9"/>
        <color theme="0"/>
        <rFont val="B Nazanin"/>
        <charset val="178"/>
      </rPr>
      <t>2</t>
    </r>
  </si>
  <si>
    <r>
      <t>رادیوتراپی</t>
    </r>
    <r>
      <rPr>
        <b/>
        <vertAlign val="superscript"/>
        <sz val="9"/>
        <color theme="0"/>
        <rFont val="B Nazanin"/>
        <charset val="178"/>
      </rPr>
      <t>2</t>
    </r>
  </si>
  <si>
    <t xml:space="preserve">                                                                                                                                                                                                             </t>
  </si>
  <si>
    <t>1 درحال حاضر واحدهای رادیولوژی و سونوگرافی هر کدام به عنوان یک مرکز مجزا با کد واحد مخصوص بخود محاسبه می شوند درحالیکه در سالهای گذشته توام با یکدیگر و با یک کد واحد به حساب آورده می شدند.</t>
  </si>
  <si>
    <t xml:space="preserve">   2-آمار واحدهای پزشکی هسته ای، سنجش تراکم استخوان و رادیوتراپی در سالهای گذشته تحت عنوان سایر مراکز ارائه می شد..</t>
  </si>
  <si>
    <t xml:space="preserve">متخصص و  فوق تخصص </t>
  </si>
  <si>
    <t xml:space="preserve">19ـ2 تعداد و هزينه هاي اسناد بستري مربوط به مراكز درماني طرف قرارداد  </t>
  </si>
  <si>
    <t xml:space="preserve">تعداد اسناد بستری </t>
  </si>
  <si>
    <t xml:space="preserve">        هزينه  اسناد بستری    (میلیون ريال)</t>
  </si>
  <si>
    <t>ميانگين هزينه‌ هر سند بستری (ريال)</t>
  </si>
  <si>
    <t xml:space="preserve">خراسان جنوبی  </t>
  </si>
  <si>
    <t xml:space="preserve">20ـ2 تعداد و هزينه هاي کل نسخ سرپايي مربوط به مراكز درماني طرف قرارداد </t>
  </si>
  <si>
    <t xml:space="preserve">تعداد نسخ سرپایی </t>
  </si>
  <si>
    <t xml:space="preserve">     هزينه  نسخ سرپایی      (میلیون ريال)</t>
  </si>
  <si>
    <t>ميانگين هزينه‌ هر نسخه سرپایی (ريال)</t>
  </si>
  <si>
    <t xml:space="preserve">خراسان رضوی  </t>
  </si>
  <si>
    <t xml:space="preserve">جدول 21-2 تعداد کارکنان درمان سازمان تامین اجتماعی به تفکیک جنسیت </t>
  </si>
  <si>
    <t xml:space="preserve">جدول22-2 جمعيت تحت پوشش درمان سازمان تامين اجتماعي </t>
  </si>
  <si>
    <t>بیمه شدگان</t>
  </si>
  <si>
    <t>مستمري بگيران</t>
  </si>
  <si>
    <t>تحت پوشش درمان</t>
  </si>
  <si>
    <t>بیمه شدگان اصلی</t>
  </si>
  <si>
    <t>بیمه شدگان تبعی</t>
  </si>
  <si>
    <t>بیمه شدگان اصلی وتبعی</t>
  </si>
  <si>
    <t>مستمری بگیران اصلی</t>
  </si>
  <si>
    <t>مستمری بگیران تبعی</t>
  </si>
  <si>
    <t xml:space="preserve"> مستمری بگیران اصلی و تبعی </t>
  </si>
  <si>
    <t xml:space="preserve">جدول 18-2 تعداد نسخ سرپایی ویزیت پزشكان مستقل طرف قرارداد </t>
  </si>
  <si>
    <t>جدول1-3 میزان منابع سازمان تامین اجتماعی با لحاظ منابع تعهدی (1400-1395)</t>
  </si>
  <si>
    <t xml:space="preserve">میلیون ریال </t>
  </si>
  <si>
    <t>سال</t>
  </si>
  <si>
    <t>حق بیمه های بازنشستگی و درمان</t>
  </si>
  <si>
    <t>حق بیمه انتقالی از سایر طرحها</t>
  </si>
  <si>
    <t>کمکهای بلا عوض</t>
  </si>
  <si>
    <t>سایر منابع طرح</t>
  </si>
  <si>
    <t xml:space="preserve">مازاد درآمد بر هزینه </t>
  </si>
  <si>
    <t xml:space="preserve"> </t>
  </si>
  <si>
    <t>جدول2-3 میزان منابع  سازمان تامین اجتماعی با لحاظ منابع تعهدی در سال 1400</t>
  </si>
  <si>
    <t xml:space="preserve">استان / اداره کل </t>
  </si>
  <si>
    <t>سایر درآمدهای طرح</t>
  </si>
  <si>
    <t>اداره كل امورمالي بیمه</t>
  </si>
  <si>
    <t>اداره کل امور مالی درمان</t>
  </si>
  <si>
    <t>652190(*)</t>
  </si>
  <si>
    <t>آذربايجان  شرقي</t>
  </si>
  <si>
    <t>آذربايجان  غربي</t>
  </si>
  <si>
    <t>اصفهــــان</t>
  </si>
  <si>
    <t>چهارمحال وبختيار‎ي</t>
  </si>
  <si>
    <t>شهرستانها‎ی تهران</t>
  </si>
  <si>
    <t>كهگيلويه وبوير احمد</t>
  </si>
  <si>
    <t>هـرمـزگــان</t>
  </si>
  <si>
    <t>هـمدان</t>
  </si>
  <si>
    <t>*شامل مدیریت های  درمان  نیز می باشد.</t>
  </si>
  <si>
    <t>جدول 3-3 میزان حق بیمه وصولی  با لحاظ منابع تعهدی سازمان تامین اجتماعی به تفکیک نوع (1400-1395)</t>
  </si>
  <si>
    <t>حق بیمه وصولی از کارگاهها</t>
  </si>
  <si>
    <t xml:space="preserve"> حق بیمه وصولی از صاحبان حرف و مشاغل آزاد و بیمه اختیاری</t>
  </si>
  <si>
    <t xml:space="preserve"> حق بیمه وصولی از رانندگان حمل و نقل بار و مسافرین شهری (ماده 7 ق .ت)</t>
  </si>
  <si>
    <t xml:space="preserve"> حق سرانه بیمه شدگان حرف و مشاغل آزاد </t>
  </si>
  <si>
    <t>50 درصد کسورات سهم کارفرما ماده 10 قانون نوسازی</t>
  </si>
  <si>
    <t xml:space="preserve"> حق بیمه ومستمری سهم دولت</t>
  </si>
  <si>
    <t>پورسانتاژ واگذاری به کارفرمایان</t>
  </si>
  <si>
    <t>جدول4-3 میزان منابع سازمان تامین اجتماعی با لحاظ منابع نقدی (1400-1395)</t>
  </si>
  <si>
    <t>حق بیمه بازنشستگی و درمان</t>
  </si>
  <si>
    <t>کمک های بلاعوض</t>
  </si>
  <si>
    <t xml:space="preserve">سایر شامل سایر منابع طرح و مازاد ( کسری) درآمد بر هزینه می باشد. </t>
  </si>
  <si>
    <t>جدول5-3  میزان حق بیمه وصولی سازمان  تامین اجتماعی به تفکیک نوع و استان در سال1400</t>
  </si>
  <si>
    <t>میلیون ریال</t>
  </si>
  <si>
    <t xml:space="preserve"> حق بیمه وصولی از کارگاهها</t>
  </si>
  <si>
    <t>چهارمحال  وبختيار‎ي</t>
  </si>
  <si>
    <t>شهرستانها‎ ی تهران</t>
  </si>
  <si>
    <t>جدول 6-3 میزان هزینه های سازمان تامین اجتماعی به تفکیک نوع هزینه (1400-1395)</t>
  </si>
  <si>
    <t>حقوق و سایر مزایای بازنشستگی اعضاء</t>
  </si>
  <si>
    <t>هزینه های درمان</t>
  </si>
  <si>
    <t>حق بیمه انتقالی به سایر طرحها</t>
  </si>
  <si>
    <t>هزینه های اداره طرح</t>
  </si>
  <si>
    <t>جدول 7-3 میزان هزینه های سازمان تامین اجتماعی به تفکیک نوع و استان در سال 1400</t>
  </si>
  <si>
    <t>اداره كل امورمالي درمان</t>
  </si>
  <si>
    <t>566192728(*)</t>
  </si>
  <si>
    <t>سيستان  وبلوچستان</t>
  </si>
  <si>
    <t>كهکيلويه وبوير احمد</t>
  </si>
  <si>
    <t>جدول8 -3 میزان هزینه های درمان برحسب  مدیریت درمان در سال 1400</t>
  </si>
  <si>
    <t>اداره کل امور درمان</t>
  </si>
  <si>
    <t>جدول 9-3 میزان حقوق و سایر مزایای بازنشستگی اعضاء سازمان تامین اجتماعی (1400-1395)</t>
  </si>
  <si>
    <t>مستمری بازنشستگي</t>
  </si>
  <si>
    <t>مستمری بازماندگان</t>
  </si>
  <si>
    <t xml:space="preserve">کمکها (کمک هزینه اولاد، عائله مندی، عیدی، بن مستمری بگیران، سایر کمکها و پورسانتاژ) </t>
  </si>
  <si>
    <t xml:space="preserve"> از كار افتادگی و غرامت نقص عضو</t>
  </si>
  <si>
    <t>غرامت دستمزد</t>
  </si>
  <si>
    <t>جدول 10-3  میزان هزینه های درمان سازمان تامین اجتماعی (1400-1395)</t>
  </si>
  <si>
    <t>حقوق و مزایای کارکنان</t>
  </si>
  <si>
    <t>هزينه های درمان غیر مستقیم طرف قرار داد</t>
  </si>
  <si>
    <t>هزينه  های درمان  مستقیم بیمارستانهای طرف قرار داد</t>
  </si>
  <si>
    <t>هزينه  های اداری و عمومی</t>
  </si>
  <si>
    <t>هزينه  های داروئی و پزشکی</t>
  </si>
  <si>
    <t>هزينه های درمان  مستقیم بخش بیمه ای و درمان</t>
  </si>
  <si>
    <t>هزينه های درمان اورژانس</t>
  </si>
  <si>
    <t>علت کاهش هزینه های درمان غیر مستقیم طرف قرارداد در سال 98 نسبت به سال قبل، پرداخت تفاوت نرخ ارز دارو و پرداخت فرانشیز هزینه بیماران خاص (دارو و پاراکلینیک) توسط دولت به سازمان تامین اجتماعی می باشد.</t>
  </si>
  <si>
    <t>جدول 1-4 جمعیت کشورها طی سالهای 2020-2016 (ارقام به هزار نفر)</t>
  </si>
  <si>
    <t xml:space="preserve">نام کشور </t>
  </si>
  <si>
    <t>ایران</t>
  </si>
  <si>
    <t>استرالیا</t>
  </si>
  <si>
    <t>اتریش</t>
  </si>
  <si>
    <t>بلژیک</t>
  </si>
  <si>
    <t>کانادا</t>
  </si>
  <si>
    <t>شیلی</t>
  </si>
  <si>
    <t>کلمبیا</t>
  </si>
  <si>
    <t>کاستاریکا</t>
  </si>
  <si>
    <t>جمهوری چک</t>
  </si>
  <si>
    <t>دانمارک</t>
  </si>
  <si>
    <t>استونی</t>
  </si>
  <si>
    <t>فنلاند</t>
  </si>
  <si>
    <t>فرانسه</t>
  </si>
  <si>
    <t>آلمان</t>
  </si>
  <si>
    <t>یونان</t>
  </si>
  <si>
    <t>مجارستان</t>
  </si>
  <si>
    <t>ایسلند</t>
  </si>
  <si>
    <t>ایرلند</t>
  </si>
  <si>
    <t>ایتالیا</t>
  </si>
  <si>
    <t>ژاپن</t>
  </si>
  <si>
    <t xml:space="preserve"> کره</t>
  </si>
  <si>
    <t>لتونی</t>
  </si>
  <si>
    <t>لیتوانی</t>
  </si>
  <si>
    <t>لوکزامبورگ</t>
  </si>
  <si>
    <t>مکزیک</t>
  </si>
  <si>
    <t>هلند</t>
  </si>
  <si>
    <t>نیوزلند</t>
  </si>
  <si>
    <t>نروژ</t>
  </si>
  <si>
    <t>لهستان</t>
  </si>
  <si>
    <t xml:space="preserve"> پرتغال</t>
  </si>
  <si>
    <t>جمهوری اسلواکی</t>
  </si>
  <si>
    <t>اسلوونی</t>
  </si>
  <si>
    <t>اسپانیا</t>
  </si>
  <si>
    <t>سوئد</t>
  </si>
  <si>
    <t>سوئیس</t>
  </si>
  <si>
    <t xml:space="preserve">ترکیه </t>
  </si>
  <si>
    <t>انگلستان</t>
  </si>
  <si>
    <t>ایالات متحده</t>
  </si>
  <si>
    <t xml:space="preserve">آرژانتین </t>
  </si>
  <si>
    <t xml:space="preserve">برزیل </t>
  </si>
  <si>
    <t xml:space="preserve">بلغارستان </t>
  </si>
  <si>
    <t>چین</t>
  </si>
  <si>
    <t>کرواسی</t>
  </si>
  <si>
    <t>قبرس</t>
  </si>
  <si>
    <t>هند</t>
  </si>
  <si>
    <t>اندونزی</t>
  </si>
  <si>
    <t>مالت</t>
  </si>
  <si>
    <t>رومانی</t>
  </si>
  <si>
    <t>روسیه</t>
  </si>
  <si>
    <t>عربستان سعودی</t>
  </si>
  <si>
    <t>سنگاپور</t>
  </si>
  <si>
    <t xml:space="preserve">آفریقای جنوبی </t>
  </si>
  <si>
    <t>جدول 2-4 جمعیت نیروی کارطی سالهای 2020-2016 (ارقام به هزار نفر)</t>
  </si>
  <si>
    <t xml:space="preserve">ایران </t>
  </si>
  <si>
    <t xml:space="preserve">لتونی </t>
  </si>
  <si>
    <t>برزیل</t>
  </si>
  <si>
    <t xml:space="preserve">روسیه </t>
  </si>
  <si>
    <t>جدول 3-4 جمعیت بیکارطی سالهای 2020-2016 (ارقام به هزار نفر)</t>
  </si>
  <si>
    <t>جدول 4-4 امید زندگی به تفکیک جنسیت</t>
  </si>
  <si>
    <t xml:space="preserve">مردان </t>
  </si>
  <si>
    <t xml:space="preserve">  زنان </t>
  </si>
  <si>
    <t>72/5</t>
  </si>
  <si>
    <t>75/5</t>
  </si>
  <si>
    <t xml:space="preserve">اعلام نشده </t>
  </si>
  <si>
    <t>81/2</t>
  </si>
  <si>
    <t xml:space="preserve"> ---</t>
  </si>
  <si>
    <t>بلغارستان</t>
  </si>
  <si>
    <t xml:space="preserve">چین </t>
  </si>
  <si>
    <t xml:space="preserve">هند </t>
  </si>
  <si>
    <t xml:space="preserve">اندونزی </t>
  </si>
  <si>
    <t xml:space="preserve">مالت </t>
  </si>
  <si>
    <t xml:space="preserve">رومانی </t>
  </si>
  <si>
    <t xml:space="preserve">عربستان سعودی </t>
  </si>
  <si>
    <t>متوسط کشورهای OECD</t>
  </si>
  <si>
    <t>کشورهای عضو اتحادیه اروپا</t>
  </si>
  <si>
    <t xml:space="preserve">جدول 5-4 سن بازنشستگی به تفکیک جنسیت </t>
  </si>
  <si>
    <t xml:space="preserve">زنان </t>
  </si>
  <si>
    <t xml:space="preserve"> --- </t>
  </si>
  <si>
    <t>کشور کره</t>
  </si>
  <si>
    <t>چین (جمهوری خلق)</t>
  </si>
  <si>
    <t>آفریقای جنوبی</t>
  </si>
  <si>
    <t xml:space="preserve">جدول 6-4 نرخ جایگزینی به تفکیک جنسیت </t>
  </si>
  <si>
    <t>جدول 7-4 تعداد مستمری بگیران به تفکیک نوع مستمری درکشورهای منتخب (سال  2018)</t>
  </si>
  <si>
    <t xml:space="preserve">بازنشستگان </t>
  </si>
  <si>
    <t xml:space="preserve">بازماندگان </t>
  </si>
  <si>
    <t xml:space="preserve">ازکارافتادگان </t>
  </si>
  <si>
    <t xml:space="preserve">بیمه بیکاری   </t>
  </si>
  <si>
    <t xml:space="preserve">بارداری </t>
  </si>
  <si>
    <t xml:space="preserve">غرامت دستمزد ایام بیماری </t>
  </si>
  <si>
    <t xml:space="preserve">سایر مساعدتها </t>
  </si>
  <si>
    <t>جدول 8-4 سهم درآمدها و هزینه های درمان طرح های دولتی و اجباری و اختیاری از تولید ناخالص داخلی (سال2020)</t>
  </si>
  <si>
    <t xml:space="preserve">سهم هزینه های درمان طرح  اجباری از GDP </t>
  </si>
  <si>
    <t xml:space="preserve">سهم هزینه های درمان طرح های اختیاری از GDP </t>
  </si>
  <si>
    <t xml:space="preserve">سهم درآمدهای درمان طرح  اجباری از GDP </t>
  </si>
  <si>
    <t xml:space="preserve">سهم درآمدهای درمان طرح های اختیاری از GDP </t>
  </si>
  <si>
    <t xml:space="preserve">دانمارک </t>
  </si>
  <si>
    <t xml:space="preserve">فنلاند </t>
  </si>
  <si>
    <t xml:space="preserve">فرانسه </t>
  </si>
  <si>
    <t xml:space="preserve">آلمان </t>
  </si>
  <si>
    <t xml:space="preserve">یونان </t>
  </si>
  <si>
    <t xml:space="preserve">مجارستان </t>
  </si>
  <si>
    <t>کره</t>
  </si>
  <si>
    <t xml:space="preserve">لیتوانی </t>
  </si>
  <si>
    <t>لاتویا</t>
  </si>
  <si>
    <t xml:space="preserve">کرواسی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</si>
</sst>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%"/>
    <numFmt numFmtId="166" formatCode="\ #,##0_);\(\ #,##0\)"/>
    <numFmt numFmtId="167" formatCode="#,##0;[Red]#,##0"/>
    <numFmt numFmtId="168" formatCode="0;[Red]0"/>
    <numFmt numFmtId="169" formatCode="#,##0_ ;\-#,##0\ "/>
    <numFmt numFmtId="170" formatCode="#,##0.0"/>
  </numFmts>
  <fonts count="156">
    <font>
      <sz val="10"/>
      <name val="Arial"/>
      <charset val="178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2"/>
      <name val="B Nazanin"/>
      <charset val="178"/>
    </font>
    <font>
      <b/>
      <sz val="12"/>
      <color indexed="18"/>
      <name val="B Nazanin"/>
      <charset val="178"/>
    </font>
    <font>
      <sz val="10"/>
      <name val="B Nazanin"/>
      <charset val="178"/>
    </font>
    <font>
      <b/>
      <sz val="10"/>
      <name val="B Nazanin"/>
      <charset val="178"/>
    </font>
    <font>
      <b/>
      <sz val="12"/>
      <color theme="1"/>
      <name val="B Nazanin"/>
      <charset val="178"/>
    </font>
    <font>
      <b/>
      <sz val="12"/>
      <name val="B Nazanin"/>
      <charset val="178"/>
    </font>
    <font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2"/>
      <color theme="0"/>
      <name val="B Nazanin"/>
      <charset val="178"/>
    </font>
    <font>
      <b/>
      <sz val="11"/>
      <color theme="0"/>
      <name val="B Nazanin"/>
      <charset val="178"/>
    </font>
    <font>
      <b/>
      <sz val="10"/>
      <color theme="0"/>
      <name val="B Nazanin"/>
      <charset val="178"/>
    </font>
    <font>
      <b/>
      <sz val="9"/>
      <color theme="0"/>
      <name val="B Nazanin"/>
      <charset val="178"/>
    </font>
    <font>
      <b/>
      <sz val="14"/>
      <color theme="0"/>
      <name val="B Nazanin"/>
      <charset val="178"/>
    </font>
    <font>
      <sz val="10"/>
      <name val="Arial"/>
      <family val="2"/>
    </font>
    <font>
      <b/>
      <sz val="11"/>
      <name val="B Nazanin"/>
      <charset val="178"/>
    </font>
    <font>
      <sz val="14"/>
      <name val="Courier"/>
      <family val="3"/>
    </font>
    <font>
      <sz val="11"/>
      <color theme="1"/>
      <name val="Calibri"/>
      <family val="2"/>
      <charset val="178"/>
    </font>
    <font>
      <sz val="11"/>
      <color theme="1"/>
      <name val="Arial"/>
      <family val="2"/>
      <charset val="178"/>
    </font>
    <font>
      <b/>
      <sz val="18"/>
      <color theme="3"/>
      <name val="Cambria"/>
      <family val="2"/>
      <charset val="178"/>
      <scheme val="major"/>
    </font>
    <font>
      <b/>
      <sz val="15"/>
      <color theme="3"/>
      <name val="Calibri"/>
      <family val="2"/>
      <charset val="178"/>
      <scheme val="minor"/>
    </font>
    <font>
      <b/>
      <sz val="13"/>
      <color theme="3"/>
      <name val="Calibri"/>
      <family val="2"/>
      <charset val="178"/>
      <scheme val="minor"/>
    </font>
    <font>
      <b/>
      <sz val="11"/>
      <color theme="3"/>
      <name val="Calibri"/>
      <family val="2"/>
      <charset val="178"/>
      <scheme val="minor"/>
    </font>
    <font>
      <sz val="11"/>
      <color rgb="FF006100"/>
      <name val="Calibri"/>
      <family val="2"/>
      <charset val="178"/>
      <scheme val="minor"/>
    </font>
    <font>
      <sz val="11"/>
      <color rgb="FF9C0006"/>
      <name val="Calibri"/>
      <family val="2"/>
      <charset val="178"/>
      <scheme val="minor"/>
    </font>
    <font>
      <sz val="11"/>
      <color rgb="FF9C6500"/>
      <name val="Calibri"/>
      <family val="2"/>
      <charset val="178"/>
      <scheme val="minor"/>
    </font>
    <font>
      <sz val="11"/>
      <color rgb="FF3F3F76"/>
      <name val="Calibri"/>
      <family val="2"/>
      <charset val="178"/>
      <scheme val="minor"/>
    </font>
    <font>
      <b/>
      <sz val="11"/>
      <color rgb="FF3F3F3F"/>
      <name val="Calibri"/>
      <family val="2"/>
      <charset val="178"/>
      <scheme val="minor"/>
    </font>
    <font>
      <b/>
      <sz val="11"/>
      <color rgb="FFFA7D00"/>
      <name val="Calibri"/>
      <family val="2"/>
      <charset val="178"/>
      <scheme val="minor"/>
    </font>
    <font>
      <sz val="11"/>
      <color rgb="FFFA7D00"/>
      <name val="Calibri"/>
      <family val="2"/>
      <charset val="178"/>
      <scheme val="minor"/>
    </font>
    <font>
      <b/>
      <sz val="11"/>
      <color theme="0"/>
      <name val="Calibri"/>
      <family val="2"/>
      <charset val="178"/>
      <scheme val="minor"/>
    </font>
    <font>
      <sz val="11"/>
      <color rgb="FFFF0000"/>
      <name val="Calibri"/>
      <family val="2"/>
      <charset val="178"/>
      <scheme val="minor"/>
    </font>
    <font>
      <i/>
      <sz val="11"/>
      <color rgb="FF7F7F7F"/>
      <name val="Calibri"/>
      <family val="2"/>
      <charset val="178"/>
      <scheme val="minor"/>
    </font>
    <font>
      <b/>
      <sz val="11"/>
      <color theme="1"/>
      <name val="Calibri"/>
      <family val="2"/>
      <charset val="178"/>
      <scheme val="minor"/>
    </font>
    <font>
      <sz val="11"/>
      <color theme="0"/>
      <name val="Calibri"/>
      <family val="2"/>
      <charset val="178"/>
      <scheme val="minor"/>
    </font>
    <font>
      <sz val="14"/>
      <name val="Courier"/>
      <family val="3"/>
    </font>
    <font>
      <sz val="11"/>
      <color indexed="8"/>
      <name val="Arial"/>
      <family val="2"/>
      <charset val="178"/>
    </font>
    <font>
      <sz val="10"/>
      <color indexed="8"/>
      <name val="Arial"/>
      <family val="2"/>
      <charset val="178"/>
    </font>
    <font>
      <sz val="10"/>
      <color indexed="64"/>
      <name val="Arial"/>
      <family val="2"/>
    </font>
    <font>
      <sz val="10"/>
      <name val="0 Zar"/>
      <charset val="178"/>
    </font>
    <font>
      <sz val="11"/>
      <color theme="1"/>
      <name val="B Nazanin"/>
      <charset val="178"/>
    </font>
    <font>
      <sz val="14"/>
      <name val="Courier"/>
      <charset val="178"/>
    </font>
    <font>
      <sz val="14"/>
      <name val="Courier"/>
      <family val="3"/>
      <charset val="178"/>
    </font>
    <font>
      <sz val="9"/>
      <name val="B Nazanin"/>
      <charset val="178"/>
    </font>
    <font>
      <b/>
      <sz val="9"/>
      <name val="B Nazanin"/>
      <charset val="178"/>
    </font>
    <font>
      <b/>
      <sz val="10"/>
      <color theme="1"/>
      <name val="B Nazanin"/>
      <charset val="178"/>
    </font>
    <font>
      <b/>
      <sz val="8"/>
      <name val="B Nazanin"/>
      <charset val="178"/>
    </font>
    <font>
      <b/>
      <sz val="14"/>
      <name val="B Nazanin"/>
      <charset val="178"/>
    </font>
    <font>
      <sz val="10"/>
      <color theme="1"/>
      <name val="B Nazanin"/>
      <charset val="178"/>
    </font>
    <font>
      <sz val="14"/>
      <name val="B Nazanin"/>
      <charset val="178"/>
    </font>
    <font>
      <b/>
      <sz val="16"/>
      <color indexed="18"/>
      <name val="B Nazanin"/>
      <charset val="178"/>
    </font>
    <font>
      <sz val="10"/>
      <color indexed="18"/>
      <name val="B Nazanin"/>
      <charset val="178"/>
    </font>
    <font>
      <b/>
      <sz val="12"/>
      <color rgb="FFFF0000"/>
      <name val="B Nazanin"/>
      <charset val="178"/>
    </font>
    <font>
      <b/>
      <sz val="16"/>
      <name val="B Nazanin"/>
      <charset val="178"/>
    </font>
    <font>
      <sz val="10"/>
      <color indexed="9"/>
      <name val="B Nazanin"/>
      <charset val="178"/>
    </font>
    <font>
      <sz val="11"/>
      <color indexed="8"/>
      <name val="B Nazanin"/>
      <charset val="178"/>
    </font>
    <font>
      <b/>
      <sz val="13"/>
      <color theme="0"/>
      <name val="B Nazanin"/>
      <charset val="178"/>
    </font>
    <font>
      <b/>
      <vertAlign val="superscript"/>
      <sz val="11"/>
      <color indexed="9"/>
      <name val="B Nazanin"/>
      <charset val="178"/>
    </font>
    <font>
      <sz val="12"/>
      <color indexed="18"/>
      <name val="B Nazanin"/>
      <charset val="178"/>
    </font>
    <font>
      <b/>
      <sz val="13"/>
      <color indexed="17"/>
      <name val="B Nazanin"/>
      <charset val="178"/>
    </font>
    <font>
      <b/>
      <sz val="14"/>
      <color indexed="8"/>
      <name val="B Nazanin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3"/>
      <name val="Cambria"/>
      <family val="2"/>
      <charset val="178"/>
      <scheme val="major"/>
    </font>
    <font>
      <sz val="11"/>
      <color rgb="FF9C5700"/>
      <name val="Calibri"/>
      <family val="2"/>
      <charset val="178"/>
      <scheme val="minor"/>
    </font>
    <font>
      <u/>
      <sz val="11"/>
      <color rgb="FFC3EAF3"/>
      <name val="Calibri"/>
      <family val="2"/>
      <charset val="178"/>
      <scheme val="minor"/>
    </font>
    <font>
      <b/>
      <sz val="12"/>
      <color indexed="8"/>
      <name val="B Nazanin"/>
      <charset val="178"/>
    </font>
    <font>
      <sz val="12"/>
      <color indexed="8"/>
      <name val="B Nazanin"/>
      <charset val="178"/>
    </font>
    <font>
      <b/>
      <sz val="13"/>
      <color theme="1"/>
      <name val="B Nazanin"/>
      <charset val="178"/>
    </font>
    <font>
      <sz val="13"/>
      <color theme="1"/>
      <name val="B Nazanin"/>
      <charset val="178"/>
    </font>
    <font>
      <b/>
      <sz val="9"/>
      <color indexed="8"/>
      <name val="B Nazanin"/>
      <charset val="178"/>
    </font>
    <font>
      <b/>
      <sz val="12"/>
      <color indexed="60"/>
      <name val="B Nazanin"/>
      <charset val="178"/>
    </font>
    <font>
      <b/>
      <sz val="12"/>
      <color indexed="57"/>
      <name val="B Nazanin"/>
      <charset val="178"/>
    </font>
    <font>
      <sz val="14"/>
      <color theme="1"/>
      <name val="B Nazanin"/>
      <charset val="178"/>
    </font>
    <font>
      <u/>
      <sz val="11"/>
      <color theme="3" tint="-0.249977111117893"/>
      <name val="Calibri"/>
      <family val="2"/>
      <charset val="178"/>
      <scheme val="minor"/>
    </font>
    <font>
      <sz val="14"/>
      <name val="B Mitra"/>
      <charset val="178"/>
    </font>
    <font>
      <b/>
      <sz val="10.5"/>
      <color theme="0"/>
      <name val="B Nazanin"/>
      <charset val="178"/>
    </font>
    <font>
      <sz val="10"/>
      <color indexed="8"/>
      <name val="B Nazanin"/>
      <charset val="178"/>
    </font>
    <font>
      <b/>
      <sz val="10"/>
      <color indexed="18"/>
      <name val="B Nazanin"/>
      <charset val="178"/>
    </font>
    <font>
      <sz val="11"/>
      <color indexed="18"/>
      <name val="B Nazanin"/>
      <charset val="178"/>
    </font>
    <font>
      <sz val="12"/>
      <name val="Arial"/>
      <family val="2"/>
    </font>
    <font>
      <b/>
      <sz val="12"/>
      <color indexed="64"/>
      <name val="B Nazanin"/>
      <charset val="178"/>
    </font>
    <font>
      <b/>
      <vertAlign val="superscript"/>
      <sz val="11"/>
      <color theme="0"/>
      <name val="B Nazanin"/>
      <charset val="178"/>
    </font>
    <font>
      <sz val="11"/>
      <name val="B Nazanin"/>
      <charset val="178"/>
    </font>
    <font>
      <b/>
      <vertAlign val="superscript"/>
      <sz val="12"/>
      <color theme="0"/>
      <name val="B Nazanin"/>
      <charset val="178"/>
    </font>
    <font>
      <sz val="12"/>
      <color theme="1" tint="4.9989318521683403E-2"/>
      <name val="B Nazanin"/>
      <charset val="178"/>
    </font>
    <font>
      <sz val="8"/>
      <color theme="1"/>
      <name val="B Nazanin"/>
      <charset val="178"/>
    </font>
    <font>
      <b/>
      <i/>
      <sz val="12"/>
      <name val="B Nazanin"/>
      <charset val="178"/>
    </font>
    <font>
      <b/>
      <sz val="12"/>
      <color theme="1" tint="4.9989318521683403E-2"/>
      <name val="B Nazanin"/>
      <charset val="178"/>
    </font>
    <font>
      <sz val="11"/>
      <color theme="1" tint="4.9989318521683403E-2"/>
      <name val="B Nazanin"/>
      <charset val="178"/>
    </font>
    <font>
      <sz val="12"/>
      <color indexed="57"/>
      <name val="B Nazanin"/>
      <charset val="178"/>
    </font>
    <font>
      <sz val="10"/>
      <color theme="1" tint="4.9989318521683403E-2"/>
      <name val="Arial"/>
      <family val="2"/>
      <charset val="178"/>
    </font>
    <font>
      <b/>
      <sz val="8"/>
      <color theme="0"/>
      <name val="B Nazanin"/>
      <charset val="178"/>
    </font>
    <font>
      <b/>
      <sz val="10"/>
      <color theme="1" tint="4.9989318521683403E-2"/>
      <name val="B Nazanin"/>
      <charset val="178"/>
    </font>
    <font>
      <b/>
      <sz val="9"/>
      <color indexed="18"/>
      <name val="B Nazanin"/>
      <charset val="178"/>
    </font>
    <font>
      <b/>
      <sz val="11"/>
      <color indexed="18"/>
      <name val="B Nazanin"/>
      <charset val="178"/>
    </font>
    <font>
      <b/>
      <sz val="8.5"/>
      <color indexed="18"/>
      <name val="B Nazanin"/>
      <charset val="178"/>
    </font>
    <font>
      <b/>
      <sz val="8"/>
      <color indexed="18"/>
      <name val="B Nazanin"/>
      <charset val="178"/>
    </font>
    <font>
      <sz val="11"/>
      <color theme="1" tint="4.9989318521683403E-2"/>
      <name val="Calibri"/>
      <family val="2"/>
      <charset val="178"/>
      <scheme val="minor"/>
    </font>
    <font>
      <sz val="11"/>
      <name val="Arial"/>
      <family val="2"/>
    </font>
    <font>
      <b/>
      <sz val="8.5"/>
      <color rgb="FFFF0000"/>
      <name val="B Nazanin"/>
      <charset val="178"/>
    </font>
    <font>
      <sz val="10"/>
      <color theme="1" tint="4.9989318521683403E-2"/>
      <name val="Arial"/>
      <family val="2"/>
    </font>
    <font>
      <sz val="14"/>
      <color indexed="8"/>
      <name val="B Nazanin"/>
      <charset val="178"/>
    </font>
    <font>
      <sz val="9"/>
      <name val="B Lotus"/>
      <charset val="178"/>
    </font>
    <font>
      <sz val="10"/>
      <name val="B Lotus"/>
      <charset val="178"/>
    </font>
    <font>
      <b/>
      <sz val="20"/>
      <color theme="1" tint="4.9989318521683403E-2"/>
      <name val="B Nazanin"/>
      <charset val="178"/>
    </font>
    <font>
      <b/>
      <sz val="16"/>
      <color theme="0"/>
      <name val="B Nazanin"/>
      <charset val="178"/>
    </font>
    <font>
      <b/>
      <sz val="18"/>
      <color theme="0"/>
      <name val="B Nazanin"/>
      <charset val="178"/>
    </font>
    <font>
      <sz val="18"/>
      <name val="B Lotus"/>
      <charset val="178"/>
    </font>
    <font>
      <sz val="8"/>
      <name val="B Lotus"/>
      <charset val="178"/>
    </font>
    <font>
      <b/>
      <sz val="11"/>
      <name val="B Lotus"/>
      <charset val="178"/>
    </font>
    <font>
      <b/>
      <sz val="10"/>
      <name val="B Lotus"/>
      <charset val="178"/>
    </font>
    <font>
      <b/>
      <sz val="12"/>
      <name val="B Lotus"/>
      <charset val="178"/>
    </font>
    <font>
      <b/>
      <sz val="9"/>
      <name val="B Lotus"/>
      <charset val="178"/>
    </font>
    <font>
      <sz val="14"/>
      <color theme="1"/>
      <name val="Calibri"/>
      <family val="2"/>
      <charset val="178"/>
      <scheme val="minor"/>
    </font>
    <font>
      <b/>
      <sz val="12"/>
      <color theme="0" tint="-4.9989318521683403E-2"/>
      <name val="B Nazanin"/>
      <charset val="178"/>
    </font>
    <font>
      <sz val="10"/>
      <color theme="0" tint="-4.9989318521683403E-2"/>
      <name val="B Nazanin"/>
      <charset val="178"/>
    </font>
    <font>
      <b/>
      <vertAlign val="superscript"/>
      <sz val="12"/>
      <name val="B Nazanin"/>
      <charset val="178"/>
    </font>
    <font>
      <sz val="10"/>
      <color indexed="21"/>
      <name val="B Nazanin"/>
      <charset val="178"/>
    </font>
    <font>
      <sz val="12"/>
      <color indexed="21"/>
      <name val="B Nazanin"/>
      <charset val="178"/>
    </font>
    <font>
      <b/>
      <vertAlign val="superscript"/>
      <sz val="9"/>
      <color theme="0"/>
      <name val="B Nazanin"/>
      <charset val="178"/>
    </font>
    <font>
      <b/>
      <sz val="9"/>
      <color rgb="FFFF0000"/>
      <name val="B Nazanin"/>
      <charset val="178"/>
    </font>
    <font>
      <sz val="8"/>
      <name val="B Nazanin"/>
      <charset val="178"/>
    </font>
    <font>
      <sz val="10.5"/>
      <name val="B Nazanin"/>
      <charset val="178"/>
    </font>
    <font>
      <sz val="10"/>
      <name val="Nazanin"/>
      <charset val="178"/>
    </font>
    <font>
      <b/>
      <sz val="14"/>
      <color indexed="18"/>
      <name val="Nazanin"/>
      <charset val="178"/>
    </font>
    <font>
      <sz val="10"/>
      <name val="B Traffic"/>
      <charset val="178"/>
    </font>
    <font>
      <sz val="12"/>
      <name val="Nazanin"/>
      <charset val="178"/>
    </font>
    <font>
      <b/>
      <sz val="12"/>
      <color indexed="18"/>
      <name val="Nazanin"/>
      <charset val="178"/>
    </font>
    <font>
      <b/>
      <sz val="14"/>
      <color indexed="60"/>
      <name val="Nazanin"/>
      <charset val="178"/>
    </font>
    <font>
      <b/>
      <sz val="12"/>
      <name val="Nazanin"/>
      <charset val="178"/>
    </font>
    <font>
      <b/>
      <sz val="12"/>
      <color theme="0"/>
      <name val="Nazanin"/>
      <charset val="178"/>
    </font>
    <font>
      <sz val="12"/>
      <color indexed="60"/>
      <name val="B Nazanin"/>
      <charset val="178"/>
    </font>
    <font>
      <b/>
      <sz val="14"/>
      <color indexed="18"/>
      <name val="B Nazanin"/>
      <charset val="178"/>
    </font>
    <font>
      <b/>
      <sz val="12"/>
      <color indexed="9"/>
      <name val="B Nazanin"/>
      <charset val="178"/>
    </font>
    <font>
      <b/>
      <sz val="11.5"/>
      <name val="B Nazanin"/>
      <charset val="178"/>
    </font>
    <font>
      <sz val="12"/>
      <name val="Arial"/>
      <family val="2"/>
      <charset val="178"/>
    </font>
    <font>
      <sz val="12"/>
      <name val="B Compset"/>
      <charset val="178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22"/>
      </patternFill>
    </fill>
    <fill>
      <patternFill patternType="solid">
        <fgColor theme="0" tint="-0.249977111117893"/>
        <bgColor theme="0"/>
      </patternFill>
    </fill>
    <fill>
      <patternFill patternType="solid">
        <fgColor rgb="FFA50021"/>
        <bgColor indexed="22"/>
      </patternFill>
    </fill>
    <fill>
      <patternFill patternType="solid">
        <fgColor rgb="FFF0F4FA"/>
      </patternFill>
    </fill>
    <fill>
      <patternFill patternType="solid">
        <fgColor rgb="FFC00000"/>
        <bgColor theme="0" tint="-0.2499465926084170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 tint="-0.2499465926084170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 tint="-0.24994659260841701"/>
      </patternFill>
    </fill>
    <fill>
      <patternFill patternType="solid">
        <fgColor rgb="FF595959"/>
        <bgColor indexed="64"/>
      </patternFill>
    </fill>
    <fill>
      <patternFill patternType="solid">
        <fgColor rgb="FFBFBFBF"/>
        <bgColor indexed="64"/>
      </patternFill>
    </fill>
  </fills>
  <borders count="140">
    <border>
      <left/>
      <right/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6795556505021"/>
      </bottom>
      <diagonal/>
    </border>
    <border>
      <left/>
      <right/>
      <top/>
      <bottom style="medium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3743705557422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 style="medium">
        <color theme="0" tint="-0.14993743705557422"/>
      </top>
      <bottom style="medium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medium">
        <color theme="0" tint="-0.14996795556505021"/>
      </right>
      <top style="medium">
        <color theme="0" tint="-0.14993743705557422"/>
      </top>
      <bottom style="medium">
        <color theme="0" tint="-0.14996795556505021"/>
      </bottom>
      <diagonal/>
    </border>
    <border>
      <left/>
      <right style="double">
        <color theme="2" tint="-9.9978637043366805E-2"/>
      </right>
      <top style="medium">
        <color theme="0" tint="-0.14996795556505021"/>
      </top>
      <bottom style="medium">
        <color theme="0" tint="-0.14993743705557422"/>
      </bottom>
      <diagonal/>
    </border>
    <border>
      <left/>
      <right style="thin">
        <color theme="0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thin">
        <color theme="0"/>
      </right>
      <top style="medium">
        <color theme="0" tint="-0.14993743705557422"/>
      </top>
      <bottom style="medium">
        <color theme="0" tint="-0.14993743705557422"/>
      </bottom>
      <diagonal/>
    </border>
    <border>
      <left/>
      <right/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/>
      <bottom/>
      <diagonal/>
    </border>
    <border>
      <left/>
      <right style="medium">
        <color theme="0" tint="-4.9989318521683403E-2"/>
      </right>
      <top style="medium">
        <color theme="0" tint="-0.14996795556505021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0.14996795556505021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0.14996795556505021"/>
      </top>
      <bottom style="medium">
        <color theme="0" tint="-4.9989318521683403E-2"/>
      </bottom>
      <diagonal/>
    </border>
    <border>
      <left style="medium">
        <color theme="0" tint="-4.9989318521683403E-2"/>
      </left>
      <right/>
      <top style="medium">
        <color theme="0" tint="-0.14996795556505021"/>
      </top>
      <bottom/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/>
      <right/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0.14993743705557422"/>
      </top>
      <bottom style="medium">
        <color theme="0" tint="-0.14993743705557422"/>
      </bottom>
      <diagonal/>
    </border>
    <border>
      <left/>
      <right style="medium">
        <color theme="0" tint="-0.14990691854609822"/>
      </right>
      <top style="medium">
        <color theme="0" tint="-0.14993743705557422"/>
      </top>
      <bottom style="medium">
        <color theme="0" tint="-0.14993743705557422"/>
      </bottom>
      <diagonal/>
    </border>
    <border>
      <left/>
      <right/>
      <top/>
      <bottom style="medium">
        <color theme="0" tint="-0.14993743705557422"/>
      </bottom>
      <diagonal/>
    </border>
    <border>
      <left/>
      <right style="medium">
        <color theme="0" tint="-0.14990691854609822"/>
      </right>
      <top/>
      <bottom style="medium">
        <color theme="0" tint="-0.149937437055574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3743705557422"/>
      </left>
      <right/>
      <top/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/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93743705557422"/>
      </left>
      <right/>
      <top/>
      <bottom style="medium">
        <color theme="0" tint="-0.14990691854609822"/>
      </bottom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3743705557422"/>
      </right>
      <top/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theme="0" tint="-0.14990691854609822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3743705557422"/>
      </right>
      <top style="thin">
        <color theme="0" tint="-0.14996795556505021"/>
      </top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14996795556505021"/>
      </top>
      <bottom style="medium">
        <color theme="0" tint="-0.14990691854609822"/>
      </bottom>
      <diagonal/>
    </border>
    <border>
      <left style="medium">
        <color theme="0" tint="-0.14993743705557422"/>
      </left>
      <right/>
      <top style="medium">
        <color rgb="FFE8E8E8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0691854609822"/>
      </top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0691854609822"/>
      </top>
      <bottom style="medium">
        <color theme="0" tint="-0.14996795556505021"/>
      </bottom>
      <diagonal/>
    </border>
    <border>
      <left/>
      <right/>
      <top style="medium">
        <color theme="0" tint="-0.14990691854609822"/>
      </top>
      <bottom style="medium">
        <color theme="0" tint="-0.149937437055574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3743705557422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medium">
        <color theme="0" tint="-0.14993743705557422"/>
      </bottom>
      <diagonal/>
    </border>
    <border>
      <left/>
      <right style="medium">
        <color theme="0" tint="-0.1498764000366222"/>
      </right>
      <top/>
      <bottom style="medium">
        <color theme="0" tint="-0.14993743705557422"/>
      </bottom>
      <diagonal/>
    </border>
    <border>
      <left/>
      <right/>
      <top/>
      <bottom style="thin">
        <color theme="0" tint="-0.1498764000366222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3743705557422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3743705557422"/>
      </top>
      <bottom/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6795556505021"/>
      </right>
      <top/>
      <bottom style="medium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6795556505021"/>
      </right>
      <top style="medium">
        <color theme="0" tint="-0.14993743705557422"/>
      </top>
      <bottom style="medium">
        <color theme="0" tint="-0.14993743705557422"/>
      </bottom>
      <diagonal/>
    </border>
    <border>
      <left style="thick">
        <color theme="0" tint="-0.14996795556505021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6795556505021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069185460982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37437055574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 style="medium">
        <color theme="0" tint="-0.14990691854609822"/>
      </left>
      <right/>
      <top/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06918546098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06918546098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0691854609822"/>
      </left>
      <right style="medium">
        <color theme="0" tint="-0.14990691854609822"/>
      </right>
      <top/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3743705557422"/>
      </right>
      <top/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3743705557422"/>
      </right>
      <top style="medium">
        <color theme="0" tint="-0.14996795556505021"/>
      </top>
      <bottom style="medium">
        <color theme="0" tint="-0.14993743705557422"/>
      </bottom>
      <diagonal/>
    </border>
    <border>
      <left style="medium">
        <color theme="0" tint="-0.149906918546098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8764000366222"/>
      </left>
      <right style="medium">
        <color theme="0" tint="-0.149906918546098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96795556505021"/>
      </top>
      <bottom/>
      <diagonal/>
    </border>
    <border>
      <left style="medium">
        <color theme="0" tint="-0.14990691854609822"/>
      </left>
      <right style="medium">
        <color theme="0" tint="-0.149906918546098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/>
      <diagonal/>
    </border>
    <border>
      <left style="medium">
        <color theme="0" tint="-0.14993743705557422"/>
      </left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 style="medium">
        <color rgb="FFF2F2F2"/>
      </left>
      <right style="medium">
        <color rgb="FFF2F2F2"/>
      </right>
      <top/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/>
      <right style="medium">
        <color theme="0" tint="-4.9989318521683403E-2"/>
      </right>
      <top/>
      <bottom style="medium">
        <color theme="0" tint="-0.14993743705557422"/>
      </bottom>
      <diagonal/>
    </border>
  </borders>
  <cellStyleXfs count="1501">
    <xf numFmtId="0" fontId="0" fillId="0" borderId="0"/>
    <xf numFmtId="0" fontId="34" fillId="0" borderId="0"/>
    <xf numFmtId="0" fontId="35" fillId="0" borderId="0"/>
    <xf numFmtId="0" fontId="36" fillId="0" borderId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40" fillId="0" borderId="8" applyNumberFormat="0" applyFill="0" applyAlignment="0" applyProtection="0"/>
    <xf numFmtId="0" fontId="40" fillId="0" borderId="0" applyNumberFormat="0" applyFill="0" applyBorder="0" applyAlignment="0" applyProtection="0"/>
    <xf numFmtId="0" fontId="41" fillId="7" borderId="0" applyNumberFormat="0" applyBorder="0" applyAlignment="0" applyProtection="0"/>
    <xf numFmtId="0" fontId="42" fillId="8" borderId="0" applyNumberFormat="0" applyBorder="0" applyAlignment="0" applyProtection="0"/>
    <xf numFmtId="0" fontId="43" fillId="9" borderId="0" applyNumberFormat="0" applyBorder="0" applyAlignment="0" applyProtection="0"/>
    <xf numFmtId="0" fontId="44" fillId="10" borderId="9" applyNumberFormat="0" applyAlignment="0" applyProtection="0"/>
    <xf numFmtId="0" fontId="45" fillId="11" borderId="10" applyNumberFormat="0" applyAlignment="0" applyProtection="0"/>
    <xf numFmtId="0" fontId="46" fillId="11" borderId="9" applyNumberFormat="0" applyAlignment="0" applyProtection="0"/>
    <xf numFmtId="0" fontId="47" fillId="0" borderId="11" applyNumberFormat="0" applyFill="0" applyAlignment="0" applyProtection="0"/>
    <xf numFmtId="0" fontId="48" fillId="12" borderId="12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2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52" fillId="37" borderId="0" applyNumberFormat="0" applyBorder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0" borderId="0"/>
    <xf numFmtId="0" fontId="18" fillId="13" borderId="13" applyNumberFormat="0" applyFont="0" applyAlignment="0" applyProtection="0"/>
    <xf numFmtId="0" fontId="18" fillId="0" borderId="0"/>
    <xf numFmtId="0" fontId="18" fillId="0" borderId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8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23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23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19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15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0" borderId="0" applyNumberFormat="0" applyBorder="0" applyAlignment="0" applyProtection="0"/>
    <xf numFmtId="0" fontId="53" fillId="0" borderId="0"/>
    <xf numFmtId="0" fontId="17" fillId="0" borderId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0" borderId="0"/>
    <xf numFmtId="0" fontId="17" fillId="0" borderId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23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0" borderId="0"/>
    <xf numFmtId="0" fontId="17" fillId="0" borderId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23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13" applyNumberFormat="0" applyFont="0" applyAlignment="0" applyProtection="0"/>
    <xf numFmtId="0" fontId="17" fillId="0" borderId="0"/>
    <xf numFmtId="0" fontId="17" fillId="13" borderId="13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23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15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19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6" fillId="0" borderId="0"/>
    <xf numFmtId="0" fontId="16" fillId="13" borderId="13" applyNumberFormat="0" applyFont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32" fillId="0" borderId="0"/>
    <xf numFmtId="0" fontId="15" fillId="0" borderId="0"/>
    <xf numFmtId="0" fontId="32" fillId="0" borderId="0"/>
    <xf numFmtId="0" fontId="14" fillId="0" borderId="0"/>
    <xf numFmtId="0" fontId="14" fillId="13" borderId="13" applyNumberFormat="0" applyFont="0" applyAlignment="0" applyProtection="0"/>
    <xf numFmtId="0" fontId="14" fillId="13" borderId="13" applyNumberFormat="0" applyFont="0" applyAlignment="0" applyProtection="0"/>
    <xf numFmtId="0" fontId="14" fillId="0" borderId="0"/>
    <xf numFmtId="0" fontId="14" fillId="0" borderId="0"/>
    <xf numFmtId="0" fontId="14" fillId="13" borderId="13" applyNumberFormat="0" applyFont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23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19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16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19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3" fillId="13" borderId="13" applyNumberFormat="0" applyFont="0" applyAlignment="0" applyProtection="0"/>
    <xf numFmtId="0" fontId="13" fillId="0" borderId="0"/>
    <xf numFmtId="0" fontId="13" fillId="13" borderId="13" applyNumberFormat="0" applyFont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3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5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19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2" fillId="13" borderId="13" applyNumberFormat="0" applyFont="0" applyAlignment="0" applyProtection="0"/>
    <xf numFmtId="0" fontId="12" fillId="13" borderId="13" applyNumberFormat="0" applyFont="0" applyAlignment="0" applyProtection="0"/>
    <xf numFmtId="0" fontId="12" fillId="0" borderId="0"/>
    <xf numFmtId="0" fontId="12" fillId="13" borderId="13" applyNumberFormat="0" applyFont="0" applyAlignment="0" applyProtection="0"/>
    <xf numFmtId="0" fontId="12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23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19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16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19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1" fillId="0" borderId="0"/>
    <xf numFmtId="0" fontId="11" fillId="13" borderId="13" applyNumberFormat="0" applyFont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0" fillId="0" borderId="0"/>
    <xf numFmtId="0" fontId="10" fillId="13" borderId="13" applyNumberFormat="0" applyFont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9" fillId="0" borderId="0"/>
    <xf numFmtId="0" fontId="8" fillId="0" borderId="0"/>
    <xf numFmtId="0" fontId="32" fillId="0" borderId="0"/>
    <xf numFmtId="0" fontId="54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56" fillId="0" borderId="0"/>
    <xf numFmtId="0" fontId="54" fillId="0" borderId="0"/>
    <xf numFmtId="0" fontId="57" fillId="0" borderId="0"/>
    <xf numFmtId="0" fontId="54" fillId="0" borderId="0"/>
    <xf numFmtId="0" fontId="54" fillId="0" borderId="0"/>
    <xf numFmtId="0" fontId="54" fillId="0" borderId="0"/>
    <xf numFmtId="0" fontId="55" fillId="0" borderId="0"/>
    <xf numFmtId="0" fontId="32" fillId="0" borderId="0"/>
    <xf numFmtId="0" fontId="54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54" fillId="0" borderId="0"/>
    <xf numFmtId="0" fontId="32" fillId="0" borderId="0"/>
    <xf numFmtId="0" fontId="8" fillId="0" borderId="0"/>
    <xf numFmtId="0" fontId="8" fillId="0" borderId="0"/>
    <xf numFmtId="0" fontId="3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3" borderId="13" applyNumberFormat="0" applyFont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13" borderId="13" applyNumberFormat="0" applyFont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3" borderId="0" applyNumberFormat="0" applyBorder="0" applyAlignment="0" applyProtection="0"/>
    <xf numFmtId="0" fontId="7" fillId="13" borderId="13" applyNumberFormat="0" applyFont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32" fillId="0" borderId="0"/>
    <xf numFmtId="0" fontId="34" fillId="0" borderId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9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34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7" fillId="28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0" borderId="0"/>
    <xf numFmtId="0" fontId="3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32" fillId="0" borderId="0"/>
    <xf numFmtId="0" fontId="7" fillId="36" borderId="0" applyNumberFormat="0" applyBorder="0" applyAlignment="0" applyProtection="0"/>
    <xf numFmtId="0" fontId="7" fillId="35" borderId="0" applyNumberFormat="0" applyBorder="0" applyAlignment="0" applyProtection="0"/>
    <xf numFmtId="0" fontId="7" fillId="32" borderId="0" applyNumberFormat="0" applyBorder="0" applyAlignment="0" applyProtection="0"/>
    <xf numFmtId="0" fontId="32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9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13" applyNumberFormat="0" applyFont="0" applyAlignment="0" applyProtection="0"/>
    <xf numFmtId="0" fontId="7" fillId="13" borderId="13" applyNumberFormat="0" applyFont="0" applyAlignment="0" applyProtection="0"/>
    <xf numFmtId="0" fontId="7" fillId="0" borderId="0"/>
    <xf numFmtId="0" fontId="7" fillId="13" borderId="13" applyNumberFormat="0" applyFont="0" applyAlignment="0" applyProtection="0"/>
    <xf numFmtId="0" fontId="7" fillId="23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1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9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13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32" fillId="0" borderId="0"/>
    <xf numFmtId="0" fontId="32" fillId="0" borderId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54" fillId="13" borderId="13" applyNumberFormat="0" applyFont="0" applyAlignment="0" applyProtection="0"/>
    <xf numFmtId="0" fontId="32" fillId="0" borderId="0"/>
    <xf numFmtId="0" fontId="6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81" fillId="0" borderId="0" applyNumberFormat="0" applyFill="0" applyBorder="0" applyAlignment="0" applyProtection="0"/>
    <xf numFmtId="0" fontId="82" fillId="9" borderId="0" applyNumberFormat="0" applyBorder="0" applyAlignment="0" applyProtection="0"/>
    <xf numFmtId="0" fontId="3" fillId="0" borderId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9" fontId="1" fillId="0" borderId="0" applyFont="0" applyFill="0" applyBorder="0" applyAlignment="0" applyProtection="0"/>
  </cellStyleXfs>
  <cellXfs count="1151">
    <xf numFmtId="0" fontId="0" fillId="0" borderId="0" xfId="0"/>
    <xf numFmtId="0" fontId="21" fillId="0" borderId="0" xfId="1437" applyFont="1" applyAlignment="1">
      <alignment horizontal="center" vertical="center"/>
    </xf>
    <xf numFmtId="0" fontId="23" fillId="0" borderId="0" xfId="1437" applyFont="1" applyFill="1" applyBorder="1" applyAlignment="1">
      <alignment horizontal="center" vertical="center" wrapText="1"/>
    </xf>
    <xf numFmtId="1" fontId="23" fillId="0" borderId="0" xfId="1437" applyNumberFormat="1" applyFont="1" applyFill="1" applyBorder="1" applyAlignment="1">
      <alignment horizontal="center" vertical="center"/>
    </xf>
    <xf numFmtId="0" fontId="23" fillId="0" borderId="0" xfId="1437" applyFont="1" applyFill="1" applyBorder="1" applyAlignment="1">
      <alignment horizontal="center" vertical="center"/>
    </xf>
    <xf numFmtId="0" fontId="27" fillId="4" borderId="4" xfId="1437" applyFont="1" applyFill="1" applyBorder="1" applyAlignment="1">
      <alignment horizontal="right" vertical="center"/>
    </xf>
    <xf numFmtId="1" fontId="25" fillId="0" borderId="4" xfId="1437" applyNumberFormat="1" applyFont="1" applyBorder="1" applyAlignment="1">
      <alignment horizontal="center" vertical="center"/>
    </xf>
    <xf numFmtId="1" fontId="25" fillId="5" borderId="4" xfId="1437" applyNumberFormat="1" applyFont="1" applyFill="1" applyBorder="1" applyAlignment="1">
      <alignment horizontal="center" vertical="center"/>
    </xf>
    <xf numFmtId="0" fontId="25" fillId="5" borderId="4" xfId="1437" applyFont="1" applyFill="1" applyBorder="1" applyAlignment="1">
      <alignment horizontal="center" vertical="center"/>
    </xf>
    <xf numFmtId="0" fontId="25" fillId="0" borderId="4" xfId="1437" applyFont="1" applyBorder="1" applyAlignment="1">
      <alignment horizontal="center" vertical="center"/>
    </xf>
    <xf numFmtId="1" fontId="23" fillId="0" borderId="4" xfId="1437" applyNumberFormat="1" applyFont="1" applyBorder="1" applyAlignment="1">
      <alignment horizontal="center" vertical="center"/>
    </xf>
    <xf numFmtId="0" fontId="27" fillId="4" borderId="1" xfId="1437" applyFont="1" applyFill="1" applyBorder="1" applyAlignment="1">
      <alignment horizontal="right" vertical="center"/>
    </xf>
    <xf numFmtId="0" fontId="25" fillId="5" borderId="1" xfId="1437" applyFont="1" applyFill="1" applyBorder="1" applyAlignment="1">
      <alignment horizontal="center" vertical="center"/>
    </xf>
    <xf numFmtId="0" fontId="25" fillId="0" borderId="3" xfId="1437" applyFont="1" applyBorder="1" applyAlignment="1">
      <alignment horizontal="center" vertical="center"/>
    </xf>
    <xf numFmtId="0" fontId="68" fillId="0" borderId="0" xfId="1437" applyFont="1" applyBorder="1" applyAlignment="1">
      <alignment horizontal="right" vertical="center"/>
    </xf>
    <xf numFmtId="0" fontId="33" fillId="0" borderId="0" xfId="1437" applyFont="1" applyBorder="1" applyAlignment="1">
      <alignment horizontal="center" vertical="center"/>
    </xf>
    <xf numFmtId="1" fontId="33" fillId="0" borderId="0" xfId="1437" applyNumberFormat="1" applyFont="1" applyBorder="1" applyAlignment="1">
      <alignment horizontal="center" vertical="center"/>
    </xf>
    <xf numFmtId="0" fontId="69" fillId="0" borderId="0" xfId="1437" applyFont="1" applyAlignment="1">
      <alignment horizontal="right" vertical="center"/>
    </xf>
    <xf numFmtId="0" fontId="21" fillId="0" borderId="0" xfId="1437" applyFont="1" applyAlignment="1">
      <alignment horizontal="right" vertical="center"/>
    </xf>
    <xf numFmtId="0" fontId="67" fillId="0" borderId="0" xfId="1437" applyFont="1" applyAlignment="1">
      <alignment horizontal="center" vertical="center"/>
    </xf>
    <xf numFmtId="1" fontId="67" fillId="0" borderId="0" xfId="1437" applyNumberFormat="1" applyFont="1" applyAlignment="1">
      <alignment horizontal="center" vertical="center"/>
    </xf>
    <xf numFmtId="1" fontId="25" fillId="5" borderId="1" xfId="1437" applyNumberFormat="1" applyFont="1" applyFill="1" applyBorder="1" applyAlignment="1">
      <alignment horizontal="center" vertical="center"/>
    </xf>
    <xf numFmtId="1" fontId="25" fillId="0" borderId="1" xfId="1437" applyNumberFormat="1" applyFont="1" applyBorder="1" applyAlignment="1">
      <alignment horizontal="center" vertical="center"/>
    </xf>
    <xf numFmtId="0" fontId="25" fillId="0" borderId="1" xfId="1437" applyFont="1" applyBorder="1" applyAlignment="1">
      <alignment horizontal="center" vertical="center"/>
    </xf>
    <xf numFmtId="164" fontId="67" fillId="0" borderId="0" xfId="1437" applyNumberFormat="1" applyFont="1" applyAlignment="1">
      <alignment horizontal="center" vertical="center"/>
    </xf>
    <xf numFmtId="0" fontId="61" fillId="0" borderId="0" xfId="1437" applyFont="1" applyAlignment="1">
      <alignment horizontal="center" vertical="center"/>
    </xf>
    <xf numFmtId="0" fontId="24" fillId="0" borderId="0" xfId="1437" applyFont="1" applyAlignment="1">
      <alignment horizontal="right" vertical="center"/>
    </xf>
    <xf numFmtId="0" fontId="65" fillId="0" borderId="0" xfId="1437" applyFont="1" applyAlignment="1">
      <alignment horizontal="center" vertical="center"/>
    </xf>
    <xf numFmtId="0" fontId="19" fillId="0" borderId="0" xfId="1437" applyFont="1" applyAlignment="1">
      <alignment horizontal="right" vertical="center"/>
    </xf>
    <xf numFmtId="1" fontId="23" fillId="0" borderId="1" xfId="1437" applyNumberFormat="1" applyFont="1" applyBorder="1" applyAlignment="1">
      <alignment horizontal="center" vertical="center"/>
    </xf>
    <xf numFmtId="0" fontId="19" fillId="0" borderId="0" xfId="1437" applyFont="1"/>
    <xf numFmtId="1" fontId="25" fillId="39" borderId="4" xfId="1437" applyNumberFormat="1" applyFont="1" applyFill="1" applyBorder="1" applyAlignment="1">
      <alignment horizontal="center" vertical="center"/>
    </xf>
    <xf numFmtId="1" fontId="25" fillId="39" borderId="1" xfId="1437" applyNumberFormat="1" applyFont="1" applyFill="1" applyBorder="1" applyAlignment="1">
      <alignment horizontal="center" vertical="center"/>
    </xf>
    <xf numFmtId="0" fontId="19" fillId="0" borderId="0" xfId="1437" applyFont="1" applyAlignment="1">
      <alignment horizontal="right"/>
    </xf>
    <xf numFmtId="0" fontId="70" fillId="0" borderId="0" xfId="1437" applyFont="1"/>
    <xf numFmtId="0" fontId="21" fillId="0" borderId="0" xfId="1437" applyFont="1"/>
    <xf numFmtId="0" fontId="29" fillId="6" borderId="19" xfId="1437" applyFont="1" applyFill="1" applyBorder="1" applyAlignment="1">
      <alignment horizontal="center" vertical="center" wrapText="1"/>
    </xf>
    <xf numFmtId="0" fontId="21" fillId="0" borderId="0" xfId="1437" applyFont="1" applyBorder="1"/>
    <xf numFmtId="0" fontId="25" fillId="5" borderId="3" xfId="1437" applyFont="1" applyFill="1" applyBorder="1" applyAlignment="1">
      <alignment horizontal="center" vertical="center"/>
    </xf>
    <xf numFmtId="0" fontId="24" fillId="0" borderId="0" xfId="1437" applyFont="1" applyAlignment="1">
      <alignment vertical="distributed"/>
    </xf>
    <xf numFmtId="0" fontId="71" fillId="0" borderId="0" xfId="1437" applyFont="1" applyAlignment="1">
      <alignment vertical="distributed"/>
    </xf>
    <xf numFmtId="0" fontId="65" fillId="0" borderId="0" xfId="1437" applyFont="1" applyAlignment="1">
      <alignment vertical="distributed"/>
    </xf>
    <xf numFmtId="0" fontId="30" fillId="38" borderId="19" xfId="1437" applyFont="1" applyFill="1" applyBorder="1" applyAlignment="1">
      <alignment horizontal="center" vertical="center" wrapText="1"/>
    </xf>
    <xf numFmtId="0" fontId="65" fillId="0" borderId="0" xfId="1437" applyFont="1" applyAlignment="1">
      <alignment horizontal="center"/>
    </xf>
    <xf numFmtId="0" fontId="21" fillId="0" borderId="0" xfId="1437" applyFont="1" applyAlignment="1"/>
    <xf numFmtId="0" fontId="31" fillId="38" borderId="19" xfId="1437" applyFont="1" applyFill="1" applyBorder="1" applyAlignment="1">
      <alignment horizontal="center" vertical="center"/>
    </xf>
    <xf numFmtId="1" fontId="21" fillId="0" borderId="0" xfId="1437" applyNumberFormat="1" applyFont="1"/>
    <xf numFmtId="1" fontId="24" fillId="0" borderId="0" xfId="1437" applyNumberFormat="1" applyFont="1" applyFill="1" applyBorder="1" applyAlignment="1">
      <alignment horizontal="center" vertical="center"/>
    </xf>
    <xf numFmtId="0" fontId="72" fillId="0" borderId="0" xfId="1437" applyFont="1"/>
    <xf numFmtId="0" fontId="27" fillId="38" borderId="20" xfId="1437" applyFont="1" applyFill="1" applyBorder="1" applyAlignment="1">
      <alignment horizontal="center" vertical="center" wrapText="1"/>
    </xf>
    <xf numFmtId="0" fontId="27" fillId="38" borderId="21" xfId="1437" applyFont="1" applyFill="1" applyBorder="1" applyAlignment="1">
      <alignment horizontal="center" vertical="center"/>
    </xf>
    <xf numFmtId="0" fontId="27" fillId="38" borderId="22" xfId="1437" applyFont="1" applyFill="1" applyBorder="1" applyAlignment="1">
      <alignment horizontal="center" vertical="center"/>
    </xf>
    <xf numFmtId="0" fontId="73" fillId="0" borderId="0" xfId="1438" applyFont="1" applyAlignment="1">
      <alignment horizontal="center" vertical="center"/>
    </xf>
    <xf numFmtId="0" fontId="24" fillId="0" borderId="0" xfId="1437" applyFont="1" applyAlignment="1"/>
    <xf numFmtId="0" fontId="74" fillId="38" borderId="19" xfId="1437" applyFont="1" applyFill="1" applyBorder="1" applyAlignment="1">
      <alignment horizontal="center" vertical="center" wrapText="1"/>
    </xf>
    <xf numFmtId="0" fontId="22" fillId="0" borderId="23" xfId="1437" applyFont="1" applyBorder="1" applyAlignment="1">
      <alignment horizontal="center" vertical="center" wrapText="1"/>
    </xf>
    <xf numFmtId="0" fontId="22" fillId="0" borderId="24" xfId="1437" applyFont="1" applyBorder="1" applyAlignment="1">
      <alignment horizontal="center" vertical="center" wrapText="1"/>
    </xf>
    <xf numFmtId="0" fontId="22" fillId="0" borderId="0" xfId="1437" applyFont="1" applyBorder="1" applyAlignment="1">
      <alignment horizontal="center" vertical="center" wrapText="1"/>
    </xf>
    <xf numFmtId="1" fontId="25" fillId="0" borderId="4" xfId="1437" applyNumberFormat="1" applyFont="1" applyFill="1" applyBorder="1" applyAlignment="1">
      <alignment horizontal="center" vertical="center"/>
    </xf>
    <xf numFmtId="0" fontId="21" fillId="0" borderId="25" xfId="1437" applyFont="1" applyBorder="1"/>
    <xf numFmtId="0" fontId="21" fillId="0" borderId="26" xfId="1437" applyFont="1" applyBorder="1"/>
    <xf numFmtId="1" fontId="25" fillId="0" borderId="1" xfId="1437" applyNumberFormat="1" applyFont="1" applyFill="1" applyBorder="1" applyAlignment="1">
      <alignment horizontal="center" vertical="center"/>
    </xf>
    <xf numFmtId="0" fontId="21" fillId="0" borderId="27" xfId="1437" applyFont="1" applyBorder="1"/>
    <xf numFmtId="0" fontId="21" fillId="0" borderId="28" xfId="1437" applyFont="1" applyBorder="1"/>
    <xf numFmtId="0" fontId="21" fillId="0" borderId="29" xfId="1437" applyFont="1" applyBorder="1"/>
    <xf numFmtId="0" fontId="21" fillId="0" borderId="30" xfId="1437" applyFont="1" applyBorder="1"/>
    <xf numFmtId="0" fontId="21" fillId="0" borderId="31" xfId="1437" applyFont="1" applyBorder="1"/>
    <xf numFmtId="0" fontId="21" fillId="0" borderId="32" xfId="1437" applyFont="1" applyBorder="1"/>
    <xf numFmtId="1" fontId="23" fillId="0" borderId="0" xfId="1437" applyNumberFormat="1" applyFont="1" applyFill="1" applyBorder="1" applyAlignment="1">
      <alignment horizontal="center" vertical="center" wrapText="1"/>
    </xf>
    <xf numFmtId="0" fontId="24" fillId="0" borderId="0" xfId="1437" applyFont="1"/>
    <xf numFmtId="0" fontId="25" fillId="0" borderId="0" xfId="1438" applyFont="1"/>
    <xf numFmtId="0" fontId="58" fillId="0" borderId="0" xfId="1438" applyFont="1"/>
    <xf numFmtId="0" fontId="28" fillId="40" borderId="19" xfId="1440" applyFont="1" applyFill="1" applyBorder="1" applyAlignment="1">
      <alignment horizontal="center" vertical="center"/>
    </xf>
    <xf numFmtId="1" fontId="26" fillId="0" borderId="0" xfId="1440" applyNumberFormat="1" applyFont="1" applyFill="1" applyBorder="1" applyAlignment="1">
      <alignment horizontal="center" vertical="center"/>
    </xf>
    <xf numFmtId="1" fontId="23" fillId="0" borderId="0" xfId="1440" applyNumberFormat="1" applyFont="1" applyFill="1" applyBorder="1" applyAlignment="1">
      <alignment horizontal="center" vertical="center"/>
    </xf>
    <xf numFmtId="1" fontId="25" fillId="0" borderId="0" xfId="1438" applyNumberFormat="1" applyFont="1"/>
    <xf numFmtId="1" fontId="25" fillId="0" borderId="4" xfId="1440" applyNumberFormat="1" applyFont="1" applyFill="1" applyBorder="1" applyAlignment="1">
      <alignment horizontal="center" vertical="center"/>
    </xf>
    <xf numFmtId="1" fontId="58" fillId="5" borderId="4" xfId="1440" applyNumberFormat="1" applyFont="1" applyFill="1" applyBorder="1" applyAlignment="1">
      <alignment horizontal="center" vertical="center"/>
    </xf>
    <xf numFmtId="1" fontId="58" fillId="0" borderId="4" xfId="1440" applyNumberFormat="1" applyFont="1" applyFill="1" applyBorder="1" applyAlignment="1">
      <alignment horizontal="center" vertical="center"/>
    </xf>
    <xf numFmtId="1" fontId="23" fillId="0" borderId="4" xfId="1440" applyNumberFormat="1" applyFont="1" applyFill="1" applyBorder="1" applyAlignment="1">
      <alignment horizontal="center" vertical="center"/>
    </xf>
    <xf numFmtId="1" fontId="25" fillId="5" borderId="4" xfId="1440" applyNumberFormat="1" applyFont="1" applyFill="1" applyBorder="1" applyAlignment="1">
      <alignment horizontal="center" vertical="center"/>
    </xf>
    <xf numFmtId="1" fontId="23" fillId="5" borderId="4" xfId="1440" applyNumberFormat="1" applyFont="1" applyFill="1" applyBorder="1" applyAlignment="1">
      <alignment horizontal="center" vertical="center"/>
    </xf>
    <xf numFmtId="1" fontId="58" fillId="0" borderId="0" xfId="1438" applyNumberFormat="1" applyFont="1"/>
    <xf numFmtId="1" fontId="25" fillId="0" borderId="1" xfId="1440" applyNumberFormat="1" applyFont="1" applyFill="1" applyBorder="1" applyAlignment="1">
      <alignment horizontal="center" vertical="center"/>
    </xf>
    <xf numFmtId="1" fontId="58" fillId="5" borderId="1" xfId="1440" applyNumberFormat="1" applyFont="1" applyFill="1" applyBorder="1" applyAlignment="1">
      <alignment horizontal="center" vertical="center"/>
    </xf>
    <xf numFmtId="1" fontId="58" fillId="0" borderId="1" xfId="1440" applyNumberFormat="1" applyFont="1" applyFill="1" applyBorder="1" applyAlignment="1">
      <alignment horizontal="center" vertical="center"/>
    </xf>
    <xf numFmtId="1" fontId="25" fillId="5" borderId="1" xfId="1440" applyNumberFormat="1" applyFont="1" applyFill="1" applyBorder="1" applyAlignment="1">
      <alignment horizontal="center" vertical="center"/>
    </xf>
    <xf numFmtId="1" fontId="19" fillId="0" borderId="0" xfId="1440" applyNumberFormat="1" applyFont="1" applyFill="1" applyBorder="1" applyAlignment="1">
      <alignment horizontal="center" vertical="center"/>
    </xf>
    <xf numFmtId="0" fontId="19" fillId="0" borderId="0" xfId="462" applyFont="1"/>
    <xf numFmtId="1" fontId="23" fillId="0" borderId="0" xfId="462" applyNumberFormat="1" applyFont="1" applyFill="1" applyBorder="1" applyAlignment="1">
      <alignment horizontal="center" vertical="center"/>
    </xf>
    <xf numFmtId="0" fontId="19" fillId="0" borderId="0" xfId="462" applyFont="1" applyFill="1"/>
    <xf numFmtId="1" fontId="25" fillId="5" borderId="4" xfId="462" applyNumberFormat="1" applyFont="1" applyFill="1" applyBorder="1" applyAlignment="1">
      <alignment horizontal="center" vertical="center"/>
    </xf>
    <xf numFmtId="1" fontId="25" fillId="0" borderId="4" xfId="462" applyNumberFormat="1" applyFont="1" applyFill="1" applyBorder="1" applyAlignment="1">
      <alignment horizontal="center" vertical="center"/>
    </xf>
    <xf numFmtId="1" fontId="19" fillId="0" borderId="0" xfId="462" applyNumberFormat="1" applyFont="1"/>
    <xf numFmtId="1" fontId="25" fillId="5" borderId="4" xfId="1441" applyNumberFormat="1" applyFont="1" applyFill="1" applyBorder="1" applyAlignment="1">
      <alignment horizontal="center" vertical="center" wrapText="1"/>
    </xf>
    <xf numFmtId="1" fontId="25" fillId="5" borderId="1" xfId="1441" applyNumberFormat="1" applyFont="1" applyFill="1" applyBorder="1" applyAlignment="1">
      <alignment horizontal="center" vertical="center" wrapText="1"/>
    </xf>
    <xf numFmtId="1" fontId="25" fillId="0" borderId="4" xfId="1441" applyNumberFormat="1" applyFont="1" applyBorder="1" applyAlignment="1">
      <alignment horizontal="center" vertical="center" wrapText="1"/>
    </xf>
    <xf numFmtId="1" fontId="25" fillId="0" borderId="1" xfId="1441" applyNumberFormat="1" applyFont="1" applyBorder="1" applyAlignment="1">
      <alignment horizontal="center" vertical="center" wrapText="1"/>
    </xf>
    <xf numFmtId="0" fontId="76" fillId="0" borderId="0" xfId="1441" applyFont="1" applyAlignment="1">
      <alignment readingOrder="2"/>
    </xf>
    <xf numFmtId="0" fontId="76" fillId="2" borderId="0" xfId="1441" applyFont="1" applyFill="1" applyAlignment="1">
      <alignment readingOrder="2"/>
    </xf>
    <xf numFmtId="0" fontId="20" fillId="0" borderId="0" xfId="1441" applyFont="1" applyAlignment="1">
      <alignment readingOrder="2"/>
    </xf>
    <xf numFmtId="0" fontId="20" fillId="0" borderId="0" xfId="1441" applyFont="1" applyAlignment="1">
      <alignment horizontal="center" readingOrder="2"/>
    </xf>
    <xf numFmtId="0" fontId="76" fillId="0" borderId="0" xfId="1441" applyFont="1" applyAlignment="1">
      <alignment horizontal="center" readingOrder="2"/>
    </xf>
    <xf numFmtId="1" fontId="25" fillId="5" borderId="3" xfId="462" applyNumberFormat="1" applyFont="1" applyFill="1" applyBorder="1" applyAlignment="1">
      <alignment horizontal="center" vertical="center"/>
    </xf>
    <xf numFmtId="1" fontId="25" fillId="0" borderId="3" xfId="462" applyNumberFormat="1" applyFont="1" applyFill="1" applyBorder="1" applyAlignment="1">
      <alignment horizontal="center" vertical="center"/>
    </xf>
    <xf numFmtId="0" fontId="27" fillId="38" borderId="19" xfId="1442" applyNumberFormat="1" applyFont="1" applyFill="1" applyBorder="1" applyAlignment="1">
      <alignment horizontal="center" vertical="center" readingOrder="2"/>
    </xf>
    <xf numFmtId="0" fontId="28" fillId="38" borderId="19" xfId="1441" applyFont="1" applyFill="1" applyBorder="1" applyAlignment="1">
      <alignment horizontal="center" vertical="center" wrapText="1" readingOrder="2"/>
    </xf>
    <xf numFmtId="0" fontId="28" fillId="38" borderId="19" xfId="1441" applyFont="1" applyFill="1" applyBorder="1" applyAlignment="1">
      <alignment horizontal="center" vertical="center" wrapText="1"/>
    </xf>
    <xf numFmtId="0" fontId="23" fillId="0" borderId="0" xfId="1442" applyNumberFormat="1" applyFont="1" applyFill="1" applyBorder="1" applyAlignment="1">
      <alignment horizontal="center" vertical="center" readingOrder="2"/>
    </xf>
    <xf numFmtId="0" fontId="23" fillId="0" borderId="0" xfId="1441" applyFont="1" applyFill="1" applyBorder="1" applyAlignment="1">
      <alignment horizontal="center" vertical="center" wrapText="1" readingOrder="2"/>
    </xf>
    <xf numFmtId="1" fontId="23" fillId="0" borderId="0" xfId="1441" applyNumberFormat="1" applyFont="1" applyFill="1" applyBorder="1" applyAlignment="1">
      <alignment horizontal="center" vertical="center" wrapText="1" readingOrder="2"/>
    </xf>
    <xf numFmtId="1" fontId="23" fillId="0" borderId="4" xfId="1441" applyNumberFormat="1" applyFont="1" applyBorder="1" applyAlignment="1">
      <alignment horizontal="center" vertical="center" readingOrder="2"/>
    </xf>
    <xf numFmtId="0" fontId="20" fillId="0" borderId="0" xfId="1441" applyFont="1" applyBorder="1" applyAlignment="1">
      <alignment horizontal="center" readingOrder="2"/>
    </xf>
    <xf numFmtId="1" fontId="77" fillId="2" borderId="0" xfId="1438" applyNumberFormat="1" applyFont="1" applyFill="1" applyBorder="1" applyAlignment="1">
      <alignment horizontal="center" vertical="center" wrapText="1"/>
    </xf>
    <xf numFmtId="0" fontId="78" fillId="0" borderId="0" xfId="1438" applyFont="1" applyBorder="1" applyAlignment="1">
      <alignment vertical="center" wrapText="1"/>
    </xf>
    <xf numFmtId="1" fontId="73" fillId="0" borderId="0" xfId="1438" applyNumberFormat="1" applyFont="1" applyAlignment="1">
      <alignment horizontal="center" vertical="center"/>
    </xf>
    <xf numFmtId="0" fontId="73" fillId="0" borderId="0" xfId="1438" applyFont="1" applyAlignment="1">
      <alignment horizontal="right" vertical="center"/>
    </xf>
    <xf numFmtId="1" fontId="25" fillId="0" borderId="3" xfId="1441" applyNumberFormat="1" applyFont="1" applyBorder="1" applyAlignment="1">
      <alignment horizontal="center" vertical="center" wrapText="1"/>
    </xf>
    <xf numFmtId="0" fontId="27" fillId="38" borderId="19" xfId="1437" applyFont="1" applyFill="1" applyBorder="1" applyAlignment="1">
      <alignment horizontal="center" vertical="center" wrapText="1"/>
    </xf>
    <xf numFmtId="0" fontId="27" fillId="38" borderId="19" xfId="1437" applyFont="1" applyFill="1" applyBorder="1" applyAlignment="1">
      <alignment horizontal="center" vertical="center"/>
    </xf>
    <xf numFmtId="0" fontId="19" fillId="0" borderId="0" xfId="1437" applyFont="1" applyAlignment="1">
      <alignment horizontal="right" readingOrder="2"/>
    </xf>
    <xf numFmtId="0" fontId="27" fillId="40" borderId="19" xfId="1440" applyFont="1" applyFill="1" applyBorder="1" applyAlignment="1">
      <alignment horizontal="center" vertical="center"/>
    </xf>
    <xf numFmtId="0" fontId="27" fillId="40" borderId="19" xfId="1440" applyFont="1" applyFill="1" applyBorder="1" applyAlignment="1">
      <alignment horizontal="center" vertical="center" wrapText="1"/>
    </xf>
    <xf numFmtId="0" fontId="28" fillId="40" borderId="19" xfId="1440" applyFont="1" applyFill="1" applyBorder="1" applyAlignment="1">
      <alignment horizontal="center" vertical="center" wrapText="1"/>
    </xf>
    <xf numFmtId="0" fontId="28" fillId="38" borderId="19" xfId="462" applyFont="1" applyFill="1" applyBorder="1" applyAlignment="1" applyProtection="1">
      <alignment horizontal="center" vertical="center" wrapText="1" readingOrder="2"/>
    </xf>
    <xf numFmtId="1" fontId="24" fillId="0" borderId="0" xfId="1437" applyNumberFormat="1" applyFont="1" applyAlignment="1">
      <alignment horizontal="center"/>
    </xf>
    <xf numFmtId="0" fontId="19" fillId="0" borderId="0" xfId="1437" applyFont="1" applyAlignment="1">
      <alignment readingOrder="2"/>
    </xf>
    <xf numFmtId="0" fontId="23" fillId="0" borderId="36" xfId="1437" applyFont="1" applyFill="1" applyBorder="1" applyAlignment="1">
      <alignment horizontal="center" vertical="center"/>
    </xf>
    <xf numFmtId="1" fontId="23" fillId="0" borderId="37" xfId="1437" applyNumberFormat="1" applyFont="1" applyFill="1" applyBorder="1" applyAlignment="1">
      <alignment horizontal="center" vertical="center"/>
    </xf>
    <xf numFmtId="1" fontId="24" fillId="0" borderId="37" xfId="1437" applyNumberFormat="1" applyFont="1" applyFill="1" applyBorder="1" applyAlignment="1">
      <alignment horizontal="center" vertical="center"/>
    </xf>
    <xf numFmtId="0" fontId="24" fillId="0" borderId="0" xfId="1437" applyFont="1" applyBorder="1" applyAlignment="1">
      <alignment horizontal="center" vertical="center"/>
    </xf>
    <xf numFmtId="0" fontId="4" fillId="0" borderId="0" xfId="1450"/>
    <xf numFmtId="1" fontId="63" fillId="0" borderId="0" xfId="1437" applyNumberFormat="1" applyFont="1" applyFill="1" applyBorder="1" applyAlignment="1">
      <alignment horizontal="center" vertical="center"/>
    </xf>
    <xf numFmtId="0" fontId="63" fillId="0" borderId="0" xfId="1437" applyFont="1" applyFill="1" applyBorder="1" applyAlignment="1">
      <alignment horizontal="center" vertical="center"/>
    </xf>
    <xf numFmtId="0" fontId="63" fillId="0" borderId="0" xfId="1437" applyFont="1" applyFill="1" applyBorder="1" applyAlignment="1">
      <alignment horizontal="center" vertical="center" wrapText="1"/>
    </xf>
    <xf numFmtId="1" fontId="22" fillId="0" borderId="0" xfId="1437" applyNumberFormat="1" applyFont="1" applyFill="1" applyBorder="1" applyAlignment="1">
      <alignment horizontal="center" vertical="center"/>
    </xf>
    <xf numFmtId="0" fontId="29" fillId="4" borderId="1" xfId="1439" applyFont="1" applyFill="1" applyBorder="1" applyAlignment="1">
      <alignment horizontal="right" vertical="center"/>
    </xf>
    <xf numFmtId="0" fontId="29" fillId="4" borderId="4" xfId="1439" applyFont="1" applyFill="1" applyBorder="1" applyAlignment="1">
      <alignment horizontal="right" vertical="center"/>
    </xf>
    <xf numFmtId="0" fontId="29" fillId="4" borderId="1" xfId="1437" applyFont="1" applyFill="1" applyBorder="1" applyAlignment="1">
      <alignment horizontal="right" vertical="center"/>
    </xf>
    <xf numFmtId="1" fontId="76" fillId="2" borderId="0" xfId="1441" applyNumberFormat="1" applyFont="1" applyFill="1" applyAlignment="1">
      <alignment readingOrder="2"/>
    </xf>
    <xf numFmtId="1" fontId="76" fillId="0" borderId="0" xfId="1441" applyNumberFormat="1" applyFont="1" applyAlignment="1">
      <alignment readingOrder="2"/>
    </xf>
    <xf numFmtId="0" fontId="66" fillId="0" borderId="4" xfId="1437" applyFont="1" applyBorder="1" applyAlignment="1">
      <alignment horizontal="center" vertical="center"/>
    </xf>
    <xf numFmtId="0" fontId="63" fillId="0" borderId="4" xfId="1437" applyFont="1" applyBorder="1" applyAlignment="1">
      <alignment horizontal="center" vertical="center"/>
    </xf>
    <xf numFmtId="0" fontId="66" fillId="5" borderId="4" xfId="1437" applyFont="1" applyFill="1" applyBorder="1" applyAlignment="1">
      <alignment horizontal="center" vertical="center"/>
    </xf>
    <xf numFmtId="0" fontId="66" fillId="5" borderId="3" xfId="1437" applyFont="1" applyFill="1" applyBorder="1" applyAlignment="1">
      <alignment horizontal="center" vertical="center"/>
    </xf>
    <xf numFmtId="1" fontId="25" fillId="3" borderId="4" xfId="1441" applyNumberFormat="1" applyFont="1" applyFill="1" applyBorder="1" applyAlignment="1">
      <alignment horizontal="center" vertical="center" wrapText="1"/>
    </xf>
    <xf numFmtId="1" fontId="25" fillId="3" borderId="1" xfId="1441" applyNumberFormat="1" applyFont="1" applyFill="1" applyBorder="1" applyAlignment="1">
      <alignment horizontal="center" vertical="center" wrapText="1"/>
    </xf>
    <xf numFmtId="1" fontId="23" fillId="5" borderId="4" xfId="1441" applyNumberFormat="1" applyFont="1" applyFill="1" applyBorder="1" applyAlignment="1">
      <alignment horizontal="center" vertical="center" wrapText="1"/>
    </xf>
    <xf numFmtId="1" fontId="21" fillId="0" borderId="0" xfId="1437" applyNumberFormat="1" applyFont="1" applyAlignment="1">
      <alignment horizontal="center" vertical="center"/>
    </xf>
    <xf numFmtId="0" fontId="27" fillId="38" borderId="19" xfId="1437" applyFont="1" applyFill="1" applyBorder="1" applyAlignment="1">
      <alignment horizontal="center" vertical="center" wrapText="1"/>
    </xf>
    <xf numFmtId="0" fontId="27" fillId="38" borderId="19" xfId="1437" applyFont="1" applyFill="1" applyBorder="1" applyAlignment="1">
      <alignment horizontal="center" vertical="center"/>
    </xf>
    <xf numFmtId="0" fontId="65" fillId="0" borderId="0" xfId="1437" applyFont="1" applyAlignment="1">
      <alignment horizontal="center" vertical="center"/>
    </xf>
    <xf numFmtId="0" fontId="27" fillId="38" borderId="19" xfId="1437" applyFont="1" applyFill="1" applyBorder="1" applyAlignment="1">
      <alignment horizontal="center" vertical="center"/>
    </xf>
    <xf numFmtId="0" fontId="65" fillId="0" borderId="0" xfId="1437" applyFont="1" applyAlignment="1">
      <alignment horizontal="center" vertical="center"/>
    </xf>
    <xf numFmtId="0" fontId="27" fillId="4" borderId="38" xfId="1437" applyFont="1" applyFill="1" applyBorder="1" applyAlignment="1">
      <alignment horizontal="right" vertical="center"/>
    </xf>
    <xf numFmtId="0" fontId="27" fillId="4" borderId="16" xfId="1437" applyFont="1" applyFill="1" applyBorder="1" applyAlignment="1">
      <alignment horizontal="right" vertical="center"/>
    </xf>
    <xf numFmtId="9" fontId="27" fillId="38" borderId="19" xfId="1437" applyNumberFormat="1" applyFont="1" applyFill="1" applyBorder="1" applyAlignment="1">
      <alignment horizontal="center" vertical="center"/>
    </xf>
    <xf numFmtId="0" fontId="24" fillId="0" borderId="0" xfId="1437" applyFont="1" applyAlignment="1">
      <alignment horizontal="right" vertical="center" wrapText="1"/>
    </xf>
    <xf numFmtId="0" fontId="65" fillId="0" borderId="0" xfId="1437" applyFont="1" applyAlignment="1">
      <alignment horizontal="center" vertical="center" wrapText="1"/>
    </xf>
    <xf numFmtId="0" fontId="67" fillId="0" borderId="0" xfId="1437" applyFont="1" applyAlignment="1">
      <alignment horizontal="center" vertical="center" wrapText="1"/>
    </xf>
    <xf numFmtId="9" fontId="27" fillId="38" borderId="19" xfId="1437" applyNumberFormat="1" applyFont="1" applyFill="1" applyBorder="1" applyAlignment="1">
      <alignment horizontal="center" vertical="center" wrapText="1"/>
    </xf>
    <xf numFmtId="0" fontId="62" fillId="0" borderId="0" xfId="1437" applyFont="1" applyBorder="1" applyAlignment="1">
      <alignment horizontal="right"/>
    </xf>
    <xf numFmtId="0" fontId="0" fillId="0" borderId="0" xfId="0" applyFill="1" applyAlignment="1">
      <alignment readingOrder="1"/>
    </xf>
    <xf numFmtId="0" fontId="0" fillId="0" borderId="0" xfId="0" applyFill="1" applyAlignment="1">
      <alignment textRotation="90" readingOrder="1"/>
    </xf>
    <xf numFmtId="0" fontId="0" fillId="0" borderId="0" xfId="0"/>
    <xf numFmtId="0" fontId="25" fillId="0" borderId="0" xfId="1451" applyFont="1"/>
    <xf numFmtId="0" fontId="58" fillId="0" borderId="0" xfId="1451" applyFont="1"/>
    <xf numFmtId="1" fontId="25" fillId="0" borderId="0" xfId="1451" applyNumberFormat="1" applyFont="1"/>
    <xf numFmtId="1" fontId="58" fillId="0" borderId="0" xfId="1451" applyNumberFormat="1" applyFont="1"/>
    <xf numFmtId="0" fontId="22" fillId="0" borderId="0" xfId="1440" applyFont="1" applyBorder="1" applyAlignment="1">
      <alignment vertical="center" readingOrder="2"/>
    </xf>
    <xf numFmtId="0" fontId="32" fillId="0" borderId="0" xfId="472" applyBorder="1" applyAlignment="1"/>
    <xf numFmtId="0" fontId="32" fillId="0" borderId="0" xfId="472" applyAlignment="1"/>
    <xf numFmtId="0" fontId="27" fillId="38" borderId="19" xfId="1437" applyFont="1" applyFill="1" applyBorder="1" applyAlignment="1">
      <alignment horizontal="center" vertical="center"/>
    </xf>
    <xf numFmtId="0" fontId="65" fillId="0" borderId="0" xfId="1437" applyFont="1" applyAlignment="1">
      <alignment horizontal="center" vertical="center"/>
    </xf>
    <xf numFmtId="0" fontId="27" fillId="38" borderId="19" xfId="1437" applyFont="1" applyFill="1" applyBorder="1" applyAlignment="1">
      <alignment horizontal="center" vertical="center" wrapText="1"/>
    </xf>
    <xf numFmtId="0" fontId="27" fillId="38" borderId="19" xfId="1437" applyFont="1" applyFill="1" applyBorder="1" applyAlignment="1">
      <alignment horizontal="center" vertical="center"/>
    </xf>
    <xf numFmtId="1" fontId="25" fillId="3" borderId="4" xfId="1437" applyNumberFormat="1" applyFont="1" applyFill="1" applyBorder="1" applyAlignment="1">
      <alignment horizontal="center" vertical="center"/>
    </xf>
    <xf numFmtId="1" fontId="25" fillId="3" borderId="1" xfId="1437" applyNumberFormat="1" applyFont="1" applyFill="1" applyBorder="1" applyAlignment="1">
      <alignment horizontal="center" vertical="center"/>
    </xf>
    <xf numFmtId="0" fontId="24" fillId="0" borderId="0" xfId="1437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1" fontId="4" fillId="0" borderId="0" xfId="1450" applyNumberFormat="1"/>
    <xf numFmtId="0" fontId="30" fillId="38" borderId="0" xfId="1437" applyFont="1" applyFill="1" applyBorder="1" applyAlignment="1">
      <alignment horizontal="center" vertical="center" wrapText="1"/>
    </xf>
    <xf numFmtId="0" fontId="73" fillId="0" borderId="0" xfId="1488" applyFont="1"/>
    <xf numFmtId="1" fontId="25" fillId="5" borderId="1" xfId="0" applyNumberFormat="1" applyFont="1" applyFill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1" fontId="23" fillId="0" borderId="4" xfId="0" applyNumberFormat="1" applyFont="1" applyBorder="1" applyAlignment="1">
      <alignment horizontal="center" vertical="center"/>
    </xf>
    <xf numFmtId="1" fontId="73" fillId="0" borderId="0" xfId="1488" applyNumberFormat="1" applyFont="1"/>
    <xf numFmtId="0" fontId="73" fillId="0" borderId="0" xfId="1488" applyFont="1" applyBorder="1"/>
    <xf numFmtId="1" fontId="25" fillId="5" borderId="4" xfId="0" applyNumberFormat="1" applyFont="1" applyFill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/>
    </xf>
    <xf numFmtId="1" fontId="73" fillId="0" borderId="0" xfId="1488" applyNumberFormat="1" applyFont="1" applyBorder="1"/>
    <xf numFmtId="0" fontId="27" fillId="38" borderId="2" xfId="1437" applyFont="1" applyFill="1" applyBorder="1" applyAlignment="1">
      <alignment horizontal="center" vertical="center" wrapText="1"/>
    </xf>
    <xf numFmtId="0" fontId="27" fillId="38" borderId="2" xfId="1437" applyFont="1" applyFill="1" applyBorder="1" applyAlignment="1">
      <alignment horizontal="center" vertical="center"/>
    </xf>
    <xf numFmtId="0" fontId="29" fillId="38" borderId="2" xfId="1437" applyFont="1" applyFill="1" applyBorder="1" applyAlignment="1">
      <alignment horizontal="center" vertical="center" wrapText="1"/>
    </xf>
    <xf numFmtId="0" fontId="73" fillId="0" borderId="0" xfId="1489" applyFont="1" applyAlignment="1">
      <alignment horizontal="center" vertical="center"/>
    </xf>
    <xf numFmtId="0" fontId="73" fillId="0" borderId="0" xfId="1489" applyFont="1" applyAlignment="1">
      <alignment horizontal="right" vertical="center"/>
    </xf>
    <xf numFmtId="0" fontId="78" fillId="0" borderId="0" xfId="1489" applyFont="1" applyBorder="1" applyAlignment="1">
      <alignment vertical="center" wrapText="1"/>
    </xf>
    <xf numFmtId="1" fontId="73" fillId="0" borderId="0" xfId="1489" applyNumberFormat="1" applyFont="1" applyAlignment="1">
      <alignment horizontal="center" vertical="center"/>
    </xf>
    <xf numFmtId="0" fontId="29" fillId="38" borderId="42" xfId="462" applyFont="1" applyFill="1" applyBorder="1" applyAlignment="1" applyProtection="1">
      <alignment horizontal="center" vertical="center" wrapText="1" readingOrder="2"/>
    </xf>
    <xf numFmtId="0" fontId="29" fillId="38" borderId="43" xfId="462" applyFont="1" applyFill="1" applyBorder="1" applyAlignment="1" applyProtection="1">
      <alignment horizontal="center" vertical="center" wrapText="1" readingOrder="2"/>
    </xf>
    <xf numFmtId="0" fontId="29" fillId="38" borderId="44" xfId="462" applyFont="1" applyFill="1" applyBorder="1" applyAlignment="1" applyProtection="1">
      <alignment horizontal="center" vertical="center" wrapText="1" readingOrder="2"/>
    </xf>
    <xf numFmtId="0" fontId="29" fillId="38" borderId="40" xfId="462" applyFont="1" applyFill="1" applyBorder="1" applyAlignment="1" applyProtection="1">
      <alignment horizontal="center" vertical="center" wrapText="1" readingOrder="2"/>
    </xf>
    <xf numFmtId="1" fontId="0" fillId="0" borderId="0" xfId="0" applyNumberFormat="1" applyFill="1" applyAlignment="1">
      <alignment readingOrder="1"/>
    </xf>
    <xf numFmtId="1" fontId="25" fillId="5" borderId="3" xfId="1437" applyNumberFormat="1" applyFont="1" applyFill="1" applyBorder="1" applyAlignment="1">
      <alignment horizontal="center" vertical="center"/>
    </xf>
    <xf numFmtId="1" fontId="25" fillId="0" borderId="3" xfId="1437" applyNumberFormat="1" applyFont="1" applyBorder="1" applyAlignment="1">
      <alignment horizontal="center" vertical="center"/>
    </xf>
    <xf numFmtId="0" fontId="84" fillId="0" borderId="0" xfId="1441" applyFont="1" applyAlignment="1">
      <alignment horizontal="center" vertical="center"/>
    </xf>
    <xf numFmtId="0" fontId="27" fillId="38" borderId="19" xfId="1441" applyFont="1" applyFill="1" applyBorder="1" applyAlignment="1">
      <alignment horizontal="center" vertical="center" wrapText="1"/>
    </xf>
    <xf numFmtId="0" fontId="25" fillId="0" borderId="4" xfId="1437" applyFont="1" applyFill="1" applyBorder="1" applyAlignment="1">
      <alignment horizontal="center" vertical="center"/>
    </xf>
    <xf numFmtId="0" fontId="23" fillId="0" borderId="4" xfId="1437" applyFont="1" applyFill="1" applyBorder="1" applyAlignment="1">
      <alignment horizontal="center" vertical="center"/>
    </xf>
    <xf numFmtId="0" fontId="25" fillId="3" borderId="4" xfId="1437" applyFont="1" applyFill="1" applyBorder="1" applyAlignment="1">
      <alignment horizontal="center" vertical="center"/>
    </xf>
    <xf numFmtId="0" fontId="25" fillId="0" borderId="1" xfId="1437" applyFont="1" applyFill="1" applyBorder="1" applyAlignment="1">
      <alignment horizontal="center" vertical="center"/>
    </xf>
    <xf numFmtId="0" fontId="25" fillId="3" borderId="1" xfId="1437" applyFont="1" applyFill="1" applyBorder="1" applyAlignment="1">
      <alignment horizontal="center" vertical="center"/>
    </xf>
    <xf numFmtId="0" fontId="84" fillId="0" borderId="0" xfId="1441" applyFont="1" applyAlignment="1">
      <alignment horizontal="right" vertical="center"/>
    </xf>
    <xf numFmtId="0" fontId="73" fillId="0" borderId="0" xfId="1441" applyFont="1" applyAlignment="1">
      <alignment horizontal="right"/>
    </xf>
    <xf numFmtId="0" fontId="73" fillId="0" borderId="0" xfId="1441" applyFont="1"/>
    <xf numFmtId="2" fontId="23" fillId="0" borderId="0" xfId="1441" applyNumberFormat="1" applyFont="1" applyFill="1" applyBorder="1" applyAlignment="1">
      <alignment horizontal="center" vertical="center" wrapText="1"/>
    </xf>
    <xf numFmtId="1" fontId="86" fillId="0" borderId="0" xfId="1441" applyNumberFormat="1" applyFont="1" applyFill="1" applyBorder="1" applyAlignment="1">
      <alignment horizontal="center" vertical="center" wrapText="1"/>
    </xf>
    <xf numFmtId="1" fontId="25" fillId="0" borderId="4" xfId="1441" applyNumberFormat="1" applyFont="1" applyFill="1" applyBorder="1" applyAlignment="1">
      <alignment horizontal="center" vertical="center" wrapText="1"/>
    </xf>
    <xf numFmtId="1" fontId="25" fillId="0" borderId="1" xfId="1441" applyNumberFormat="1" applyFont="1" applyFill="1" applyBorder="1" applyAlignment="1">
      <alignment horizontal="center" vertical="center" wrapText="1"/>
    </xf>
    <xf numFmtId="2" fontId="84" fillId="0" borderId="0" xfId="1441" applyNumberFormat="1" applyFont="1" applyAlignment="1">
      <alignment horizontal="center" vertical="center"/>
    </xf>
    <xf numFmtId="2" fontId="27" fillId="38" borderId="19" xfId="1441" applyNumberFormat="1" applyFont="1" applyFill="1" applyBorder="1" applyAlignment="1">
      <alignment horizontal="center" vertical="center" wrapText="1"/>
    </xf>
    <xf numFmtId="2" fontId="28" fillId="38" borderId="19" xfId="1441" applyNumberFormat="1" applyFont="1" applyFill="1" applyBorder="1" applyAlignment="1">
      <alignment horizontal="center" vertical="center" wrapText="1"/>
    </xf>
    <xf numFmtId="1" fontId="84" fillId="0" borderId="0" xfId="1441" applyNumberFormat="1" applyFont="1" applyAlignment="1">
      <alignment horizontal="center" vertical="center"/>
    </xf>
    <xf numFmtId="1" fontId="23" fillId="0" borderId="4" xfId="1441" applyNumberFormat="1" applyFont="1" applyBorder="1" applyAlignment="1">
      <alignment horizontal="center" vertical="center" wrapText="1"/>
    </xf>
    <xf numFmtId="1" fontId="87" fillId="5" borderId="1" xfId="1441" applyNumberFormat="1" applyFont="1" applyFill="1" applyBorder="1" applyAlignment="1">
      <alignment horizontal="center" vertical="center" wrapText="1"/>
    </xf>
    <xf numFmtId="1" fontId="87" fillId="0" borderId="1" xfId="1441" applyNumberFormat="1" applyFont="1" applyFill="1" applyBorder="1" applyAlignment="1">
      <alignment horizontal="center" vertical="center" wrapText="1"/>
    </xf>
    <xf numFmtId="2" fontId="84" fillId="0" borderId="0" xfId="1441" applyNumberFormat="1" applyFont="1" applyFill="1" applyBorder="1" applyAlignment="1">
      <alignment vertical="center" wrapText="1" readingOrder="2"/>
    </xf>
    <xf numFmtId="2" fontId="84" fillId="0" borderId="0" xfId="1441" applyNumberFormat="1" applyFont="1" applyAlignment="1">
      <alignment horizontal="right" vertical="center"/>
    </xf>
    <xf numFmtId="0" fontId="27" fillId="38" borderId="20" xfId="1441" applyFont="1" applyFill="1" applyBorder="1" applyAlignment="1">
      <alignment horizontal="center" vertical="center" wrapText="1"/>
    </xf>
    <xf numFmtId="0" fontId="27" fillId="38" borderId="21" xfId="1441" applyFont="1" applyFill="1" applyBorder="1" applyAlignment="1">
      <alignment horizontal="center" vertical="center" wrapText="1"/>
    </xf>
    <xf numFmtId="0" fontId="28" fillId="38" borderId="21" xfId="1441" applyFont="1" applyFill="1" applyBorder="1" applyAlignment="1">
      <alignment horizontal="center" vertical="center" wrapText="1"/>
    </xf>
    <xf numFmtId="0" fontId="28" fillId="38" borderId="21" xfId="1441" applyFont="1" applyFill="1" applyBorder="1" applyAlignment="1">
      <alignment horizontal="center" vertical="center" wrapText="1" readingOrder="2"/>
    </xf>
    <xf numFmtId="0" fontId="28" fillId="38" borderId="22" xfId="1441" applyFont="1" applyFill="1" applyBorder="1" applyAlignment="1">
      <alignment horizontal="center" vertical="center" wrapText="1"/>
    </xf>
    <xf numFmtId="1" fontId="23" fillId="0" borderId="0" xfId="1441" applyNumberFormat="1" applyFont="1" applyFill="1" applyBorder="1" applyAlignment="1">
      <alignment horizontal="center" vertical="center" wrapText="1"/>
    </xf>
    <xf numFmtId="1" fontId="23" fillId="0" borderId="4" xfId="1441" applyNumberFormat="1" applyFont="1" applyFill="1" applyBorder="1" applyAlignment="1">
      <alignment horizontal="center" vertical="center" wrapText="1"/>
    </xf>
    <xf numFmtId="3" fontId="90" fillId="0" borderId="0" xfId="1441" applyNumberFormat="1" applyFont="1" applyBorder="1" applyAlignment="1">
      <alignment horizontal="center" wrapText="1"/>
    </xf>
    <xf numFmtId="3" fontId="76" fillId="0" borderId="0" xfId="1441" applyNumberFormat="1" applyFont="1" applyAlignment="1">
      <alignment readingOrder="2"/>
    </xf>
    <xf numFmtId="164" fontId="25" fillId="0" borderId="4" xfId="1441" applyNumberFormat="1" applyFont="1" applyFill="1" applyBorder="1" applyAlignment="1">
      <alignment horizontal="center" vertical="center" wrapText="1"/>
    </xf>
    <xf numFmtId="164" fontId="23" fillId="0" borderId="0" xfId="1441" applyNumberFormat="1" applyFont="1" applyFill="1" applyBorder="1" applyAlignment="1">
      <alignment horizontal="center" vertical="center" wrapText="1"/>
    </xf>
    <xf numFmtId="3" fontId="21" fillId="0" borderId="0" xfId="1437" applyNumberFormat="1" applyFont="1"/>
    <xf numFmtId="0" fontId="27" fillId="38" borderId="19" xfId="1437" applyFont="1" applyFill="1" applyBorder="1" applyAlignment="1">
      <alignment horizontal="center" vertical="center" wrapText="1"/>
    </xf>
    <xf numFmtId="0" fontId="91" fillId="0" borderId="0" xfId="1490" applyFont="1"/>
    <xf numFmtId="1" fontId="91" fillId="0" borderId="0" xfId="1490" applyNumberFormat="1" applyFont="1"/>
    <xf numFmtId="0" fontId="27" fillId="38" borderId="19" xfId="1437" applyFont="1" applyFill="1" applyBorder="1" applyAlignment="1">
      <alignment horizontal="center" vertical="center"/>
    </xf>
    <xf numFmtId="0" fontId="0" fillId="0" borderId="0" xfId="0" applyBorder="1"/>
    <xf numFmtId="0" fontId="23" fillId="0" borderId="4" xfId="1437" applyFont="1" applyBorder="1" applyAlignment="1">
      <alignment horizontal="center" vertical="center"/>
    </xf>
    <xf numFmtId="0" fontId="23" fillId="0" borderId="3" xfId="1437" applyFont="1" applyBorder="1" applyAlignment="1">
      <alignment horizontal="center" vertical="center"/>
    </xf>
    <xf numFmtId="0" fontId="32" fillId="0" borderId="0" xfId="0" applyFont="1" applyFill="1" applyAlignment="1">
      <alignment readingOrder="1"/>
    </xf>
    <xf numFmtId="1" fontId="23" fillId="3" borderId="4" xfId="1437" applyNumberFormat="1" applyFont="1" applyFill="1" applyBorder="1" applyAlignment="1">
      <alignment horizontal="center" vertical="center"/>
    </xf>
    <xf numFmtId="1" fontId="23" fillId="3" borderId="1" xfId="1437" applyNumberFormat="1" applyFont="1" applyFill="1" applyBorder="1" applyAlignment="1">
      <alignment horizontal="center" vertical="center"/>
    </xf>
    <xf numFmtId="1" fontId="25" fillId="0" borderId="4" xfId="1441" applyNumberFormat="1" applyFont="1" applyBorder="1" applyAlignment="1">
      <alignment horizontal="center" vertical="center" readingOrder="2"/>
    </xf>
    <xf numFmtId="0" fontId="29" fillId="38" borderId="19" xfId="1437" applyFont="1" applyFill="1" applyBorder="1" applyAlignment="1">
      <alignment horizontal="center" vertical="center" wrapText="1"/>
    </xf>
    <xf numFmtId="0" fontId="27" fillId="4" borderId="4" xfId="1439" applyFont="1" applyFill="1" applyBorder="1" applyAlignment="1">
      <alignment horizontal="right" vertical="center" wrapText="1"/>
    </xf>
    <xf numFmtId="0" fontId="27" fillId="4" borderId="1" xfId="1439" applyFont="1" applyFill="1" applyBorder="1" applyAlignment="1">
      <alignment horizontal="right" vertical="center" wrapText="1"/>
    </xf>
    <xf numFmtId="0" fontId="27" fillId="4" borderId="1" xfId="1437" applyFont="1" applyFill="1" applyBorder="1" applyAlignment="1">
      <alignment horizontal="right" vertical="center" wrapText="1"/>
    </xf>
    <xf numFmtId="0" fontId="58" fillId="0" borderId="0" xfId="1438" applyFont="1" applyAlignment="1"/>
    <xf numFmtId="9" fontId="29" fillId="38" borderId="19" xfId="1437" applyNumberFormat="1" applyFont="1" applyFill="1" applyBorder="1" applyAlignment="1">
      <alignment horizontal="center" vertical="center" wrapText="1"/>
    </xf>
    <xf numFmtId="1" fontId="25" fillId="5" borderId="41" xfId="1437" applyNumberFormat="1" applyFont="1" applyFill="1" applyBorder="1" applyAlignment="1">
      <alignment horizontal="center" vertical="center"/>
    </xf>
    <xf numFmtId="1" fontId="25" fillId="5" borderId="18" xfId="1437" applyNumberFormat="1" applyFont="1" applyFill="1" applyBorder="1" applyAlignment="1">
      <alignment horizontal="center" vertical="center"/>
    </xf>
    <xf numFmtId="0" fontId="27" fillId="38" borderId="44" xfId="462" applyFont="1" applyFill="1" applyBorder="1" applyAlignment="1" applyProtection="1">
      <alignment horizontal="center" vertical="center" wrapText="1" readingOrder="2"/>
    </xf>
    <xf numFmtId="0" fontId="27" fillId="38" borderId="43" xfId="462" applyFont="1" applyFill="1" applyBorder="1" applyAlignment="1" applyProtection="1">
      <alignment horizontal="center" vertical="center" wrapText="1" readingOrder="2"/>
    </xf>
    <xf numFmtId="0" fontId="0" fillId="0" borderId="0" xfId="0"/>
    <xf numFmtId="0" fontId="0" fillId="0" borderId="0" xfId="0"/>
    <xf numFmtId="0" fontId="28" fillId="38" borderId="2" xfId="462" applyFont="1" applyFill="1" applyBorder="1" applyAlignment="1" applyProtection="1">
      <alignment horizontal="center" vertical="center" wrapText="1" readingOrder="2"/>
    </xf>
    <xf numFmtId="0" fontId="0" fillId="0" borderId="0" xfId="0" applyAlignment="1"/>
    <xf numFmtId="0" fontId="93" fillId="0" borderId="0" xfId="0" applyFont="1" applyFill="1" applyAlignment="1"/>
    <xf numFmtId="0" fontId="0" fillId="0" borderId="0" xfId="0" applyFill="1" applyAlignment="1"/>
    <xf numFmtId="0" fontId="29" fillId="38" borderId="2" xfId="462" applyFont="1" applyFill="1" applyBorder="1" applyAlignment="1" applyProtection="1">
      <alignment horizontal="center" vertical="center" wrapText="1" readingOrder="2"/>
    </xf>
    <xf numFmtId="0" fontId="30" fillId="38" borderId="2" xfId="462" applyFont="1" applyFill="1" applyBorder="1" applyAlignment="1" applyProtection="1">
      <alignment horizontal="center" vertical="center" wrapText="1" readingOrder="2"/>
    </xf>
    <xf numFmtId="0" fontId="23" fillId="0" borderId="0" xfId="1437" applyFont="1" applyBorder="1" applyAlignment="1">
      <alignment horizontal="center" vertical="center"/>
    </xf>
    <xf numFmtId="1" fontId="23" fillId="0" borderId="3" xfId="462" applyNumberFormat="1" applyFont="1" applyFill="1" applyBorder="1" applyAlignment="1">
      <alignment horizontal="center" vertical="center"/>
    </xf>
    <xf numFmtId="3" fontId="23" fillId="41" borderId="0" xfId="472" applyNumberFormat="1" applyFont="1" applyFill="1" applyBorder="1" applyAlignment="1">
      <alignment horizontal="center" vertical="center" wrapText="1"/>
    </xf>
    <xf numFmtId="1" fontId="23" fillId="5" borderId="3" xfId="462" applyNumberFormat="1" applyFont="1" applyFill="1" applyBorder="1" applyAlignment="1">
      <alignment horizontal="center" vertical="center"/>
    </xf>
    <xf numFmtId="1" fontId="23" fillId="0" borderId="1" xfId="462" applyNumberFormat="1" applyFont="1" applyFill="1" applyBorder="1" applyAlignment="1">
      <alignment horizontal="center" vertical="center"/>
    </xf>
    <xf numFmtId="1" fontId="25" fillId="5" borderId="1" xfId="462" applyNumberFormat="1" applyFont="1" applyFill="1" applyBorder="1" applyAlignment="1">
      <alignment horizontal="center" vertical="center"/>
    </xf>
    <xf numFmtId="1" fontId="25" fillId="0" borderId="1" xfId="462" applyNumberFormat="1" applyFont="1" applyFill="1" applyBorder="1" applyAlignment="1">
      <alignment horizontal="center" vertical="center"/>
    </xf>
    <xf numFmtId="1" fontId="23" fillId="5" borderId="4" xfId="462" applyNumberFormat="1" applyFont="1" applyFill="1" applyBorder="1" applyAlignment="1">
      <alignment horizontal="center" vertical="center"/>
    </xf>
    <xf numFmtId="1" fontId="23" fillId="0" borderId="1" xfId="1440" applyNumberFormat="1" applyFont="1" applyFill="1" applyBorder="1" applyAlignment="1">
      <alignment horizontal="center" vertical="center"/>
    </xf>
    <xf numFmtId="0" fontId="95" fillId="0" borderId="15" xfId="1488" applyFont="1" applyBorder="1" applyAlignment="1"/>
    <xf numFmtId="0" fontId="65" fillId="0" borderId="0" xfId="1437" applyFont="1" applyAlignment="1">
      <alignment horizontal="center" vertical="center"/>
    </xf>
    <xf numFmtId="0" fontId="30" fillId="38" borderId="44" xfId="462" applyFont="1" applyFill="1" applyBorder="1" applyAlignment="1" applyProtection="1">
      <alignment horizontal="center" vertical="center" wrapText="1" readingOrder="2"/>
    </xf>
    <xf numFmtId="1" fontId="23" fillId="5" borderId="4" xfId="1437" applyNumberFormat="1" applyFont="1" applyFill="1" applyBorder="1" applyAlignment="1">
      <alignment horizontal="center" vertical="center"/>
    </xf>
    <xf numFmtId="1" fontId="23" fillId="5" borderId="1" xfId="1437" applyNumberFormat="1" applyFont="1" applyFill="1" applyBorder="1" applyAlignment="1">
      <alignment horizontal="center" vertical="center"/>
    </xf>
    <xf numFmtId="0" fontId="27" fillId="38" borderId="19" xfId="1437" applyFont="1" applyFill="1" applyBorder="1" applyAlignment="1">
      <alignment horizontal="center" vertical="center" wrapText="1"/>
    </xf>
    <xf numFmtId="0" fontId="97" fillId="0" borderId="0" xfId="1441" applyFont="1" applyAlignment="1">
      <alignment readingOrder="2"/>
    </xf>
    <xf numFmtId="0" fontId="27" fillId="38" borderId="19" xfId="1437" applyFont="1" applyFill="1" applyBorder="1" applyAlignment="1">
      <alignment horizontal="center" vertical="center"/>
    </xf>
    <xf numFmtId="0" fontId="24" fillId="0" borderId="0" xfId="1437" applyFont="1" applyAlignment="1">
      <alignment horizontal="center" vertical="center"/>
    </xf>
    <xf numFmtId="0" fontId="0" fillId="0" borderId="0" xfId="0"/>
    <xf numFmtId="0" fontId="32" fillId="0" borderId="0" xfId="472"/>
    <xf numFmtId="0" fontId="19" fillId="0" borderId="0" xfId="1437" applyFont="1" applyAlignment="1">
      <alignment horizontal="center" vertical="center"/>
    </xf>
    <xf numFmtId="0" fontId="27" fillId="6" borderId="19" xfId="1437" applyFont="1" applyFill="1" applyBorder="1" applyAlignment="1">
      <alignment horizontal="center" vertical="center" wrapText="1"/>
    </xf>
    <xf numFmtId="1" fontId="19" fillId="0" borderId="0" xfId="1437" applyNumberFormat="1" applyFont="1" applyAlignment="1">
      <alignment horizontal="center" vertical="center"/>
    </xf>
    <xf numFmtId="0" fontId="24" fillId="0" borderId="0" xfId="1437" applyFont="1" applyAlignment="1">
      <alignment horizontal="center" vertical="center" wrapText="1"/>
    </xf>
    <xf numFmtId="0" fontId="19" fillId="0" borderId="0" xfId="1437" applyFont="1" applyAlignment="1">
      <alignment horizontal="center" vertical="center" wrapText="1"/>
    </xf>
    <xf numFmtId="0" fontId="85" fillId="0" borderId="0" xfId="1438" applyFont="1" applyAlignment="1">
      <alignment horizontal="center" vertical="center"/>
    </xf>
    <xf numFmtId="0" fontId="98" fillId="0" borderId="0" xfId="0" applyFont="1"/>
    <xf numFmtId="0" fontId="85" fillId="0" borderId="0" xfId="1441" applyFont="1" applyAlignment="1">
      <alignment horizontal="right"/>
    </xf>
    <xf numFmtId="0" fontId="25" fillId="0" borderId="0" xfId="1490" applyFont="1"/>
    <xf numFmtId="0" fontId="99" fillId="0" borderId="0" xfId="1488" applyFont="1" applyFill="1" applyBorder="1" applyAlignment="1">
      <alignment horizontal="center" vertical="center"/>
    </xf>
    <xf numFmtId="0" fontId="85" fillId="0" borderId="0" xfId="1488" applyFont="1"/>
    <xf numFmtId="0" fontId="92" fillId="0" borderId="0" xfId="1476" applyFont="1" applyFill="1" applyAlignment="1">
      <alignment horizontal="right"/>
    </xf>
    <xf numFmtId="2" fontId="92" fillId="0" borderId="0" xfId="1476" applyNumberFormat="1" applyFont="1" applyFill="1" applyAlignment="1">
      <alignment horizontal="right"/>
    </xf>
    <xf numFmtId="0" fontId="24" fillId="0" borderId="0" xfId="1437" applyFont="1" applyBorder="1" applyAlignment="1">
      <alignment horizontal="center" vertical="center"/>
    </xf>
    <xf numFmtId="0" fontId="65" fillId="0" borderId="0" xfId="1437" applyFont="1" applyBorder="1" applyAlignment="1">
      <alignment horizontal="center" vertical="center"/>
    </xf>
    <xf numFmtId="0" fontId="27" fillId="38" borderId="1" xfId="1437" applyFont="1" applyFill="1" applyBorder="1" applyAlignment="1">
      <alignment horizontal="center" vertical="center" wrapText="1"/>
    </xf>
    <xf numFmtId="0" fontId="27" fillId="38" borderId="19" xfId="1437" applyFont="1" applyFill="1" applyBorder="1" applyAlignment="1">
      <alignment horizontal="center" vertical="center" wrapText="1"/>
    </xf>
    <xf numFmtId="0" fontId="27" fillId="38" borderId="1" xfId="1437" applyFont="1" applyFill="1" applyBorder="1" applyAlignment="1">
      <alignment horizontal="center" vertical="center"/>
    </xf>
    <xf numFmtId="0" fontId="27" fillId="38" borderId="19" xfId="1437" applyFont="1" applyFill="1" applyBorder="1" applyAlignment="1">
      <alignment horizontal="center" vertical="center"/>
    </xf>
    <xf numFmtId="0" fontId="64" fillId="0" borderId="15" xfId="1437" applyFont="1" applyBorder="1" applyAlignment="1">
      <alignment horizontal="right" vertical="center"/>
    </xf>
    <xf numFmtId="0" fontId="65" fillId="0" borderId="0" xfId="1437" applyFont="1" applyAlignment="1">
      <alignment horizontal="center" vertical="center"/>
    </xf>
    <xf numFmtId="0" fontId="21" fillId="0" borderId="15" xfId="1437" applyFont="1" applyBorder="1" applyAlignment="1">
      <alignment horizontal="right" vertical="center"/>
    </xf>
    <xf numFmtId="0" fontId="21" fillId="0" borderId="0" xfId="1437" applyFont="1" applyAlignment="1">
      <alignment horizontal="center" readingOrder="2"/>
    </xf>
    <xf numFmtId="0" fontId="24" fillId="0" borderId="5" xfId="1437" applyFont="1" applyBorder="1" applyAlignment="1">
      <alignment horizontal="center" vertical="center"/>
    </xf>
    <xf numFmtId="0" fontId="22" fillId="0" borderId="0" xfId="1437" applyFont="1" applyAlignment="1">
      <alignment horizontal="right" vertical="center" wrapText="1"/>
    </xf>
    <xf numFmtId="0" fontId="27" fillId="38" borderId="16" xfId="1437" applyFont="1" applyFill="1" applyBorder="1" applyAlignment="1">
      <alignment horizontal="center" vertical="center"/>
    </xf>
    <xf numFmtId="0" fontId="27" fillId="38" borderId="17" xfId="1437" applyFont="1" applyFill="1" applyBorder="1" applyAlignment="1">
      <alignment horizontal="center" vertical="center"/>
    </xf>
    <xf numFmtId="0" fontId="27" fillId="38" borderId="18" xfId="1437" applyFont="1" applyFill="1" applyBorder="1" applyAlignment="1">
      <alignment horizontal="center" vertical="center"/>
    </xf>
    <xf numFmtId="0" fontId="27" fillId="38" borderId="48" xfId="1437" applyFont="1" applyFill="1" applyBorder="1" applyAlignment="1">
      <alignment horizontal="center" vertical="center" wrapText="1"/>
    </xf>
    <xf numFmtId="0" fontId="27" fillId="38" borderId="49" xfId="1437" applyFont="1" applyFill="1" applyBorder="1" applyAlignment="1">
      <alignment horizontal="center" vertical="center" wrapText="1"/>
    </xf>
    <xf numFmtId="0" fontId="21" fillId="0" borderId="0" xfId="1437" applyFont="1" applyAlignment="1">
      <alignment horizontal="right" vertical="center"/>
    </xf>
    <xf numFmtId="0" fontId="24" fillId="0" borderId="5" xfId="1437" applyFont="1" applyBorder="1" applyAlignment="1">
      <alignment horizontal="center" vertical="center" wrapText="1"/>
    </xf>
    <xf numFmtId="0" fontId="27" fillId="6" borderId="46" xfId="1437" applyFont="1" applyFill="1" applyBorder="1" applyAlignment="1">
      <alignment horizontal="center" vertical="center" wrapText="1"/>
    </xf>
    <xf numFmtId="0" fontId="27" fillId="6" borderId="45" xfId="1437" applyFont="1" applyFill="1" applyBorder="1" applyAlignment="1">
      <alignment horizontal="center" vertical="center" wrapText="1"/>
    </xf>
    <xf numFmtId="0" fontId="27" fillId="6" borderId="40" xfId="1437" applyFont="1" applyFill="1" applyBorder="1" applyAlignment="1">
      <alignment horizontal="center" vertical="center" wrapText="1"/>
    </xf>
    <xf numFmtId="0" fontId="27" fillId="6" borderId="38" xfId="1437" applyFont="1" applyFill="1" applyBorder="1" applyAlignment="1">
      <alignment horizontal="center" vertical="center" wrapText="1"/>
    </xf>
    <xf numFmtId="0" fontId="27" fillId="6" borderId="41" xfId="1437" applyFont="1" applyFill="1" applyBorder="1" applyAlignment="1">
      <alignment horizontal="center" vertical="center" wrapText="1"/>
    </xf>
    <xf numFmtId="0" fontId="27" fillId="6" borderId="2" xfId="1437" applyFont="1" applyFill="1" applyBorder="1" applyAlignment="1">
      <alignment horizontal="center" vertical="center" wrapText="1"/>
    </xf>
    <xf numFmtId="0" fontId="27" fillId="6" borderId="47" xfId="1437" applyFont="1" applyFill="1" applyBorder="1" applyAlignment="1">
      <alignment horizontal="center" vertical="center" wrapText="1"/>
    </xf>
    <xf numFmtId="0" fontId="27" fillId="6" borderId="33" xfId="1437" applyFont="1" applyFill="1" applyBorder="1" applyAlignment="1">
      <alignment horizontal="center" vertical="center" wrapText="1"/>
    </xf>
    <xf numFmtId="0" fontId="24" fillId="0" borderId="0" xfId="1437" applyFont="1" applyAlignment="1">
      <alignment horizontal="center" vertical="center"/>
    </xf>
    <xf numFmtId="0" fontId="22" fillId="0" borderId="15" xfId="1437" applyFont="1" applyBorder="1" applyAlignment="1">
      <alignment horizontal="right" readingOrder="2"/>
    </xf>
    <xf numFmtId="0" fontId="62" fillId="0" borderId="15" xfId="1437" applyFont="1" applyBorder="1" applyAlignment="1">
      <alignment horizontal="right"/>
    </xf>
    <xf numFmtId="0" fontId="27" fillId="38" borderId="2" xfId="1437" applyFont="1" applyFill="1" applyBorder="1" applyAlignment="1">
      <alignment horizontal="center" vertical="center" wrapText="1"/>
    </xf>
    <xf numFmtId="0" fontId="27" fillId="38" borderId="33" xfId="1437" applyFont="1" applyFill="1" applyBorder="1" applyAlignment="1">
      <alignment horizontal="center" vertical="center" wrapText="1"/>
    </xf>
    <xf numFmtId="9" fontId="27" fillId="38" borderId="16" xfId="1437" applyNumberFormat="1" applyFont="1" applyFill="1" applyBorder="1" applyAlignment="1">
      <alignment horizontal="center" vertical="center" wrapText="1"/>
    </xf>
    <xf numFmtId="9" fontId="27" fillId="38" borderId="17" xfId="1437" applyNumberFormat="1" applyFont="1" applyFill="1" applyBorder="1" applyAlignment="1">
      <alignment horizontal="center" vertical="center" wrapText="1"/>
    </xf>
    <xf numFmtId="9" fontId="27" fillId="38" borderId="18" xfId="1437" applyNumberFormat="1" applyFont="1" applyFill="1" applyBorder="1" applyAlignment="1">
      <alignment horizontal="center" vertical="center" wrapText="1"/>
    </xf>
    <xf numFmtId="9" fontId="27" fillId="38" borderId="2" xfId="1437" applyNumberFormat="1" applyFont="1" applyFill="1" applyBorder="1" applyAlignment="1">
      <alignment horizontal="center" vertical="center" wrapText="1"/>
    </xf>
    <xf numFmtId="9" fontId="27" fillId="38" borderId="33" xfId="1437" applyNumberFormat="1" applyFont="1" applyFill="1" applyBorder="1" applyAlignment="1">
      <alignment horizontal="center" vertical="center" wrapText="1"/>
    </xf>
    <xf numFmtId="9" fontId="28" fillId="38" borderId="2" xfId="1437" applyNumberFormat="1" applyFont="1" applyFill="1" applyBorder="1" applyAlignment="1">
      <alignment horizontal="center" vertical="center" wrapText="1"/>
    </xf>
    <xf numFmtId="9" fontId="28" fillId="38" borderId="33" xfId="1437" applyNumberFormat="1" applyFont="1" applyFill="1" applyBorder="1" applyAlignment="1">
      <alignment horizontal="center" vertical="center" wrapText="1"/>
    </xf>
    <xf numFmtId="0" fontId="21" fillId="0" borderId="39" xfId="1437" applyFont="1" applyBorder="1" applyAlignment="1">
      <alignment horizontal="right"/>
    </xf>
    <xf numFmtId="0" fontId="21" fillId="0" borderId="0" xfId="1437" applyFont="1" applyBorder="1" applyAlignment="1">
      <alignment horizontal="right"/>
    </xf>
    <xf numFmtId="0" fontId="19" fillId="0" borderId="15" xfId="462" applyFont="1" applyBorder="1" applyAlignment="1">
      <alignment horizontal="right"/>
    </xf>
    <xf numFmtId="0" fontId="19" fillId="0" borderId="48" xfId="462" applyFont="1" applyBorder="1" applyAlignment="1">
      <alignment horizontal="right"/>
    </xf>
    <xf numFmtId="0" fontId="24" fillId="0" borderId="0" xfId="462" applyFont="1" applyBorder="1" applyAlignment="1">
      <alignment horizontal="center" vertical="center" readingOrder="2"/>
    </xf>
    <xf numFmtId="0" fontId="28" fillId="38" borderId="16" xfId="462" applyFont="1" applyFill="1" applyBorder="1" applyAlignment="1" applyProtection="1">
      <alignment horizontal="center" vertical="center" wrapText="1" readingOrder="2"/>
    </xf>
    <xf numFmtId="0" fontId="28" fillId="38" borderId="17" xfId="462" applyFont="1" applyFill="1" applyBorder="1" applyAlignment="1" applyProtection="1">
      <alignment horizontal="center" vertical="center" wrapText="1" readingOrder="2"/>
    </xf>
    <xf numFmtId="0" fontId="28" fillId="38" borderId="34" xfId="462" applyFont="1" applyFill="1" applyBorder="1" applyAlignment="1" applyProtection="1">
      <alignment horizontal="center" vertical="center" wrapText="1" readingOrder="2"/>
    </xf>
    <xf numFmtId="0" fontId="28" fillId="38" borderId="35" xfId="462" applyFont="1" applyFill="1" applyBorder="1" applyAlignment="1" applyProtection="1">
      <alignment horizontal="center" vertical="center" wrapText="1" readingOrder="2"/>
    </xf>
    <xf numFmtId="0" fontId="28" fillId="38" borderId="18" xfId="462" applyFont="1" applyFill="1" applyBorder="1" applyAlignment="1" applyProtection="1">
      <alignment horizontal="center" vertical="center" wrapText="1" readingOrder="2"/>
    </xf>
    <xf numFmtId="0" fontId="28" fillId="38" borderId="21" xfId="462" applyFont="1" applyFill="1" applyBorder="1" applyAlignment="1" applyProtection="1">
      <alignment horizontal="center" vertical="center" wrapText="1" readingOrder="2"/>
    </xf>
    <xf numFmtId="0" fontId="22" fillId="0" borderId="0" xfId="1440" applyFont="1" applyBorder="1" applyAlignment="1">
      <alignment horizontal="right" vertical="center" readingOrder="2"/>
    </xf>
    <xf numFmtId="0" fontId="0" fillId="0" borderId="0" xfId="0"/>
    <xf numFmtId="0" fontId="0" fillId="0" borderId="0" xfId="0" applyBorder="1"/>
    <xf numFmtId="0" fontId="24" fillId="0" borderId="0" xfId="1439" applyFont="1" applyBorder="1" applyAlignment="1">
      <alignment horizontal="center" vertical="center"/>
    </xf>
    <xf numFmtId="0" fontId="27" fillId="40" borderId="1" xfId="1439" applyFont="1" applyFill="1" applyBorder="1" applyAlignment="1">
      <alignment horizontal="center" vertical="center"/>
    </xf>
    <xf numFmtId="0" fontId="27" fillId="40" borderId="19" xfId="1439" applyFont="1" applyFill="1" applyBorder="1" applyAlignment="1">
      <alignment horizontal="center" vertical="center"/>
    </xf>
    <xf numFmtId="0" fontId="27" fillId="40" borderId="1" xfId="1440" applyFont="1" applyFill="1" applyBorder="1" applyAlignment="1">
      <alignment horizontal="center" vertical="center"/>
    </xf>
    <xf numFmtId="0" fontId="27" fillId="40" borderId="19" xfId="1440" applyFont="1" applyFill="1" applyBorder="1" applyAlignment="1">
      <alignment horizontal="center" vertical="center"/>
    </xf>
    <xf numFmtId="0" fontId="27" fillId="40" borderId="1" xfId="1440" applyFont="1" applyFill="1" applyBorder="1" applyAlignment="1">
      <alignment horizontal="center" vertical="center" wrapText="1"/>
    </xf>
    <xf numFmtId="0" fontId="27" fillId="40" borderId="19" xfId="1440" applyFont="1" applyFill="1" applyBorder="1" applyAlignment="1">
      <alignment horizontal="center" vertical="center" wrapText="1"/>
    </xf>
    <xf numFmtId="0" fontId="28" fillId="40" borderId="1" xfId="1440" applyFont="1" applyFill="1" applyBorder="1" applyAlignment="1">
      <alignment horizontal="center" vertical="center" wrapText="1"/>
    </xf>
    <xf numFmtId="0" fontId="28" fillId="40" borderId="19" xfId="1440" applyFont="1" applyFill="1" applyBorder="1" applyAlignment="1">
      <alignment horizontal="center" vertical="center" wrapText="1"/>
    </xf>
    <xf numFmtId="0" fontId="27" fillId="40" borderId="2" xfId="1439" applyFont="1" applyFill="1" applyBorder="1" applyAlignment="1">
      <alignment horizontal="center" vertical="center"/>
    </xf>
    <xf numFmtId="0" fontId="27" fillId="40" borderId="33" xfId="1439" applyFont="1" applyFill="1" applyBorder="1" applyAlignment="1">
      <alignment horizontal="center" vertical="center"/>
    </xf>
    <xf numFmtId="0" fontId="27" fillId="40" borderId="16" xfId="1439" applyFont="1" applyFill="1" applyBorder="1" applyAlignment="1">
      <alignment horizontal="center" vertical="center"/>
    </xf>
    <xf numFmtId="0" fontId="27" fillId="40" borderId="17" xfId="1439" applyFont="1" applyFill="1" applyBorder="1" applyAlignment="1">
      <alignment horizontal="center" vertical="center"/>
    </xf>
    <xf numFmtId="0" fontId="27" fillId="40" borderId="18" xfId="1439" applyFont="1" applyFill="1" applyBorder="1" applyAlignment="1">
      <alignment horizontal="center" vertical="center"/>
    </xf>
    <xf numFmtId="0" fontId="32" fillId="0" borderId="0" xfId="472" applyBorder="1"/>
    <xf numFmtId="0" fontId="32" fillId="0" borderId="0" xfId="472"/>
    <xf numFmtId="0" fontId="27" fillId="40" borderId="2" xfId="1440" applyFont="1" applyFill="1" applyBorder="1" applyAlignment="1">
      <alignment horizontal="center" vertical="center" wrapText="1"/>
    </xf>
    <xf numFmtId="0" fontId="27" fillId="40" borderId="33" xfId="1440" applyFont="1" applyFill="1" applyBorder="1" applyAlignment="1">
      <alignment horizontal="center" vertical="center" wrapText="1"/>
    </xf>
    <xf numFmtId="0" fontId="28" fillId="40" borderId="2" xfId="1440" applyFont="1" applyFill="1" applyBorder="1" applyAlignment="1">
      <alignment horizontal="center" vertical="center" wrapText="1"/>
    </xf>
    <xf numFmtId="0" fontId="28" fillId="40" borderId="33" xfId="1440" applyFont="1" applyFill="1" applyBorder="1" applyAlignment="1">
      <alignment horizontal="center" vertical="center" wrapText="1"/>
    </xf>
    <xf numFmtId="0" fontId="22" fillId="0" borderId="15" xfId="1440" applyFont="1" applyBorder="1" applyAlignment="1">
      <alignment horizontal="right" vertical="center" readingOrder="2"/>
    </xf>
    <xf numFmtId="0" fontId="24" fillId="0" borderId="5" xfId="1439" applyFont="1" applyBorder="1" applyAlignment="1">
      <alignment horizontal="center" vertical="center"/>
    </xf>
    <xf numFmtId="0" fontId="28" fillId="40" borderId="2" xfId="1440" applyFont="1" applyFill="1" applyBorder="1" applyAlignment="1">
      <alignment horizontal="center" vertical="center"/>
    </xf>
    <xf numFmtId="0" fontId="28" fillId="40" borderId="33" xfId="1440" applyFont="1" applyFill="1" applyBorder="1" applyAlignment="1">
      <alignment horizontal="center" vertical="center"/>
    </xf>
    <xf numFmtId="0" fontId="95" fillId="0" borderId="15" xfId="1488" applyFont="1" applyBorder="1" applyAlignment="1">
      <alignment horizontal="right"/>
    </xf>
    <xf numFmtId="0" fontId="28" fillId="38" borderId="2" xfId="462" applyFont="1" applyFill="1" applyBorder="1" applyAlignment="1" applyProtection="1">
      <alignment horizontal="center" vertical="center" wrapText="1" readingOrder="2"/>
    </xf>
    <xf numFmtId="0" fontId="28" fillId="38" borderId="33" xfId="462" applyFont="1" applyFill="1" applyBorder="1" applyAlignment="1" applyProtection="1">
      <alignment horizontal="center" vertical="center" wrapText="1" readingOrder="2"/>
    </xf>
    <xf numFmtId="0" fontId="28" fillId="38" borderId="46" xfId="462" applyFont="1" applyFill="1" applyBorder="1" applyAlignment="1" applyProtection="1">
      <alignment horizontal="center" vertical="center" wrapText="1" readingOrder="2"/>
    </xf>
    <xf numFmtId="0" fontId="28" fillId="38" borderId="45" xfId="462" applyFont="1" applyFill="1" applyBorder="1" applyAlignment="1" applyProtection="1">
      <alignment horizontal="center" vertical="center" wrapText="1" readingOrder="2"/>
    </xf>
    <xf numFmtId="0" fontId="28" fillId="38" borderId="40" xfId="462" applyFont="1" applyFill="1" applyBorder="1" applyAlignment="1" applyProtection="1">
      <alignment horizontal="center" vertical="center" wrapText="1" readingOrder="2"/>
    </xf>
    <xf numFmtId="0" fontId="28" fillId="38" borderId="42" xfId="462" applyFont="1" applyFill="1" applyBorder="1" applyAlignment="1" applyProtection="1">
      <alignment horizontal="center" vertical="center" wrapText="1" readingOrder="2"/>
    </xf>
    <xf numFmtId="0" fontId="27" fillId="38" borderId="2" xfId="462" applyFont="1" applyFill="1" applyBorder="1" applyAlignment="1" applyProtection="1">
      <alignment horizontal="center" vertical="center" wrapText="1" readingOrder="2"/>
    </xf>
    <xf numFmtId="0" fontId="27" fillId="38" borderId="33" xfId="462" applyFont="1" applyFill="1" applyBorder="1" applyAlignment="1" applyProtection="1">
      <alignment horizontal="center" vertical="center" wrapText="1" readingOrder="2"/>
    </xf>
    <xf numFmtId="0" fontId="27" fillId="38" borderId="46" xfId="462" applyFont="1" applyFill="1" applyBorder="1" applyAlignment="1" applyProtection="1">
      <alignment horizontal="center" vertical="center" wrapText="1" readingOrder="2"/>
    </xf>
    <xf numFmtId="0" fontId="27" fillId="38" borderId="45" xfId="462" applyFont="1" applyFill="1" applyBorder="1" applyAlignment="1" applyProtection="1">
      <alignment horizontal="center" vertical="center" wrapText="1" readingOrder="2"/>
    </xf>
    <xf numFmtId="0" fontId="23" fillId="0" borderId="5" xfId="1490" applyFont="1" applyBorder="1" applyAlignment="1">
      <alignment horizontal="center" vertical="center"/>
    </xf>
    <xf numFmtId="0" fontId="66" fillId="0" borderId="15" xfId="1490" applyFont="1" applyBorder="1" applyAlignment="1">
      <alignment horizontal="right"/>
    </xf>
    <xf numFmtId="0" fontId="24" fillId="0" borderId="0" xfId="1441" applyFont="1" applyBorder="1" applyAlignment="1">
      <alignment horizontal="center" vertical="center" readingOrder="2"/>
    </xf>
    <xf numFmtId="0" fontId="58" fillId="0" borderId="15" xfId="1441" applyFont="1" applyBorder="1" applyAlignment="1">
      <alignment horizontal="right" vertical="center" readingOrder="2"/>
    </xf>
    <xf numFmtId="0" fontId="24" fillId="0" borderId="0" xfId="462" applyFont="1" applyBorder="1" applyAlignment="1">
      <alignment horizontal="center" vertical="center" wrapText="1" readingOrder="2"/>
    </xf>
    <xf numFmtId="0" fontId="84" fillId="0" borderId="0" xfId="1441" applyFont="1" applyBorder="1" applyAlignment="1">
      <alignment horizontal="center" vertical="center"/>
    </xf>
    <xf numFmtId="0" fontId="85" fillId="0" borderId="0" xfId="1441" applyFont="1"/>
    <xf numFmtId="0" fontId="27" fillId="38" borderId="1" xfId="1441" applyFont="1" applyFill="1" applyBorder="1" applyAlignment="1">
      <alignment horizontal="center" vertical="center" wrapText="1"/>
    </xf>
    <xf numFmtId="0" fontId="27" fillId="38" borderId="19" xfId="1441" applyFont="1" applyFill="1" applyBorder="1" applyAlignment="1">
      <alignment horizontal="center" vertical="center" wrapText="1"/>
    </xf>
    <xf numFmtId="2" fontId="24" fillId="0" borderId="0" xfId="462" applyNumberFormat="1" applyFont="1" applyFill="1" applyBorder="1" applyAlignment="1">
      <alignment horizontal="center" vertical="center" wrapText="1" readingOrder="2"/>
    </xf>
    <xf numFmtId="2" fontId="88" fillId="0" borderId="0" xfId="1441" applyNumberFormat="1" applyFont="1" applyFill="1" applyBorder="1" applyAlignment="1">
      <alignment horizontal="right" vertical="center" wrapText="1" readingOrder="2"/>
    </xf>
    <xf numFmtId="0" fontId="24" fillId="0" borderId="5" xfId="1441" applyFont="1" applyBorder="1" applyAlignment="1">
      <alignment horizontal="center" vertical="center" readingOrder="2"/>
    </xf>
    <xf numFmtId="0" fontId="96" fillId="0" borderId="15" xfId="1441" applyFont="1" applyBorder="1" applyAlignment="1">
      <alignment horizontal="center" readingOrder="2"/>
    </xf>
    <xf numFmtId="0" fontId="89" fillId="0" borderId="0" xfId="1441" applyFont="1" applyAlignment="1">
      <alignment horizontal="center" readingOrder="2"/>
    </xf>
    <xf numFmtId="0" fontId="28" fillId="38" borderId="1" xfId="462" applyFont="1" applyFill="1" applyBorder="1" applyAlignment="1" applyProtection="1">
      <alignment horizontal="center" vertical="center" wrapText="1" readingOrder="2"/>
    </xf>
    <xf numFmtId="0" fontId="94" fillId="38" borderId="1" xfId="462" applyFont="1" applyFill="1" applyBorder="1" applyAlignment="1" applyProtection="1">
      <alignment horizontal="center" vertical="center" wrapText="1" readingOrder="2"/>
    </xf>
    <xf numFmtId="0" fontId="94" fillId="38" borderId="2" xfId="462" applyFont="1" applyFill="1" applyBorder="1" applyAlignment="1" applyProtection="1">
      <alignment horizontal="center" vertical="center" wrapText="1" readingOrder="2"/>
    </xf>
    <xf numFmtId="0" fontId="24" fillId="0" borderId="5" xfId="472" quotePrefix="1" applyFont="1" applyBorder="1" applyAlignment="1">
      <alignment horizontal="center" vertical="center" wrapText="1" readingOrder="2"/>
    </xf>
    <xf numFmtId="0" fontId="27" fillId="42" borderId="50" xfId="472" applyFont="1" applyFill="1" applyBorder="1" applyAlignment="1">
      <alignment horizontal="center" vertical="center" readingOrder="2"/>
    </xf>
    <xf numFmtId="0" fontId="28" fillId="42" borderId="51" xfId="472" applyFont="1" applyFill="1" applyBorder="1" applyAlignment="1">
      <alignment horizontal="center" vertical="center" readingOrder="2"/>
    </xf>
    <xf numFmtId="0" fontId="28" fillId="42" borderId="52" xfId="472" applyFont="1" applyFill="1" applyBorder="1" applyAlignment="1">
      <alignment horizontal="center" vertical="center" wrapText="1" readingOrder="2"/>
    </xf>
    <xf numFmtId="0" fontId="29" fillId="42" borderId="53" xfId="472" quotePrefix="1" applyFont="1" applyFill="1" applyBorder="1" applyAlignment="1">
      <alignment horizontal="center" vertical="center" wrapText="1" readingOrder="2"/>
    </xf>
    <xf numFmtId="0" fontId="27" fillId="42" borderId="54" xfId="472" applyFont="1" applyFill="1" applyBorder="1" applyAlignment="1">
      <alignment horizontal="center" vertical="center" readingOrder="2"/>
    </xf>
    <xf numFmtId="0" fontId="28" fillId="42" borderId="55" xfId="472" applyFont="1" applyFill="1" applyBorder="1" applyAlignment="1">
      <alignment horizontal="center" vertical="center" readingOrder="2"/>
    </xf>
    <xf numFmtId="0" fontId="29" fillId="42" borderId="55" xfId="472" applyFont="1" applyFill="1" applyBorder="1" applyAlignment="1">
      <alignment horizontal="center" vertical="center" wrapText="1" readingOrder="2"/>
    </xf>
    <xf numFmtId="0" fontId="30" fillId="42" borderId="55" xfId="472" applyFont="1" applyFill="1" applyBorder="1" applyAlignment="1">
      <alignment horizontal="center" vertical="center" wrapText="1" readingOrder="2"/>
    </xf>
    <xf numFmtId="0" fontId="29" fillId="42" borderId="56" xfId="472" applyFont="1" applyFill="1" applyBorder="1" applyAlignment="1">
      <alignment horizontal="center" vertical="center" wrapText="1" readingOrder="2"/>
    </xf>
    <xf numFmtId="0" fontId="24" fillId="0" borderId="0" xfId="472" applyFont="1" applyAlignment="1">
      <alignment horizontal="center" vertical="center" readingOrder="2"/>
    </xf>
    <xf numFmtId="0" fontId="24" fillId="0" borderId="0" xfId="472" applyFont="1" applyAlignment="1">
      <alignment horizontal="center" vertical="center" wrapText="1"/>
    </xf>
    <xf numFmtId="0" fontId="24" fillId="0" borderId="0" xfId="472" applyFont="1" applyAlignment="1">
      <alignment horizontal="center" vertical="center"/>
    </xf>
    <xf numFmtId="0" fontId="24" fillId="0" borderId="0" xfId="472" applyFont="1" applyBorder="1" applyAlignment="1">
      <alignment horizontal="center" vertical="center" readingOrder="2"/>
    </xf>
    <xf numFmtId="0" fontId="24" fillId="0" borderId="0" xfId="472" applyFont="1" applyBorder="1" applyAlignment="1">
      <alignment horizontal="center" vertical="center" wrapText="1"/>
    </xf>
    <xf numFmtId="0" fontId="23" fillId="0" borderId="0" xfId="472" applyFont="1" applyFill="1" applyBorder="1" applyAlignment="1">
      <alignment horizontal="center" vertical="center" readingOrder="2"/>
    </xf>
    <xf numFmtId="1" fontId="23" fillId="0" borderId="0" xfId="472" applyNumberFormat="1" applyFont="1" applyBorder="1" applyAlignment="1">
      <alignment horizontal="center" vertical="center" wrapText="1"/>
    </xf>
    <xf numFmtId="0" fontId="27" fillId="4" borderId="4" xfId="472" applyFont="1" applyFill="1" applyBorder="1" applyAlignment="1">
      <alignment horizontal="right" vertical="center"/>
    </xf>
    <xf numFmtId="0" fontId="19" fillId="0" borderId="57" xfId="472" applyFont="1" applyBorder="1" applyAlignment="1">
      <alignment horizontal="center" vertical="center" wrapText="1"/>
    </xf>
    <xf numFmtId="0" fontId="101" fillId="5" borderId="58" xfId="472" applyFont="1" applyFill="1" applyBorder="1" applyAlignment="1">
      <alignment horizontal="center" vertical="center" wrapText="1"/>
    </xf>
    <xf numFmtId="0" fontId="101" fillId="0" borderId="59" xfId="472" applyFont="1" applyBorder="1" applyAlignment="1">
      <alignment horizontal="center" vertical="center" wrapText="1"/>
    </xf>
    <xf numFmtId="0" fontId="19" fillId="5" borderId="58" xfId="472" applyFont="1" applyFill="1" applyBorder="1" applyAlignment="1">
      <alignment horizontal="center" vertical="center" wrapText="1"/>
    </xf>
    <xf numFmtId="0" fontId="19" fillId="5" borderId="57" xfId="472" applyFont="1" applyFill="1" applyBorder="1" applyAlignment="1">
      <alignment horizontal="center" vertical="center" wrapText="1"/>
    </xf>
    <xf numFmtId="0" fontId="27" fillId="4" borderId="1" xfId="472" applyFont="1" applyFill="1" applyBorder="1" applyAlignment="1">
      <alignment horizontal="right" vertical="center" readingOrder="2"/>
    </xf>
    <xf numFmtId="0" fontId="19" fillId="0" borderId="60" xfId="472" applyFont="1" applyBorder="1" applyAlignment="1">
      <alignment horizontal="center" vertical="center" wrapText="1"/>
    </xf>
    <xf numFmtId="0" fontId="101" fillId="0" borderId="61" xfId="472" applyFont="1" applyBorder="1" applyAlignment="1">
      <alignment horizontal="center" vertical="center" wrapText="1"/>
    </xf>
    <xf numFmtId="0" fontId="19" fillId="5" borderId="62" xfId="472" applyFont="1" applyFill="1" applyBorder="1" applyAlignment="1">
      <alignment horizontal="center" vertical="center" wrapText="1"/>
    </xf>
    <xf numFmtId="0" fontId="27" fillId="4" borderId="1" xfId="472" applyFont="1" applyFill="1" applyBorder="1" applyAlignment="1">
      <alignment horizontal="right" vertical="center"/>
    </xf>
    <xf numFmtId="0" fontId="19" fillId="5" borderId="60" xfId="472" applyFont="1" applyFill="1" applyBorder="1" applyAlignment="1">
      <alignment horizontal="center" vertical="center" wrapText="1"/>
    </xf>
    <xf numFmtId="0" fontId="103" fillId="0" borderId="60" xfId="472" applyFont="1" applyBorder="1" applyAlignment="1">
      <alignment horizontal="center" vertical="center" wrapText="1"/>
    </xf>
    <xf numFmtId="0" fontId="103" fillId="5" borderId="62" xfId="472" applyFont="1" applyFill="1" applyBorder="1" applyAlignment="1">
      <alignment horizontal="center" vertical="center" wrapText="1"/>
    </xf>
    <xf numFmtId="0" fontId="19" fillId="0" borderId="61" xfId="472" applyFont="1" applyBorder="1" applyAlignment="1">
      <alignment horizontal="center" vertical="center" wrapText="1"/>
    </xf>
    <xf numFmtId="0" fontId="104" fillId="0" borderId="0" xfId="472" quotePrefix="1" applyFont="1" applyAlignment="1">
      <alignment horizontal="right" vertical="center" wrapText="1" readingOrder="2"/>
    </xf>
    <xf numFmtId="0" fontId="104" fillId="0" borderId="0" xfId="472" applyFont="1" applyAlignment="1">
      <alignment horizontal="right" vertical="center" wrapText="1" readingOrder="2"/>
    </xf>
    <xf numFmtId="0" fontId="24" fillId="0" borderId="0" xfId="472" quotePrefix="1" applyFont="1" applyBorder="1" applyAlignment="1">
      <alignment horizontal="center" vertical="center" wrapText="1" readingOrder="2"/>
    </xf>
    <xf numFmtId="0" fontId="24" fillId="0" borderId="0" xfId="472" applyFont="1" applyBorder="1" applyAlignment="1">
      <alignment horizontal="center" vertical="center" wrapText="1" readingOrder="2"/>
    </xf>
    <xf numFmtId="0" fontId="19" fillId="0" borderId="0" xfId="472" applyFont="1" applyBorder="1" applyAlignment="1">
      <alignment vertical="center"/>
    </xf>
    <xf numFmtId="0" fontId="28" fillId="42" borderId="1" xfId="472" applyFont="1" applyFill="1" applyBorder="1" applyAlignment="1">
      <alignment horizontal="center" vertical="center" readingOrder="2"/>
    </xf>
    <xf numFmtId="0" fontId="27" fillId="42" borderId="1" xfId="472" applyFont="1" applyFill="1" applyBorder="1" applyAlignment="1">
      <alignment horizontal="center" vertical="center" wrapText="1" readingOrder="2"/>
    </xf>
    <xf numFmtId="0" fontId="28" fillId="42" borderId="1" xfId="472" quotePrefix="1" applyFont="1" applyFill="1" applyBorder="1" applyAlignment="1">
      <alignment horizontal="center" vertical="center" readingOrder="2"/>
    </xf>
    <xf numFmtId="0" fontId="28" fillId="42" borderId="63" xfId="472" applyFont="1" applyFill="1" applyBorder="1" applyAlignment="1">
      <alignment horizontal="center" vertical="center" wrapText="1" readingOrder="2"/>
    </xf>
    <xf numFmtId="0" fontId="28" fillId="42" borderId="2" xfId="472" applyFont="1" applyFill="1" applyBorder="1" applyAlignment="1">
      <alignment horizontal="center" vertical="center" readingOrder="2"/>
    </xf>
    <xf numFmtId="0" fontId="27" fillId="42" borderId="2" xfId="472" applyFont="1" applyFill="1" applyBorder="1" applyAlignment="1">
      <alignment horizontal="center" vertical="center" wrapText="1" readingOrder="2"/>
    </xf>
    <xf numFmtId="0" fontId="28" fillId="42" borderId="2" xfId="472" applyFont="1" applyFill="1" applyBorder="1" applyAlignment="1">
      <alignment horizontal="center" vertical="center" readingOrder="2"/>
    </xf>
    <xf numFmtId="1" fontId="29" fillId="42" borderId="2" xfId="472" applyNumberFormat="1" applyFont="1" applyFill="1" applyBorder="1" applyAlignment="1">
      <alignment horizontal="center" vertical="center" readingOrder="2"/>
    </xf>
    <xf numFmtId="0" fontId="29" fillId="42" borderId="2" xfId="472" applyFont="1" applyFill="1" applyBorder="1" applyAlignment="1">
      <alignment horizontal="center" vertical="center" readingOrder="2"/>
    </xf>
    <xf numFmtId="0" fontId="28" fillId="42" borderId="64" xfId="472" applyFont="1" applyFill="1" applyBorder="1" applyAlignment="1">
      <alignment horizontal="center" vertical="center" wrapText="1" readingOrder="2"/>
    </xf>
    <xf numFmtId="0" fontId="23" fillId="0" borderId="0" xfId="472" applyFont="1" applyBorder="1" applyAlignment="1">
      <alignment horizontal="center" vertical="center" readingOrder="2"/>
    </xf>
    <xf numFmtId="1" fontId="24" fillId="0" borderId="0" xfId="472" applyNumberFormat="1" applyFont="1" applyBorder="1" applyAlignment="1">
      <alignment horizontal="center" vertical="center" readingOrder="2"/>
    </xf>
    <xf numFmtId="1" fontId="24" fillId="0" borderId="0" xfId="472" applyNumberFormat="1" applyFont="1" applyBorder="1" applyAlignment="1">
      <alignment horizontal="center" vertical="center" wrapText="1"/>
    </xf>
    <xf numFmtId="0" fontId="19" fillId="0" borderId="0" xfId="472" applyFont="1" applyFill="1" applyBorder="1" applyAlignment="1">
      <alignment vertical="center"/>
    </xf>
    <xf numFmtId="0" fontId="106" fillId="0" borderId="0" xfId="472" applyFont="1" applyBorder="1" applyAlignment="1">
      <alignment horizontal="center" vertical="center" readingOrder="2"/>
    </xf>
    <xf numFmtId="1" fontId="106" fillId="0" borderId="0" xfId="472" applyNumberFormat="1" applyFont="1" applyBorder="1" applyAlignment="1">
      <alignment horizontal="center" vertical="center" readingOrder="2"/>
    </xf>
    <xf numFmtId="1" fontId="106" fillId="0" borderId="0" xfId="472" applyNumberFormat="1" applyFont="1" applyBorder="1" applyAlignment="1">
      <alignment horizontal="center" vertical="center" wrapText="1"/>
    </xf>
    <xf numFmtId="0" fontId="23" fillId="0" borderId="5" xfId="472" applyFont="1" applyFill="1" applyBorder="1" applyAlignment="1">
      <alignment horizontal="center" vertical="center" readingOrder="2"/>
    </xf>
    <xf numFmtId="1" fontId="23" fillId="0" borderId="5" xfId="472" applyNumberFormat="1" applyFont="1" applyBorder="1" applyAlignment="1">
      <alignment horizontal="center" vertical="center" wrapText="1"/>
    </xf>
    <xf numFmtId="1" fontId="19" fillId="0" borderId="0" xfId="472" applyNumberFormat="1" applyFont="1" applyFill="1" applyBorder="1" applyAlignment="1">
      <alignment vertical="center"/>
    </xf>
    <xf numFmtId="0" fontId="27" fillId="4" borderId="65" xfId="472" applyFont="1" applyFill="1" applyBorder="1" applyAlignment="1">
      <alignment horizontal="right" vertical="center" readingOrder="2"/>
    </xf>
    <xf numFmtId="1" fontId="24" fillId="0" borderId="66" xfId="472" applyNumberFormat="1" applyFont="1" applyBorder="1" applyAlignment="1">
      <alignment horizontal="center" vertical="center" readingOrder="2"/>
    </xf>
    <xf numFmtId="0" fontId="19" fillId="5" borderId="66" xfId="0" applyFont="1" applyFill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27" fillId="4" borderId="16" xfId="472" applyFont="1" applyFill="1" applyBorder="1" applyAlignment="1">
      <alignment horizontal="right" vertical="center" readingOrder="2"/>
    </xf>
    <xf numFmtId="1" fontId="24" fillId="0" borderId="67" xfId="472" applyNumberFormat="1" applyFont="1" applyBorder="1" applyAlignment="1">
      <alignment horizontal="center" vertical="center" readingOrder="2"/>
    </xf>
    <xf numFmtId="0" fontId="19" fillId="5" borderId="67" xfId="0" applyFont="1" applyFill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" fillId="0" borderId="0" xfId="1491"/>
    <xf numFmtId="0" fontId="28" fillId="4" borderId="16" xfId="472" applyFont="1" applyFill="1" applyBorder="1" applyAlignment="1">
      <alignment readingOrder="2"/>
    </xf>
    <xf numFmtId="0" fontId="27" fillId="4" borderId="16" xfId="472" applyFont="1" applyFill="1" applyBorder="1" applyAlignment="1">
      <alignment horizontal="right" vertical="center"/>
    </xf>
    <xf numFmtId="0" fontId="28" fillId="4" borderId="16" xfId="472" applyFont="1" applyFill="1" applyBorder="1" applyAlignment="1">
      <alignment horizontal="right" vertical="center" readingOrder="2"/>
    </xf>
    <xf numFmtId="1" fontId="24" fillId="0" borderId="67" xfId="472" applyNumberFormat="1" applyFont="1" applyBorder="1" applyAlignment="1">
      <alignment horizontal="center" vertical="center" wrapText="1"/>
    </xf>
    <xf numFmtId="0" fontId="96" fillId="0" borderId="0" xfId="472" applyFont="1" applyBorder="1" applyAlignment="1">
      <alignment horizontal="right" vertical="center" wrapText="1" readingOrder="2"/>
    </xf>
    <xf numFmtId="1" fontId="96" fillId="0" borderId="0" xfId="472" applyNumberFormat="1" applyFont="1" applyBorder="1" applyAlignment="1">
      <alignment horizontal="right" vertical="center" wrapText="1" readingOrder="2"/>
    </xf>
    <xf numFmtId="0" fontId="96" fillId="0" borderId="0" xfId="472" applyFont="1" applyBorder="1" applyAlignment="1">
      <alignment horizontal="center" vertical="center" wrapText="1" readingOrder="2"/>
    </xf>
    <xf numFmtId="1" fontId="96" fillId="0" borderId="0" xfId="472" applyNumberFormat="1" applyFont="1" applyBorder="1" applyAlignment="1">
      <alignment horizontal="center" vertical="center" wrapText="1" readingOrder="2"/>
    </xf>
    <xf numFmtId="0" fontId="19" fillId="0" borderId="0" xfId="472" applyFont="1" applyBorder="1" applyAlignment="1">
      <alignment horizontal="center" vertical="center" readingOrder="2"/>
    </xf>
    <xf numFmtId="1" fontId="19" fillId="0" borderId="0" xfId="472" applyNumberFormat="1" applyFont="1" applyBorder="1" applyAlignment="1">
      <alignment horizontal="center" vertical="center" readingOrder="2"/>
    </xf>
    <xf numFmtId="0" fontId="19" fillId="0" borderId="0" xfId="472" applyFont="1" applyBorder="1" applyAlignment="1">
      <alignment horizontal="center" vertical="center"/>
    </xf>
    <xf numFmtId="1" fontId="19" fillId="0" borderId="0" xfId="472" applyNumberFormat="1" applyFont="1" applyBorder="1" applyAlignment="1">
      <alignment horizontal="center" vertical="center"/>
    </xf>
    <xf numFmtId="0" fontId="106" fillId="0" borderId="0" xfId="472" quotePrefix="1" applyFont="1" applyAlignment="1">
      <alignment horizontal="center" vertical="center" wrapText="1" readingOrder="2"/>
    </xf>
    <xf numFmtId="0" fontId="106" fillId="0" borderId="0" xfId="472" applyFont="1" applyAlignment="1">
      <alignment horizontal="center" vertical="center" wrapText="1" readingOrder="2"/>
    </xf>
    <xf numFmtId="1" fontId="27" fillId="42" borderId="2" xfId="472" applyNumberFormat="1" applyFont="1" applyFill="1" applyBorder="1" applyAlignment="1">
      <alignment horizontal="center" vertical="center" readingOrder="2"/>
    </xf>
    <xf numFmtId="1" fontId="28" fillId="42" borderId="2" xfId="472" applyNumberFormat="1" applyFont="1" applyFill="1" applyBorder="1" applyAlignment="1">
      <alignment horizontal="center" vertical="center" wrapText="1" readingOrder="2"/>
    </xf>
    <xf numFmtId="1" fontId="28" fillId="42" borderId="2" xfId="472" quotePrefix="1" applyNumberFormat="1" applyFont="1" applyFill="1" applyBorder="1" applyAlignment="1">
      <alignment horizontal="center" vertical="center" wrapText="1" readingOrder="2"/>
    </xf>
    <xf numFmtId="1" fontId="32" fillId="0" borderId="0" xfId="472" applyNumberFormat="1"/>
    <xf numFmtId="0" fontId="27" fillId="4" borderId="64" xfId="472" applyFont="1" applyFill="1" applyBorder="1" applyAlignment="1">
      <alignment horizontal="center" vertical="center" readingOrder="2"/>
    </xf>
    <xf numFmtId="0" fontId="103" fillId="5" borderId="60" xfId="472" applyFont="1" applyFill="1" applyBorder="1" applyAlignment="1">
      <alignment horizontal="center" vertical="center" readingOrder="2"/>
    </xf>
    <xf numFmtId="0" fontId="24" fillId="0" borderId="68" xfId="0" applyFont="1" applyBorder="1" applyAlignment="1">
      <alignment horizontal="center" vertical="center"/>
    </xf>
    <xf numFmtId="0" fontId="19" fillId="5" borderId="68" xfId="0" applyFont="1" applyFill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03" fillId="5" borderId="57" xfId="472" applyFont="1" applyFill="1" applyBorder="1" applyAlignment="1">
      <alignment horizontal="center" vertical="center" readingOrder="2"/>
    </xf>
    <xf numFmtId="0" fontId="24" fillId="0" borderId="69" xfId="0" applyFont="1" applyBorder="1" applyAlignment="1">
      <alignment horizontal="center" vertical="center"/>
    </xf>
    <xf numFmtId="0" fontId="19" fillId="5" borderId="69" xfId="0" applyFont="1" applyFill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03" fillId="5" borderId="70" xfId="472" applyFont="1" applyFill="1" applyBorder="1" applyAlignment="1">
      <alignment horizontal="center" vertical="center" readingOrder="2"/>
    </xf>
    <xf numFmtId="0" fontId="103" fillId="5" borderId="17" xfId="472" applyFont="1" applyFill="1" applyBorder="1" applyAlignment="1">
      <alignment horizontal="center" vertical="center" readingOrder="2"/>
    </xf>
    <xf numFmtId="0" fontId="27" fillId="4" borderId="71" xfId="472" applyFont="1" applyFill="1" applyBorder="1" applyAlignment="1">
      <alignment horizontal="center" vertical="center" readingOrder="2"/>
    </xf>
    <xf numFmtId="0" fontId="27" fillId="4" borderId="63" xfId="472" applyFont="1" applyFill="1" applyBorder="1" applyAlignment="1">
      <alignment horizontal="center" vertical="center" readingOrder="2"/>
    </xf>
    <xf numFmtId="0" fontId="103" fillId="5" borderId="17" xfId="472" quotePrefix="1" applyFont="1" applyFill="1" applyBorder="1" applyAlignment="1">
      <alignment horizontal="center" vertical="center" readingOrder="2"/>
    </xf>
    <xf numFmtId="0" fontId="103" fillId="5" borderId="35" xfId="472" applyFont="1" applyFill="1" applyBorder="1" applyAlignment="1">
      <alignment horizontal="center" vertical="center" readingOrder="2"/>
    </xf>
    <xf numFmtId="0" fontId="107" fillId="5" borderId="35" xfId="472" applyFont="1" applyFill="1" applyBorder="1" applyAlignment="1">
      <alignment horizontal="center" vertical="center" readingOrder="2"/>
    </xf>
    <xf numFmtId="0" fontId="107" fillId="5" borderId="17" xfId="472" applyFont="1" applyFill="1" applyBorder="1" applyAlignment="1">
      <alignment horizontal="center" vertical="center" readingOrder="2"/>
    </xf>
    <xf numFmtId="0" fontId="103" fillId="5" borderId="35" xfId="472" applyFont="1" applyFill="1" applyBorder="1" applyAlignment="1">
      <alignment horizontal="center" vertical="center"/>
    </xf>
    <xf numFmtId="0" fontId="103" fillId="5" borderId="17" xfId="472" applyFont="1" applyFill="1" applyBorder="1" applyAlignment="1">
      <alignment horizontal="center" vertical="center"/>
    </xf>
    <xf numFmtId="0" fontId="103" fillId="5" borderId="35" xfId="472" quotePrefix="1" applyFont="1" applyFill="1" applyBorder="1" applyAlignment="1">
      <alignment horizontal="center" vertical="center"/>
    </xf>
    <xf numFmtId="0" fontId="32" fillId="43" borderId="0" xfId="472" applyFill="1"/>
    <xf numFmtId="0" fontId="27" fillId="3" borderId="15" xfId="472" applyFont="1" applyFill="1" applyBorder="1" applyAlignment="1">
      <alignment horizontal="center" vertical="center" readingOrder="2"/>
    </xf>
    <xf numFmtId="0" fontId="103" fillId="3" borderId="15" xfId="472" applyFont="1" applyFill="1" applyBorder="1" applyAlignment="1">
      <alignment horizontal="center" vertical="center" readingOrder="2"/>
    </xf>
    <xf numFmtId="1" fontId="25" fillId="3" borderId="0" xfId="1492" applyNumberFormat="1" applyFont="1" applyFill="1" applyAlignment="1">
      <alignment horizontal="center" vertical="center" readingOrder="2"/>
    </xf>
    <xf numFmtId="1" fontId="58" fillId="3" borderId="0" xfId="472" applyNumberFormat="1" applyFont="1" applyFill="1" applyAlignment="1">
      <alignment horizontal="center" vertical="center" wrapText="1"/>
    </xf>
    <xf numFmtId="0" fontId="98" fillId="0" borderId="0" xfId="472" applyFont="1"/>
    <xf numFmtId="0" fontId="24" fillId="3" borderId="0" xfId="472" applyFont="1" applyFill="1" applyBorder="1" applyAlignment="1">
      <alignment horizontal="center" vertical="center" wrapText="1" readingOrder="2"/>
    </xf>
    <xf numFmtId="164" fontId="24" fillId="3" borderId="0" xfId="472" applyNumberFormat="1" applyFont="1" applyFill="1" applyBorder="1" applyAlignment="1">
      <alignment horizontal="center" vertical="center" wrapText="1" readingOrder="2"/>
    </xf>
    <xf numFmtId="0" fontId="28" fillId="42" borderId="63" xfId="472" applyNumberFormat="1" applyFont="1" applyFill="1" applyBorder="1" applyAlignment="1">
      <alignment horizontal="center" vertical="center" wrapText="1" readingOrder="2"/>
    </xf>
    <xf numFmtId="0" fontId="28" fillId="44" borderId="0" xfId="472" applyNumberFormat="1" applyFont="1" applyFill="1" applyBorder="1" applyAlignment="1">
      <alignment horizontal="center" vertical="center" readingOrder="2"/>
    </xf>
    <xf numFmtId="164" fontId="28" fillId="44" borderId="0" xfId="472" applyNumberFormat="1" applyFont="1" applyFill="1" applyBorder="1" applyAlignment="1">
      <alignment horizontal="center" vertical="center" readingOrder="2"/>
    </xf>
    <xf numFmtId="0" fontId="28" fillId="42" borderId="64" xfId="472" applyNumberFormat="1" applyFont="1" applyFill="1" applyBorder="1" applyAlignment="1">
      <alignment horizontal="center" vertical="center" wrapText="1" readingOrder="2"/>
    </xf>
    <xf numFmtId="0" fontId="24" fillId="3" borderId="0" xfId="472" applyFont="1" applyFill="1" applyBorder="1" applyAlignment="1">
      <alignment horizontal="center" vertical="center" readingOrder="2"/>
    </xf>
    <xf numFmtId="164" fontId="24" fillId="3" borderId="0" xfId="472" applyNumberFormat="1" applyFont="1" applyFill="1" applyBorder="1" applyAlignment="1">
      <alignment horizontal="center" vertical="center" readingOrder="2"/>
    </xf>
    <xf numFmtId="0" fontId="90" fillId="0" borderId="0" xfId="472" applyFont="1" applyBorder="1" applyAlignment="1">
      <alignment horizontal="center" vertical="center" wrapText="1"/>
    </xf>
    <xf numFmtId="1" fontId="19" fillId="3" borderId="0" xfId="472" applyNumberFormat="1" applyFont="1" applyFill="1" applyBorder="1" applyAlignment="1">
      <alignment horizontal="center" vertical="center"/>
    </xf>
    <xf numFmtId="0" fontId="19" fillId="3" borderId="0" xfId="472" applyNumberFormat="1" applyFont="1" applyFill="1" applyBorder="1" applyAlignment="1">
      <alignment horizontal="center" vertical="center"/>
    </xf>
    <xf numFmtId="0" fontId="27" fillId="4" borderId="68" xfId="472" applyFont="1" applyFill="1" applyBorder="1" applyAlignment="1">
      <alignment horizontal="right" vertical="center" readingOrder="2"/>
    </xf>
    <xf numFmtId="1" fontId="24" fillId="0" borderId="68" xfId="472" applyNumberFormat="1" applyFont="1" applyBorder="1" applyAlignment="1">
      <alignment horizontal="center" vertical="center" readingOrder="2"/>
    </xf>
    <xf numFmtId="0" fontId="25" fillId="5" borderId="68" xfId="1493" applyFont="1" applyFill="1" applyBorder="1" applyAlignment="1">
      <alignment horizontal="center" vertical="center"/>
    </xf>
    <xf numFmtId="0" fontId="25" fillId="0" borderId="68" xfId="1493" applyFont="1" applyBorder="1" applyAlignment="1">
      <alignment horizontal="center" vertical="center"/>
    </xf>
    <xf numFmtId="0" fontId="25" fillId="5" borderId="68" xfId="0" applyFont="1" applyFill="1" applyBorder="1" applyAlignment="1">
      <alignment horizontal="center" vertical="center"/>
    </xf>
    <xf numFmtId="0" fontId="27" fillId="4" borderId="69" xfId="472" applyFont="1" applyFill="1" applyBorder="1" applyAlignment="1">
      <alignment horizontal="right" vertical="center" readingOrder="2"/>
    </xf>
    <xf numFmtId="1" fontId="24" fillId="0" borderId="69" xfId="472" applyNumberFormat="1" applyFont="1" applyBorder="1" applyAlignment="1">
      <alignment horizontal="center" vertical="center" readingOrder="2"/>
    </xf>
    <xf numFmtId="0" fontId="25" fillId="5" borderId="69" xfId="1493" applyFont="1" applyFill="1" applyBorder="1" applyAlignment="1">
      <alignment horizontal="center" vertical="center"/>
    </xf>
    <xf numFmtId="0" fontId="25" fillId="0" borderId="69" xfId="1493" applyFont="1" applyBorder="1" applyAlignment="1">
      <alignment horizontal="center" vertical="center"/>
    </xf>
    <xf numFmtId="0" fontId="25" fillId="5" borderId="69" xfId="0" applyFont="1" applyFill="1" applyBorder="1" applyAlignment="1">
      <alignment horizontal="center" vertical="center"/>
    </xf>
    <xf numFmtId="0" fontId="28" fillId="4" borderId="69" xfId="472" applyFont="1" applyFill="1" applyBorder="1" applyAlignment="1">
      <alignment readingOrder="2"/>
    </xf>
    <xf numFmtId="0" fontId="27" fillId="4" borderId="69" xfId="472" applyFont="1" applyFill="1" applyBorder="1" applyAlignment="1">
      <alignment horizontal="right" vertical="center"/>
    </xf>
    <xf numFmtId="0" fontId="28" fillId="4" borderId="69" xfId="472" applyFont="1" applyFill="1" applyBorder="1" applyAlignment="1">
      <alignment horizontal="right" vertical="center" readingOrder="2"/>
    </xf>
    <xf numFmtId="1" fontId="24" fillId="0" borderId="69" xfId="472" applyNumberFormat="1" applyFont="1" applyBorder="1" applyAlignment="1">
      <alignment horizontal="center" vertical="center" wrapText="1"/>
    </xf>
    <xf numFmtId="0" fontId="96" fillId="0" borderId="0" xfId="472" applyFont="1" applyBorder="1" applyAlignment="1">
      <alignment vertical="center" wrapText="1" readingOrder="2"/>
    </xf>
    <xf numFmtId="1" fontId="96" fillId="0" borderId="0" xfId="472" applyNumberFormat="1" applyFont="1" applyBorder="1" applyAlignment="1">
      <alignment vertical="center" wrapText="1" readingOrder="2"/>
    </xf>
    <xf numFmtId="0" fontId="25" fillId="0" borderId="0" xfId="472" applyNumberFormat="1" applyFont="1" applyBorder="1" applyAlignment="1">
      <alignment horizontal="center" vertical="center" wrapText="1"/>
    </xf>
    <xf numFmtId="0" fontId="108" fillId="3" borderId="0" xfId="472" applyNumberFormat="1" applyFont="1" applyFill="1" applyBorder="1" applyAlignment="1">
      <alignment horizontal="center" vertical="center" wrapText="1"/>
    </xf>
    <xf numFmtId="164" fontId="108" fillId="3" borderId="0" xfId="472" applyNumberFormat="1" applyFont="1" applyFill="1" applyBorder="1" applyAlignment="1">
      <alignment horizontal="center" vertical="center" wrapText="1"/>
    </xf>
    <xf numFmtId="0" fontId="96" fillId="0" borderId="0" xfId="472" applyNumberFormat="1" applyFont="1" applyBorder="1" applyAlignment="1">
      <alignment horizontal="center" vertical="center" wrapText="1" readingOrder="2"/>
    </xf>
    <xf numFmtId="0" fontId="96" fillId="3" borderId="0" xfId="472" applyNumberFormat="1" applyFont="1" applyFill="1" applyBorder="1" applyAlignment="1">
      <alignment horizontal="center" vertical="center" wrapText="1" readingOrder="2"/>
    </xf>
    <xf numFmtId="164" fontId="96" fillId="3" borderId="0" xfId="472" applyNumberFormat="1" applyFont="1" applyFill="1" applyBorder="1" applyAlignment="1">
      <alignment horizontal="center" vertical="center" wrapText="1" readingOrder="2"/>
    </xf>
    <xf numFmtId="0" fontId="19" fillId="0" borderId="0" xfId="472" applyNumberFormat="1" applyFont="1" applyBorder="1" applyAlignment="1">
      <alignment horizontal="center" vertical="center" readingOrder="2"/>
    </xf>
    <xf numFmtId="0" fontId="19" fillId="3" borderId="0" xfId="472" applyNumberFormat="1" applyFont="1" applyFill="1" applyBorder="1" applyAlignment="1">
      <alignment horizontal="center" vertical="center" readingOrder="2"/>
    </xf>
    <xf numFmtId="164" fontId="19" fillId="3" borderId="0" xfId="472" applyNumberFormat="1" applyFont="1" applyFill="1" applyBorder="1" applyAlignment="1">
      <alignment horizontal="center" vertical="center" readingOrder="2"/>
    </xf>
    <xf numFmtId="0" fontId="19" fillId="0" borderId="0" xfId="472" applyNumberFormat="1" applyFont="1" applyBorder="1" applyAlignment="1">
      <alignment horizontal="center" vertical="center"/>
    </xf>
    <xf numFmtId="164" fontId="19" fillId="3" borderId="0" xfId="472" applyNumberFormat="1" applyFont="1" applyFill="1" applyBorder="1" applyAlignment="1">
      <alignment horizontal="center" vertical="center"/>
    </xf>
    <xf numFmtId="0" fontId="106" fillId="0" borderId="0" xfId="472" quotePrefix="1" applyFont="1" applyBorder="1" applyAlignment="1">
      <alignment horizontal="center" vertical="center" wrapText="1" readingOrder="2"/>
    </xf>
    <xf numFmtId="0" fontId="106" fillId="0" borderId="0" xfId="472" applyFont="1" applyBorder="1" applyAlignment="1">
      <alignment horizontal="center" vertical="center" wrapText="1" readingOrder="2"/>
    </xf>
    <xf numFmtId="0" fontId="24" fillId="0" borderId="5" xfId="472" applyFont="1" applyBorder="1" applyAlignment="1">
      <alignment horizontal="center" vertical="center" readingOrder="2"/>
    </xf>
    <xf numFmtId="1" fontId="23" fillId="0" borderId="5" xfId="472" applyNumberFormat="1" applyFont="1" applyBorder="1" applyAlignment="1">
      <alignment horizontal="center" vertical="center" readingOrder="2"/>
    </xf>
    <xf numFmtId="0" fontId="23" fillId="0" borderId="68" xfId="1493" applyFont="1" applyBorder="1" applyAlignment="1">
      <alignment horizontal="center" vertical="center"/>
    </xf>
    <xf numFmtId="0" fontId="19" fillId="5" borderId="68" xfId="489" applyFont="1" applyFill="1" applyBorder="1" applyAlignment="1">
      <alignment horizontal="center" vertical="center"/>
    </xf>
    <xf numFmtId="0" fontId="19" fillId="0" borderId="68" xfId="489" applyFont="1" applyBorder="1" applyAlignment="1">
      <alignment horizontal="center" vertical="center"/>
    </xf>
    <xf numFmtId="0" fontId="23" fillId="0" borderId="69" xfId="1493" applyFont="1" applyBorder="1" applyAlignment="1">
      <alignment horizontal="center" vertical="center"/>
    </xf>
    <xf numFmtId="0" fontId="19" fillId="5" borderId="69" xfId="489" applyFont="1" applyFill="1" applyBorder="1" applyAlignment="1">
      <alignment horizontal="center" vertical="center"/>
    </xf>
    <xf numFmtId="0" fontId="19" fillId="0" borderId="69" xfId="489" applyFont="1" applyBorder="1" applyAlignment="1">
      <alignment horizontal="center" vertical="center"/>
    </xf>
    <xf numFmtId="1" fontId="26" fillId="0" borderId="69" xfId="1492" applyNumberFormat="1" applyFont="1" applyBorder="1" applyAlignment="1">
      <alignment horizontal="center" vertical="center" readingOrder="2"/>
    </xf>
    <xf numFmtId="0" fontId="101" fillId="5" borderId="69" xfId="489" applyFont="1" applyFill="1" applyBorder="1" applyAlignment="1">
      <alignment horizontal="center" vertical="center"/>
    </xf>
    <xf numFmtId="0" fontId="101" fillId="0" borderId="69" xfId="489" applyFont="1" applyBorder="1" applyAlignment="1">
      <alignment horizontal="center" vertical="center"/>
    </xf>
    <xf numFmtId="0" fontId="109" fillId="5" borderId="17" xfId="472" applyFont="1" applyFill="1" applyBorder="1" applyAlignment="1">
      <alignment horizontal="center" vertical="center"/>
    </xf>
    <xf numFmtId="0" fontId="27" fillId="4" borderId="71" xfId="472" applyFont="1" applyFill="1" applyBorder="1" applyAlignment="1">
      <alignment horizontal="center" vertical="center" readingOrder="2"/>
    </xf>
    <xf numFmtId="0" fontId="106" fillId="0" borderId="5" xfId="472" quotePrefix="1" applyFont="1" applyBorder="1" applyAlignment="1">
      <alignment horizontal="center" vertical="center" wrapText="1" readingOrder="2"/>
    </xf>
    <xf numFmtId="0" fontId="28" fillId="42" borderId="2" xfId="472" quotePrefix="1" applyFont="1" applyFill="1" applyBorder="1" applyAlignment="1">
      <alignment horizontal="center" vertical="center" wrapText="1" readingOrder="2"/>
    </xf>
    <xf numFmtId="0" fontId="110" fillId="42" borderId="2" xfId="472" applyFont="1" applyFill="1" applyBorder="1" applyAlignment="1">
      <alignment horizontal="center" vertical="center" wrapText="1" readingOrder="2"/>
    </xf>
    <xf numFmtId="0" fontId="110" fillId="42" borderId="2" xfId="472" quotePrefix="1" applyFont="1" applyFill="1" applyBorder="1" applyAlignment="1">
      <alignment horizontal="center" vertical="center" wrapText="1" readingOrder="2"/>
    </xf>
    <xf numFmtId="0" fontId="19" fillId="0" borderId="0" xfId="472" applyFont="1" applyBorder="1" applyAlignment="1">
      <alignment vertical="center" wrapText="1"/>
    </xf>
    <xf numFmtId="0" fontId="23" fillId="0" borderId="0" xfId="472" applyFont="1" applyBorder="1" applyAlignment="1">
      <alignment horizontal="center" vertical="center" shrinkToFit="1" readingOrder="2"/>
    </xf>
    <xf numFmtId="1" fontId="63" fillId="0" borderId="0" xfId="472" applyNumberFormat="1" applyFont="1" applyBorder="1" applyAlignment="1">
      <alignment horizontal="center" shrinkToFit="1"/>
    </xf>
    <xf numFmtId="0" fontId="19" fillId="0" borderId="0" xfId="472" applyFont="1" applyBorder="1" applyAlignment="1">
      <alignment vertical="center" shrinkToFit="1"/>
    </xf>
    <xf numFmtId="1" fontId="23" fillId="0" borderId="0" xfId="472" applyNumberFormat="1" applyFont="1" applyBorder="1" applyAlignment="1">
      <alignment horizontal="center" vertical="center" shrinkToFit="1" readingOrder="2"/>
    </xf>
    <xf numFmtId="1" fontId="111" fillId="0" borderId="0" xfId="472" applyNumberFormat="1" applyFont="1" applyBorder="1" applyAlignment="1">
      <alignment horizontal="center" shrinkToFit="1"/>
    </xf>
    <xf numFmtId="1" fontId="19" fillId="0" borderId="0" xfId="472" applyNumberFormat="1" applyFont="1" applyBorder="1" applyAlignment="1">
      <alignment vertical="center" shrinkToFit="1"/>
    </xf>
    <xf numFmtId="0" fontId="106" fillId="0" borderId="0" xfId="472" applyFont="1" applyBorder="1" applyAlignment="1">
      <alignment horizontal="center" vertical="center" shrinkToFit="1" readingOrder="2"/>
    </xf>
    <xf numFmtId="0" fontId="106" fillId="0" borderId="5" xfId="472" applyFont="1" applyBorder="1" applyAlignment="1">
      <alignment horizontal="center" vertical="center" shrinkToFit="1" readingOrder="2"/>
    </xf>
    <xf numFmtId="1" fontId="111" fillId="0" borderId="5" xfId="472" applyNumberFormat="1" applyFont="1" applyBorder="1" applyAlignment="1">
      <alignment horizontal="center" shrinkToFit="1"/>
    </xf>
    <xf numFmtId="0" fontId="28" fillId="4" borderId="65" xfId="472" applyFont="1" applyFill="1" applyBorder="1" applyAlignment="1">
      <alignment horizontal="right" vertical="center" shrinkToFit="1" readingOrder="2"/>
    </xf>
    <xf numFmtId="0" fontId="21" fillId="0" borderId="3" xfId="472" applyFont="1" applyBorder="1" applyAlignment="1">
      <alignment horizontal="center" shrinkToFit="1"/>
    </xf>
    <xf numFmtId="0" fontId="21" fillId="5" borderId="3" xfId="472" applyFont="1" applyFill="1" applyBorder="1" applyAlignment="1">
      <alignment horizontal="center" shrinkToFit="1"/>
    </xf>
    <xf numFmtId="0" fontId="28" fillId="4" borderId="16" xfId="472" applyFont="1" applyFill="1" applyBorder="1" applyAlignment="1">
      <alignment horizontal="right" vertical="center" shrinkToFit="1" readingOrder="2"/>
    </xf>
    <xf numFmtId="0" fontId="21" fillId="0" borderId="1" xfId="472" applyFont="1" applyBorder="1" applyAlignment="1">
      <alignment horizontal="center" shrinkToFit="1"/>
    </xf>
    <xf numFmtId="0" fontId="21" fillId="5" borderId="1" xfId="472" applyFont="1" applyFill="1" applyBorder="1" applyAlignment="1">
      <alignment horizontal="center" shrinkToFit="1"/>
    </xf>
    <xf numFmtId="0" fontId="28" fillId="4" borderId="16" xfId="472" applyFont="1" applyFill="1" applyBorder="1" applyAlignment="1">
      <alignment shrinkToFit="1" readingOrder="2"/>
    </xf>
    <xf numFmtId="0" fontId="28" fillId="4" borderId="16" xfId="472" applyFont="1" applyFill="1" applyBorder="1" applyAlignment="1">
      <alignment horizontal="right" vertical="center" shrinkToFit="1"/>
    </xf>
    <xf numFmtId="164" fontId="19" fillId="0" borderId="0" xfId="472" applyNumberFormat="1" applyFont="1" applyBorder="1" applyAlignment="1">
      <alignment horizontal="center" vertical="center"/>
    </xf>
    <xf numFmtId="164" fontId="19" fillId="0" borderId="0" xfId="472" applyNumberFormat="1" applyFont="1" applyBorder="1" applyAlignment="1">
      <alignment vertical="center"/>
    </xf>
    <xf numFmtId="0" fontId="112" fillId="0" borderId="0" xfId="472" applyFont="1" applyBorder="1" applyAlignment="1">
      <alignment horizontal="right" vertical="center" wrapText="1" readingOrder="2"/>
    </xf>
    <xf numFmtId="1" fontId="19" fillId="0" borderId="0" xfId="472" applyNumberFormat="1" applyFont="1" applyBorder="1" applyAlignment="1">
      <alignment vertical="center"/>
    </xf>
    <xf numFmtId="0" fontId="28" fillId="42" borderId="2" xfId="472" quotePrefix="1" applyFont="1" applyFill="1" applyBorder="1" applyAlignment="1">
      <alignment horizontal="center" vertical="center" readingOrder="2"/>
    </xf>
    <xf numFmtId="1" fontId="27" fillId="42" borderId="2" xfId="472" applyNumberFormat="1" applyFont="1" applyFill="1" applyBorder="1" applyAlignment="1">
      <alignment horizontal="center" vertical="center" wrapText="1" readingOrder="2"/>
    </xf>
    <xf numFmtId="0" fontId="27" fillId="42" borderId="2" xfId="472" applyFont="1" applyFill="1" applyBorder="1" applyAlignment="1">
      <alignment horizontal="center" vertical="center" wrapText="1" readingOrder="2"/>
    </xf>
    <xf numFmtId="0" fontId="23" fillId="0" borderId="0" xfId="472" applyNumberFormat="1" applyFont="1" applyBorder="1" applyAlignment="1">
      <alignment horizontal="center" vertical="center" readingOrder="2"/>
    </xf>
    <xf numFmtId="0" fontId="23" fillId="0" borderId="0" xfId="472" applyNumberFormat="1" applyFont="1" applyBorder="1" applyAlignment="1">
      <alignment horizontal="center" vertical="center" wrapText="1"/>
    </xf>
    <xf numFmtId="0" fontId="19" fillId="0" borderId="0" xfId="472" applyNumberFormat="1" applyFont="1" applyBorder="1" applyAlignment="1">
      <alignment vertical="center"/>
    </xf>
    <xf numFmtId="0" fontId="106" fillId="0" borderId="0" xfId="472" applyNumberFormat="1" applyFont="1" applyBorder="1" applyAlignment="1">
      <alignment horizontal="center" vertical="center" readingOrder="2"/>
    </xf>
    <xf numFmtId="0" fontId="27" fillId="4" borderId="3" xfId="472" applyNumberFormat="1" applyFont="1" applyFill="1" applyBorder="1" applyAlignment="1">
      <alignment horizontal="right" vertical="center" readingOrder="2"/>
    </xf>
    <xf numFmtId="1" fontId="19" fillId="0" borderId="37" xfId="472" applyNumberFormat="1" applyFont="1" applyBorder="1" applyAlignment="1">
      <alignment horizontal="center" vertical="center" readingOrder="2"/>
    </xf>
    <xf numFmtId="1" fontId="25" fillId="5" borderId="4" xfId="472" applyNumberFormat="1" applyFont="1" applyFill="1" applyBorder="1" applyAlignment="1">
      <alignment horizontal="center" vertical="center" wrapText="1"/>
    </xf>
    <xf numFmtId="0" fontId="25" fillId="0" borderId="4" xfId="472" applyNumberFormat="1" applyFont="1" applyBorder="1" applyAlignment="1">
      <alignment horizontal="center" vertical="center" wrapText="1"/>
    </xf>
    <xf numFmtId="0" fontId="103" fillId="3" borderId="4" xfId="472" applyNumberFormat="1" applyFont="1" applyFill="1" applyBorder="1" applyAlignment="1">
      <alignment horizontal="center" vertical="center" wrapText="1"/>
    </xf>
    <xf numFmtId="0" fontId="27" fillId="4" borderId="1" xfId="472" applyNumberFormat="1" applyFont="1" applyFill="1" applyBorder="1" applyAlignment="1">
      <alignment horizontal="right" vertical="center" readingOrder="2"/>
    </xf>
    <xf numFmtId="1" fontId="19" fillId="0" borderId="33" xfId="472" applyNumberFormat="1" applyFont="1" applyBorder="1" applyAlignment="1">
      <alignment horizontal="center" vertical="center" readingOrder="2"/>
    </xf>
    <xf numFmtId="1" fontId="25" fillId="5" borderId="1" xfId="472" applyNumberFormat="1" applyFont="1" applyFill="1" applyBorder="1" applyAlignment="1">
      <alignment horizontal="center" vertical="center" wrapText="1"/>
    </xf>
    <xf numFmtId="0" fontId="25" fillId="0" borderId="1" xfId="472" applyNumberFormat="1" applyFont="1" applyBorder="1" applyAlignment="1">
      <alignment horizontal="center" vertical="center" wrapText="1"/>
    </xf>
    <xf numFmtId="0" fontId="113" fillId="0" borderId="0" xfId="472" applyNumberFormat="1" applyFont="1" applyBorder="1" applyAlignment="1">
      <alignment readingOrder="2"/>
    </xf>
    <xf numFmtId="1" fontId="108" fillId="0" borderId="0" xfId="472" applyNumberFormat="1" applyFont="1" applyBorder="1" applyAlignment="1">
      <alignment horizontal="center" vertical="center" wrapText="1"/>
    </xf>
    <xf numFmtId="0" fontId="108" fillId="0" borderId="0" xfId="472" applyNumberFormat="1" applyFont="1" applyBorder="1" applyAlignment="1">
      <alignment horizontal="center" vertical="center" wrapText="1"/>
    </xf>
    <xf numFmtId="0" fontId="20" fillId="0" borderId="0" xfId="472" applyNumberFormat="1" applyFont="1" applyBorder="1" applyAlignment="1">
      <alignment horizontal="right" vertical="center" readingOrder="2"/>
    </xf>
    <xf numFmtId="0" fontId="113" fillId="0" borderId="0" xfId="472" applyNumberFormat="1" applyFont="1" applyBorder="1" applyAlignment="1">
      <alignment horizontal="right" vertical="center" readingOrder="2"/>
    </xf>
    <xf numFmtId="0" fontId="114" fillId="0" borderId="0" xfId="472" applyNumberFormat="1" applyFont="1" applyBorder="1" applyAlignment="1">
      <alignment horizontal="center" vertical="center" wrapText="1" readingOrder="2"/>
    </xf>
    <xf numFmtId="0" fontId="115" fillId="0" borderId="0" xfId="472" applyNumberFormat="1" applyFont="1" applyBorder="1" applyAlignment="1">
      <alignment horizontal="right" vertical="center" wrapText="1" readingOrder="2"/>
    </xf>
    <xf numFmtId="0" fontId="112" fillId="0" borderId="0" xfId="472" applyNumberFormat="1" applyFont="1" applyBorder="1" applyAlignment="1">
      <alignment horizontal="right" vertical="center" wrapText="1" readingOrder="2"/>
    </xf>
    <xf numFmtId="164" fontId="27" fillId="42" borderId="2" xfId="472" applyNumberFormat="1" applyFont="1" applyFill="1" applyBorder="1" applyAlignment="1">
      <alignment horizontal="center" vertical="center" wrapText="1" readingOrder="2"/>
    </xf>
    <xf numFmtId="164" fontId="27" fillId="42" borderId="2" xfId="472" quotePrefix="1" applyNumberFormat="1" applyFont="1" applyFill="1" applyBorder="1" applyAlignment="1">
      <alignment horizontal="center" vertical="center" wrapText="1" readingOrder="2"/>
    </xf>
    <xf numFmtId="164" fontId="23" fillId="0" borderId="0" xfId="472" applyNumberFormat="1" applyFont="1" applyBorder="1" applyAlignment="1">
      <alignment horizontal="center" vertical="center" wrapText="1"/>
    </xf>
    <xf numFmtId="164" fontId="106" fillId="0" borderId="0" xfId="472" applyNumberFormat="1" applyFont="1" applyBorder="1" applyAlignment="1">
      <alignment horizontal="center" vertical="center" wrapText="1"/>
    </xf>
    <xf numFmtId="0" fontId="1" fillId="0" borderId="0" xfId="1494" applyFill="1"/>
    <xf numFmtId="0" fontId="106" fillId="0" borderId="5" xfId="472" applyFont="1" applyBorder="1" applyAlignment="1">
      <alignment horizontal="center" vertical="center" readingOrder="2"/>
    </xf>
    <xf numFmtId="1" fontId="106" fillId="0" borderId="5" xfId="472" applyNumberFormat="1" applyFont="1" applyBorder="1" applyAlignment="1">
      <alignment horizontal="center" vertical="center" wrapText="1"/>
    </xf>
    <xf numFmtId="164" fontId="106" fillId="0" borderId="5" xfId="472" applyNumberFormat="1" applyFont="1" applyBorder="1" applyAlignment="1">
      <alignment horizontal="center" vertical="center" wrapText="1"/>
    </xf>
    <xf numFmtId="0" fontId="27" fillId="4" borderId="3" xfId="472" applyFont="1" applyFill="1" applyBorder="1" applyAlignment="1">
      <alignment horizontal="right" vertical="center" readingOrder="2"/>
    </xf>
    <xf numFmtId="1" fontId="25" fillId="0" borderId="3" xfId="0" applyNumberFormat="1" applyFont="1" applyBorder="1" applyAlignment="1">
      <alignment horizontal="center" vertical="center" wrapText="1"/>
    </xf>
    <xf numFmtId="164" fontId="25" fillId="5" borderId="3" xfId="0" applyNumberFormat="1" applyFont="1" applyFill="1" applyBorder="1" applyAlignment="1">
      <alignment horizontal="center" vertical="center" wrapText="1"/>
    </xf>
    <xf numFmtId="164" fontId="25" fillId="0" borderId="3" xfId="0" applyNumberFormat="1" applyFont="1" applyBorder="1" applyAlignment="1">
      <alignment horizontal="center" vertical="center" wrapText="1"/>
    </xf>
    <xf numFmtId="0" fontId="1" fillId="0" borderId="0" xfId="1495" applyFill="1"/>
    <xf numFmtId="1" fontId="25" fillId="0" borderId="1" xfId="0" applyNumberFormat="1" applyFont="1" applyFill="1" applyBorder="1" applyAlignment="1">
      <alignment horizontal="center" vertical="center" wrapText="1"/>
    </xf>
    <xf numFmtId="164" fontId="25" fillId="5" borderId="1" xfId="0" applyNumberFormat="1" applyFont="1" applyFill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0" fontId="1" fillId="3" borderId="0" xfId="1495" applyFill="1"/>
    <xf numFmtId="0" fontId="116" fillId="3" borderId="0" xfId="1495" applyFont="1" applyFill="1"/>
    <xf numFmtId="0" fontId="25" fillId="5" borderId="1" xfId="0" applyFont="1" applyFill="1" applyBorder="1" applyAlignment="1">
      <alignment horizontal="center" vertical="center" wrapText="1"/>
    </xf>
    <xf numFmtId="0" fontId="28" fillId="4" borderId="1" xfId="472" applyFont="1" applyFill="1" applyBorder="1" applyAlignment="1">
      <alignment readingOrder="2"/>
    </xf>
    <xf numFmtId="1" fontId="25" fillId="0" borderId="1" xfId="0" applyNumberFormat="1" applyFont="1" applyBorder="1" applyAlignment="1">
      <alignment horizontal="center" vertical="center" wrapText="1"/>
    </xf>
    <xf numFmtId="0" fontId="1" fillId="0" borderId="0" xfId="1495"/>
    <xf numFmtId="0" fontId="28" fillId="4" borderId="1" xfId="472" applyFont="1" applyFill="1" applyBorder="1" applyAlignment="1">
      <alignment horizontal="right" vertical="center" readingOrder="2"/>
    </xf>
    <xf numFmtId="1" fontId="25" fillId="3" borderId="1" xfId="0" applyNumberFormat="1" applyFont="1" applyFill="1" applyBorder="1" applyAlignment="1">
      <alignment horizontal="center" vertical="center" wrapText="1"/>
    </xf>
    <xf numFmtId="0" fontId="19" fillId="0" borderId="0" xfId="472" applyFont="1" applyBorder="1"/>
    <xf numFmtId="0" fontId="28" fillId="42" borderId="0" xfId="472" applyFont="1" applyFill="1" applyBorder="1" applyAlignment="1">
      <alignment horizontal="center" vertical="center" readingOrder="2"/>
    </xf>
    <xf numFmtId="0" fontId="27" fillId="42" borderId="2" xfId="472" quotePrefix="1" applyFont="1" applyFill="1" applyBorder="1" applyAlignment="1">
      <alignment horizontal="center" vertical="center" readingOrder="2"/>
    </xf>
    <xf numFmtId="1" fontId="29" fillId="42" borderId="2" xfId="472" applyNumberFormat="1" applyFont="1" applyFill="1" applyBorder="1" applyAlignment="1">
      <alignment horizontal="center" vertical="center" wrapText="1" readingOrder="2"/>
    </xf>
    <xf numFmtId="164" fontId="29" fillId="42" borderId="2" xfId="472" applyNumberFormat="1" applyFont="1" applyFill="1" applyBorder="1" applyAlignment="1">
      <alignment horizontal="center" vertical="center" wrapText="1" readingOrder="2"/>
    </xf>
    <xf numFmtId="1" fontId="24" fillId="0" borderId="5" xfId="472" applyNumberFormat="1" applyFont="1" applyBorder="1" applyAlignment="1">
      <alignment horizontal="center" vertical="center" readingOrder="2"/>
    </xf>
    <xf numFmtId="164" fontId="24" fillId="0" borderId="5" xfId="472" applyNumberFormat="1" applyFont="1" applyBorder="1" applyAlignment="1">
      <alignment horizontal="center" vertical="center" readingOrder="2"/>
    </xf>
    <xf numFmtId="164" fontId="23" fillId="0" borderId="5" xfId="472" applyNumberFormat="1" applyFont="1" applyBorder="1" applyAlignment="1">
      <alignment horizontal="center" vertical="center" wrapText="1"/>
    </xf>
    <xf numFmtId="0" fontId="28" fillId="4" borderId="72" xfId="472" applyFont="1" applyFill="1" applyBorder="1" applyAlignment="1">
      <alignment horizontal="center" vertical="center" readingOrder="2"/>
    </xf>
    <xf numFmtId="0" fontId="107" fillId="5" borderId="73" xfId="472" applyFont="1" applyFill="1" applyBorder="1" applyAlignment="1">
      <alignment horizontal="right" vertical="center" readingOrder="2"/>
    </xf>
    <xf numFmtId="1" fontId="19" fillId="3" borderId="3" xfId="0" applyNumberFormat="1" applyFont="1" applyFill="1" applyBorder="1" applyAlignment="1">
      <alignment horizontal="center" readingOrder="2"/>
    </xf>
    <xf numFmtId="164" fontId="19" fillId="5" borderId="3" xfId="0" applyNumberFormat="1" applyFont="1" applyFill="1" applyBorder="1" applyAlignment="1">
      <alignment horizontal="center" readingOrder="2"/>
    </xf>
    <xf numFmtId="164" fontId="19" fillId="0" borderId="3" xfId="0" applyNumberFormat="1" applyFont="1" applyBorder="1" applyAlignment="1">
      <alignment horizontal="center" readingOrder="2"/>
    </xf>
    <xf numFmtId="0" fontId="28" fillId="4" borderId="74" xfId="472" applyFont="1" applyFill="1" applyBorder="1" applyAlignment="1">
      <alignment horizontal="center" vertical="center" readingOrder="2"/>
    </xf>
    <xf numFmtId="0" fontId="107" fillId="5" borderId="75" xfId="472" applyFont="1" applyFill="1" applyBorder="1" applyAlignment="1">
      <alignment horizontal="right" vertical="center" readingOrder="2"/>
    </xf>
    <xf numFmtId="1" fontId="19" fillId="3" borderId="1" xfId="0" applyNumberFormat="1" applyFont="1" applyFill="1" applyBorder="1" applyAlignment="1">
      <alignment horizontal="center" readingOrder="2"/>
    </xf>
    <xf numFmtId="164" fontId="19" fillId="5" borderId="1" xfId="0" applyNumberFormat="1" applyFont="1" applyFill="1" applyBorder="1" applyAlignment="1">
      <alignment horizontal="center" readingOrder="2"/>
    </xf>
    <xf numFmtId="164" fontId="19" fillId="0" borderId="1" xfId="0" applyNumberFormat="1" applyFont="1" applyBorder="1" applyAlignment="1">
      <alignment horizontal="center" readingOrder="2"/>
    </xf>
    <xf numFmtId="0" fontId="28" fillId="4" borderId="76" xfId="472" applyFont="1" applyFill="1" applyBorder="1" applyAlignment="1">
      <alignment horizontal="center" vertical="center" readingOrder="2"/>
    </xf>
    <xf numFmtId="0" fontId="107" fillId="5" borderId="77" xfId="472" applyFont="1" applyFill="1" applyBorder="1" applyAlignment="1">
      <alignment horizontal="right" vertical="center" readingOrder="2"/>
    </xf>
    <xf numFmtId="0" fontId="28" fillId="4" borderId="76" xfId="472" applyFont="1" applyFill="1" applyBorder="1" applyAlignment="1">
      <alignment horizontal="center" vertical="center" readingOrder="2"/>
    </xf>
    <xf numFmtId="0" fontId="107" fillId="5" borderId="78" xfId="472" applyFont="1" applyFill="1" applyBorder="1" applyAlignment="1">
      <alignment horizontal="right" vertical="center" readingOrder="2"/>
    </xf>
    <xf numFmtId="0" fontId="107" fillId="5" borderId="79" xfId="472" applyFont="1" applyFill="1" applyBorder="1" applyAlignment="1">
      <alignment horizontal="right" vertical="center" readingOrder="2"/>
    </xf>
    <xf numFmtId="0" fontId="107" fillId="5" borderId="80" xfId="472" applyFont="1" applyFill="1" applyBorder="1" applyAlignment="1">
      <alignment horizontal="right" vertical="center" readingOrder="2"/>
    </xf>
    <xf numFmtId="0" fontId="107" fillId="5" borderId="81" xfId="472" applyFont="1" applyFill="1" applyBorder="1" applyAlignment="1">
      <alignment horizontal="right" vertical="center" readingOrder="2"/>
    </xf>
    <xf numFmtId="0" fontId="107" fillId="5" borderId="79" xfId="472" quotePrefix="1" applyFont="1" applyFill="1" applyBorder="1" applyAlignment="1">
      <alignment horizontal="right" vertical="center" readingOrder="2"/>
    </xf>
    <xf numFmtId="0" fontId="28" fillId="4" borderId="76" xfId="472" applyFont="1" applyFill="1" applyBorder="1" applyAlignment="1">
      <alignment horizontal="center" readingOrder="2"/>
    </xf>
    <xf numFmtId="0" fontId="107" fillId="5" borderId="77" xfId="472" quotePrefix="1" applyFont="1" applyFill="1" applyBorder="1" applyAlignment="1">
      <alignment horizontal="right" vertical="center" readingOrder="2"/>
    </xf>
    <xf numFmtId="0" fontId="19" fillId="2" borderId="0" xfId="472" applyFont="1" applyFill="1" applyBorder="1"/>
    <xf numFmtId="0" fontId="28" fillId="4" borderId="76" xfId="472" applyFont="1" applyFill="1" applyBorder="1" applyAlignment="1">
      <alignment horizontal="center" vertical="center"/>
    </xf>
    <xf numFmtId="0" fontId="28" fillId="4" borderId="82" xfId="472" applyFont="1" applyFill="1" applyBorder="1" applyAlignment="1">
      <alignment horizontal="center" vertical="center" readingOrder="2"/>
    </xf>
    <xf numFmtId="0" fontId="107" fillId="5" borderId="81" xfId="472" quotePrefix="1" applyFont="1" applyFill="1" applyBorder="1" applyAlignment="1">
      <alignment horizontal="right" vertical="center" readingOrder="2"/>
    </xf>
    <xf numFmtId="0" fontId="117" fillId="0" borderId="76" xfId="472" applyFont="1" applyBorder="1" applyAlignment="1">
      <alignment horizontal="center"/>
    </xf>
    <xf numFmtId="0" fontId="107" fillId="5" borderId="73" xfId="472" quotePrefix="1" applyFont="1" applyFill="1" applyBorder="1" applyAlignment="1">
      <alignment horizontal="right" vertical="center" readingOrder="2"/>
    </xf>
    <xf numFmtId="0" fontId="28" fillId="4" borderId="71" xfId="472" applyFont="1" applyFill="1" applyBorder="1" applyAlignment="1">
      <alignment horizontal="center" vertical="center" readingOrder="2"/>
    </xf>
    <xf numFmtId="2" fontId="118" fillId="3" borderId="15" xfId="472" applyNumberFormat="1" applyFont="1" applyFill="1" applyBorder="1" applyAlignment="1">
      <alignment vertical="center" wrapText="1" readingOrder="2"/>
    </xf>
    <xf numFmtId="2" fontId="70" fillId="3" borderId="0" xfId="472" applyNumberFormat="1" applyFont="1" applyFill="1" applyBorder="1" applyAlignment="1">
      <alignment vertical="center" wrapText="1" readingOrder="2"/>
    </xf>
    <xf numFmtId="2" fontId="118" fillId="3" borderId="0" xfId="472" applyNumberFormat="1" applyFont="1" applyFill="1" applyBorder="1" applyAlignment="1">
      <alignment vertical="center" wrapText="1" readingOrder="2"/>
    </xf>
    <xf numFmtId="0" fontId="114" fillId="3" borderId="0" xfId="472" applyFont="1" applyFill="1" applyBorder="1" applyAlignment="1">
      <alignment horizontal="center" vertical="center" wrapText="1" readingOrder="2"/>
    </xf>
    <xf numFmtId="0" fontId="114" fillId="3" borderId="0" xfId="472" applyFont="1" applyFill="1" applyBorder="1" applyAlignment="1">
      <alignment horizontal="right" vertical="center" wrapText="1" readingOrder="2"/>
    </xf>
    <xf numFmtId="1" fontId="114" fillId="3" borderId="0" xfId="472" applyNumberFormat="1" applyFont="1" applyFill="1" applyBorder="1" applyAlignment="1">
      <alignment horizontal="right" vertical="center" wrapText="1" readingOrder="2"/>
    </xf>
    <xf numFmtId="1" fontId="19" fillId="0" borderId="0" xfId="472" applyNumberFormat="1" applyFont="1" applyBorder="1" applyAlignment="1">
      <alignment horizontal="center"/>
    </xf>
    <xf numFmtId="0" fontId="24" fillId="0" borderId="5" xfId="472" applyFont="1" applyBorder="1" applyAlignment="1">
      <alignment horizontal="center" vertical="center" wrapText="1" readingOrder="2"/>
    </xf>
    <xf numFmtId="0" fontId="21" fillId="0" borderId="0" xfId="472" applyFont="1" applyBorder="1"/>
    <xf numFmtId="0" fontId="28" fillId="42" borderId="1" xfId="472" applyFont="1" applyFill="1" applyBorder="1" applyAlignment="1">
      <alignment horizontal="center" vertical="center" readingOrder="2"/>
    </xf>
    <xf numFmtId="1" fontId="27" fillId="42" borderId="1" xfId="472" applyNumberFormat="1" applyFont="1" applyFill="1" applyBorder="1" applyAlignment="1">
      <alignment horizontal="center" vertical="center" readingOrder="2"/>
    </xf>
    <xf numFmtId="0" fontId="21" fillId="0" borderId="0" xfId="472" applyFont="1" applyFill="1" applyBorder="1"/>
    <xf numFmtId="1" fontId="21" fillId="0" borderId="0" xfId="472" applyNumberFormat="1" applyFont="1" applyBorder="1"/>
    <xf numFmtId="1" fontId="23" fillId="0" borderId="1" xfId="472" applyNumberFormat="1" applyFont="1" applyBorder="1" applyAlignment="1">
      <alignment horizontal="center" vertical="center" wrapText="1"/>
    </xf>
    <xf numFmtId="0" fontId="19" fillId="5" borderId="1" xfId="525" applyFont="1" applyFill="1" applyBorder="1" applyAlignment="1">
      <alignment horizontal="center"/>
    </xf>
    <xf numFmtId="0" fontId="19" fillId="0" borderId="1" xfId="525" applyFont="1" applyBorder="1" applyAlignment="1">
      <alignment horizontal="center"/>
    </xf>
    <xf numFmtId="0" fontId="96" fillId="0" borderId="0" xfId="472" applyFont="1" applyFill="1" applyBorder="1" applyAlignment="1">
      <alignment vertical="center" readingOrder="2"/>
    </xf>
    <xf numFmtId="1" fontId="96" fillId="0" borderId="0" xfId="472" applyNumberFormat="1" applyFont="1" applyFill="1" applyBorder="1" applyAlignment="1">
      <alignment vertical="center" readingOrder="2"/>
    </xf>
    <xf numFmtId="1" fontId="21" fillId="0" borderId="0" xfId="472" applyNumberFormat="1" applyFont="1" applyBorder="1" applyAlignment="1">
      <alignment horizontal="center"/>
    </xf>
    <xf numFmtId="0" fontId="27" fillId="42" borderId="2" xfId="472" quotePrefix="1" applyFont="1" applyFill="1" applyBorder="1" applyAlignment="1">
      <alignment horizontal="center" vertical="center" wrapText="1" readingOrder="2"/>
    </xf>
    <xf numFmtId="164" fontId="28" fillId="42" borderId="2" xfId="472" applyNumberFormat="1" applyFont="1" applyFill="1" applyBorder="1" applyAlignment="1">
      <alignment horizontal="center" vertical="center" wrapText="1" readingOrder="2"/>
    </xf>
    <xf numFmtId="0" fontId="28" fillId="4" borderId="64" xfId="472" applyFont="1" applyFill="1" applyBorder="1" applyAlignment="1">
      <alignment horizontal="center" vertical="center" readingOrder="2"/>
    </xf>
    <xf numFmtId="0" fontId="107" fillId="5" borderId="83" xfId="472" applyFont="1" applyFill="1" applyBorder="1" applyAlignment="1">
      <alignment horizontal="right" vertical="center" readingOrder="2"/>
    </xf>
    <xf numFmtId="1" fontId="106" fillId="3" borderId="65" xfId="472" applyNumberFormat="1" applyFont="1" applyFill="1" applyBorder="1" applyAlignment="1">
      <alignment horizontal="center" vertical="center" readingOrder="2"/>
    </xf>
    <xf numFmtId="0" fontId="19" fillId="5" borderId="84" xfId="525" applyFont="1" applyFill="1" applyBorder="1" applyAlignment="1">
      <alignment horizontal="center" vertical="center"/>
    </xf>
    <xf numFmtId="0" fontId="19" fillId="0" borderId="84" xfId="525" applyFont="1" applyBorder="1" applyAlignment="1">
      <alignment horizontal="center" vertical="center"/>
    </xf>
    <xf numFmtId="1" fontId="106" fillId="3" borderId="1" xfId="472" applyNumberFormat="1" applyFont="1" applyFill="1" applyBorder="1" applyAlignment="1">
      <alignment horizontal="center" vertical="center" readingOrder="2"/>
    </xf>
    <xf numFmtId="0" fontId="19" fillId="5" borderId="1" xfId="525" applyFont="1" applyFill="1" applyBorder="1" applyAlignment="1">
      <alignment horizontal="center" vertical="center"/>
    </xf>
    <xf numFmtId="0" fontId="19" fillId="0" borderId="1" xfId="525" applyFont="1" applyBorder="1" applyAlignment="1">
      <alignment horizontal="center" vertical="center"/>
    </xf>
    <xf numFmtId="0" fontId="28" fillId="4" borderId="82" xfId="472" applyFont="1" applyFill="1" applyBorder="1" applyAlignment="1">
      <alignment horizontal="center" vertical="center" readingOrder="2"/>
    </xf>
    <xf numFmtId="0" fontId="28" fillId="4" borderId="85" xfId="472" applyFont="1" applyFill="1" applyBorder="1" applyAlignment="1">
      <alignment horizontal="center" vertical="center" readingOrder="2"/>
    </xf>
    <xf numFmtId="0" fontId="19" fillId="3" borderId="1" xfId="525" applyFont="1" applyFill="1" applyBorder="1" applyAlignment="1">
      <alignment horizontal="center" vertical="center"/>
    </xf>
    <xf numFmtId="0" fontId="107" fillId="5" borderId="86" xfId="472" applyFont="1" applyFill="1" applyBorder="1" applyAlignment="1">
      <alignment horizontal="right" vertical="center" readingOrder="2"/>
    </xf>
    <xf numFmtId="0" fontId="28" fillId="4" borderId="64" xfId="472" applyFont="1" applyFill="1" applyBorder="1" applyAlignment="1">
      <alignment horizontal="center" readingOrder="2"/>
    </xf>
    <xf numFmtId="0" fontId="28" fillId="4" borderId="64" xfId="472" applyFont="1" applyFill="1" applyBorder="1" applyAlignment="1">
      <alignment horizontal="center" vertical="center" readingOrder="2"/>
    </xf>
    <xf numFmtId="0" fontId="28" fillId="4" borderId="82" xfId="472" applyFont="1" applyFill="1" applyBorder="1" applyAlignment="1">
      <alignment horizontal="center" vertical="center"/>
    </xf>
    <xf numFmtId="0" fontId="28" fillId="4" borderId="85" xfId="472" applyFont="1" applyFill="1" applyBorder="1" applyAlignment="1">
      <alignment horizontal="center" vertical="center"/>
    </xf>
    <xf numFmtId="0" fontId="28" fillId="4" borderId="85" xfId="472" applyFont="1" applyFill="1" applyBorder="1" applyAlignment="1">
      <alignment horizontal="center" vertical="center" readingOrder="2"/>
    </xf>
    <xf numFmtId="0" fontId="107" fillId="5" borderId="83" xfId="472" quotePrefix="1" applyFont="1" applyFill="1" applyBorder="1" applyAlignment="1">
      <alignment horizontal="right" vertical="center" readingOrder="2"/>
    </xf>
    <xf numFmtId="0" fontId="107" fillId="5" borderId="78" xfId="472" quotePrefix="1" applyFont="1" applyFill="1" applyBorder="1" applyAlignment="1">
      <alignment horizontal="right" vertical="center" readingOrder="2"/>
    </xf>
    <xf numFmtId="0" fontId="106" fillId="0" borderId="0" xfId="472" applyFont="1" applyFill="1" applyBorder="1" applyAlignment="1">
      <alignment horizontal="center" vertical="center" readingOrder="2"/>
    </xf>
    <xf numFmtId="1" fontId="23" fillId="0" borderId="67" xfId="472" applyNumberFormat="1" applyFont="1" applyBorder="1" applyAlignment="1">
      <alignment horizontal="center" vertical="center" wrapText="1"/>
    </xf>
    <xf numFmtId="0" fontId="19" fillId="5" borderId="67" xfId="0" applyFont="1" applyFill="1" applyBorder="1" applyAlignment="1">
      <alignment horizontal="center"/>
    </xf>
    <xf numFmtId="0" fontId="19" fillId="0" borderId="67" xfId="0" applyFont="1" applyBorder="1" applyAlignment="1">
      <alignment horizontal="center"/>
    </xf>
    <xf numFmtId="0" fontId="1" fillId="0" borderId="0" xfId="1496"/>
    <xf numFmtId="0" fontId="96" fillId="0" borderId="0" xfId="472" applyFont="1" applyBorder="1" applyAlignment="1">
      <alignment horizontal="right" vertical="center"/>
    </xf>
    <xf numFmtId="1" fontId="96" fillId="0" borderId="0" xfId="472" applyNumberFormat="1" applyFont="1" applyBorder="1" applyAlignment="1">
      <alignment horizontal="right" vertical="center"/>
    </xf>
    <xf numFmtId="0" fontId="20" fillId="0" borderId="0" xfId="472" applyFont="1" applyBorder="1" applyAlignment="1">
      <alignment horizontal="right" vertical="center"/>
    </xf>
    <xf numFmtId="0" fontId="21" fillId="0" borderId="0" xfId="472" applyFont="1" applyBorder="1" applyAlignment="1">
      <alignment horizontal="center"/>
    </xf>
    <xf numFmtId="0" fontId="32" fillId="0" borderId="0" xfId="472" quotePrefix="1" applyAlignment="1">
      <alignment horizontal="left"/>
    </xf>
    <xf numFmtId="1" fontId="106" fillId="3" borderId="3" xfId="472" applyNumberFormat="1" applyFont="1" applyFill="1" applyBorder="1" applyAlignment="1">
      <alignment horizontal="center" vertical="center" readingOrder="2"/>
    </xf>
    <xf numFmtId="0" fontId="19" fillId="5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2" fillId="0" borderId="0" xfId="472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8" fillId="4" borderId="87" xfId="472" applyFont="1" applyFill="1" applyBorder="1" applyAlignment="1">
      <alignment horizontal="center" vertical="center" readingOrder="2"/>
    </xf>
    <xf numFmtId="0" fontId="28" fillId="4" borderId="88" xfId="472" applyFont="1" applyFill="1" applyBorder="1" applyAlignment="1">
      <alignment horizontal="center" vertical="center" readingOrder="2"/>
    </xf>
    <xf numFmtId="0" fontId="28" fillId="4" borderId="89" xfId="472" applyFont="1" applyFill="1" applyBorder="1" applyAlignment="1">
      <alignment horizontal="center" vertical="center" readingOrder="2"/>
    </xf>
    <xf numFmtId="0" fontId="28" fillId="4" borderId="87" xfId="472" applyFont="1" applyFill="1" applyBorder="1" applyAlignment="1">
      <alignment horizontal="center" vertical="center"/>
    </xf>
    <xf numFmtId="0" fontId="117" fillId="0" borderId="74" xfId="472" applyFont="1" applyBorder="1" applyAlignment="1">
      <alignment horizontal="center"/>
    </xf>
    <xf numFmtId="0" fontId="28" fillId="4" borderId="90" xfId="472" applyFont="1" applyFill="1" applyBorder="1" applyAlignment="1">
      <alignment horizontal="center" vertical="center" readingOrder="2"/>
    </xf>
    <xf numFmtId="0" fontId="24" fillId="0" borderId="91" xfId="472" applyFont="1" applyBorder="1" applyAlignment="1">
      <alignment horizontal="center" vertical="center" readingOrder="2"/>
    </xf>
    <xf numFmtId="0" fontId="28" fillId="4" borderId="92" xfId="472" applyFont="1" applyFill="1" applyBorder="1" applyAlignment="1">
      <alignment horizontal="center" vertical="center" readingOrder="2"/>
    </xf>
    <xf numFmtId="0" fontId="107" fillId="5" borderId="93" xfId="472" applyFont="1" applyFill="1" applyBorder="1" applyAlignment="1">
      <alignment horizontal="right" vertical="center" readingOrder="2"/>
    </xf>
    <xf numFmtId="1" fontId="106" fillId="3" borderId="67" xfId="472" applyNumberFormat="1" applyFont="1" applyFill="1" applyBorder="1" applyAlignment="1">
      <alignment horizontal="center" vertical="center" readingOrder="2"/>
    </xf>
    <xf numFmtId="0" fontId="103" fillId="5" borderId="67" xfId="472" applyFont="1" applyFill="1" applyBorder="1" applyAlignment="1">
      <alignment horizontal="center" vertical="center" readingOrder="2"/>
    </xf>
    <xf numFmtId="0" fontId="19" fillId="0" borderId="67" xfId="525" applyFont="1" applyBorder="1" applyAlignment="1">
      <alignment horizontal="center" vertical="center"/>
    </xf>
    <xf numFmtId="0" fontId="32" fillId="5" borderId="0" xfId="472" applyFill="1"/>
    <xf numFmtId="0" fontId="28" fillId="4" borderId="88" xfId="472" applyFont="1" applyFill="1" applyBorder="1" applyAlignment="1">
      <alignment horizontal="center" vertical="center" readingOrder="2"/>
    </xf>
    <xf numFmtId="0" fontId="107" fillId="5" borderId="67" xfId="472" applyFont="1" applyFill="1" applyBorder="1" applyAlignment="1">
      <alignment horizontal="right" vertical="center" readingOrder="2"/>
    </xf>
    <xf numFmtId="0" fontId="107" fillId="5" borderId="67" xfId="472" quotePrefix="1" applyFont="1" applyFill="1" applyBorder="1" applyAlignment="1">
      <alignment horizontal="right" vertical="center" readingOrder="2"/>
    </xf>
    <xf numFmtId="0" fontId="28" fillId="4" borderId="74" xfId="472" applyFont="1" applyFill="1" applyBorder="1" applyAlignment="1">
      <alignment horizontal="center" vertical="center" readingOrder="2"/>
    </xf>
    <xf numFmtId="0" fontId="28" fillId="4" borderId="88" xfId="472" applyFont="1" applyFill="1" applyBorder="1" applyAlignment="1">
      <alignment horizontal="center" vertical="center"/>
    </xf>
    <xf numFmtId="0" fontId="28" fillId="4" borderId="72" xfId="472" applyFont="1" applyFill="1" applyBorder="1" applyAlignment="1">
      <alignment horizontal="center" vertical="center" readingOrder="2"/>
    </xf>
    <xf numFmtId="0" fontId="101" fillId="0" borderId="0" xfId="472" applyFont="1" applyBorder="1"/>
    <xf numFmtId="0" fontId="27" fillId="42" borderId="1" xfId="472" applyFont="1" applyFill="1" applyBorder="1" applyAlignment="1">
      <alignment horizontal="center" vertical="center" readingOrder="2"/>
    </xf>
    <xf numFmtId="1" fontId="23" fillId="5" borderId="0" xfId="472" applyNumberFormat="1" applyFont="1" applyFill="1" applyBorder="1" applyAlignment="1">
      <alignment horizontal="center" vertical="center" wrapText="1"/>
    </xf>
    <xf numFmtId="0" fontId="21" fillId="5" borderId="0" xfId="472" applyFont="1" applyFill="1" applyBorder="1"/>
    <xf numFmtId="0" fontId="78" fillId="5" borderId="0" xfId="472" applyFont="1" applyFill="1" applyBorder="1"/>
    <xf numFmtId="0" fontId="21" fillId="45" borderId="0" xfId="472" applyFont="1" applyFill="1" applyBorder="1"/>
    <xf numFmtId="1" fontId="21" fillId="45" borderId="0" xfId="472" applyNumberFormat="1" applyFont="1" applyFill="1" applyBorder="1"/>
    <xf numFmtId="0" fontId="106" fillId="0" borderId="5" xfId="472" applyFont="1" applyFill="1" applyBorder="1" applyAlignment="1">
      <alignment horizontal="center" vertical="center" readingOrder="2"/>
    </xf>
    <xf numFmtId="1" fontId="25" fillId="0" borderId="1" xfId="472" applyNumberFormat="1" applyFont="1" applyBorder="1" applyAlignment="1">
      <alignment horizontal="center" vertical="center" wrapText="1"/>
    </xf>
    <xf numFmtId="1" fontId="19" fillId="0" borderId="0" xfId="472" applyNumberFormat="1" applyFont="1" applyBorder="1"/>
    <xf numFmtId="0" fontId="96" fillId="0" borderId="0" xfId="472" applyFont="1" applyBorder="1" applyAlignment="1">
      <alignment vertical="center"/>
    </xf>
    <xf numFmtId="1" fontId="96" fillId="0" borderId="0" xfId="472" applyNumberFormat="1" applyFont="1" applyBorder="1" applyAlignment="1">
      <alignment vertical="center"/>
    </xf>
    <xf numFmtId="0" fontId="29" fillId="4" borderId="3" xfId="472" applyFont="1" applyFill="1" applyBorder="1" applyAlignment="1">
      <alignment horizontal="right" vertical="center" readingOrder="2"/>
    </xf>
    <xf numFmtId="0" fontId="29" fillId="4" borderId="1" xfId="472" applyFont="1" applyFill="1" applyBorder="1" applyAlignment="1">
      <alignment horizontal="right" vertical="center" readingOrder="2"/>
    </xf>
    <xf numFmtId="0" fontId="29" fillId="4" borderId="1" xfId="472" applyFont="1" applyFill="1" applyBorder="1" applyAlignment="1">
      <alignment readingOrder="2"/>
    </xf>
    <xf numFmtId="0" fontId="29" fillId="4" borderId="1" xfId="472" applyFont="1" applyFill="1" applyBorder="1" applyAlignment="1">
      <alignment horizontal="right" vertical="center"/>
    </xf>
    <xf numFmtId="0" fontId="107" fillId="0" borderId="93" xfId="472" applyFont="1" applyFill="1" applyBorder="1" applyAlignment="1">
      <alignment horizontal="right" vertical="center" readingOrder="2"/>
    </xf>
    <xf numFmtId="1" fontId="103" fillId="5" borderId="67" xfId="472" applyNumberFormat="1" applyFont="1" applyFill="1" applyBorder="1" applyAlignment="1">
      <alignment horizontal="center" vertical="center" readingOrder="2"/>
    </xf>
    <xf numFmtId="1" fontId="103" fillId="3" borderId="67" xfId="472" applyNumberFormat="1" applyFont="1" applyFill="1" applyBorder="1" applyAlignment="1">
      <alignment horizontal="center" vertical="center" readingOrder="2"/>
    </xf>
    <xf numFmtId="0" fontId="107" fillId="0" borderId="67" xfId="472" applyFont="1" applyFill="1" applyBorder="1" applyAlignment="1">
      <alignment horizontal="right" vertical="center" readingOrder="2"/>
    </xf>
    <xf numFmtId="0" fontId="107" fillId="0" borderId="67" xfId="472" quotePrefix="1" applyFont="1" applyFill="1" applyBorder="1" applyAlignment="1">
      <alignment horizontal="right" vertical="center" readingOrder="2"/>
    </xf>
    <xf numFmtId="0" fontId="24" fillId="0" borderId="0" xfId="472" quotePrefix="1" applyFont="1" applyBorder="1" applyAlignment="1">
      <alignment horizontal="center" vertical="center" readingOrder="2"/>
    </xf>
    <xf numFmtId="0" fontId="24" fillId="0" borderId="0" xfId="472" applyFont="1" applyBorder="1" applyAlignment="1">
      <alignment horizontal="center" vertical="center" readingOrder="2"/>
    </xf>
    <xf numFmtId="0" fontId="89" fillId="0" borderId="0" xfId="472" applyFont="1" applyBorder="1" applyAlignment="1">
      <alignment horizontal="center" vertical="center" readingOrder="2"/>
    </xf>
    <xf numFmtId="0" fontId="27" fillId="42" borderId="2" xfId="472" applyFont="1" applyFill="1" applyBorder="1" applyAlignment="1">
      <alignment horizontal="center" vertical="center" readingOrder="2"/>
    </xf>
    <xf numFmtId="0" fontId="20" fillId="0" borderId="0" xfId="472" applyFont="1" applyBorder="1" applyAlignment="1">
      <alignment horizontal="center" vertical="center" readingOrder="2"/>
    </xf>
    <xf numFmtId="0" fontId="21" fillId="0" borderId="0" xfId="472" applyFont="1" applyFill="1" applyBorder="1" applyAlignment="1">
      <alignment textRotation="180"/>
    </xf>
    <xf numFmtId="1" fontId="23" fillId="0" borderId="3" xfId="472" applyNumberFormat="1" applyFont="1" applyBorder="1" applyAlignment="1">
      <alignment horizontal="center" vertical="center" wrapText="1"/>
    </xf>
    <xf numFmtId="0" fontId="19" fillId="5" borderId="3" xfId="525" applyFont="1" applyFill="1" applyBorder="1" applyAlignment="1">
      <alignment horizontal="center" vertical="center" wrapText="1"/>
    </xf>
    <xf numFmtId="0" fontId="19" fillId="5" borderId="1" xfId="525" applyFont="1" applyFill="1" applyBorder="1" applyAlignment="1">
      <alignment horizontal="center" vertical="center" wrapText="1"/>
    </xf>
    <xf numFmtId="1" fontId="21" fillId="0" borderId="0" xfId="472" applyNumberFormat="1" applyFont="1" applyFill="1" applyBorder="1" applyAlignment="1">
      <alignment horizontal="center"/>
    </xf>
    <xf numFmtId="0" fontId="21" fillId="0" borderId="0" xfId="472" applyFont="1" applyFill="1" applyBorder="1" applyAlignment="1">
      <alignment horizontal="center"/>
    </xf>
    <xf numFmtId="0" fontId="24" fillId="0" borderId="5" xfId="472" applyFont="1" applyBorder="1" applyAlignment="1">
      <alignment horizontal="center" readingOrder="2"/>
    </xf>
    <xf numFmtId="0" fontId="106" fillId="3" borderId="3" xfId="472" applyFont="1" applyFill="1" applyBorder="1" applyAlignment="1">
      <alignment horizontal="center" readingOrder="2"/>
    </xf>
    <xf numFmtId="0" fontId="107" fillId="5" borderId="73" xfId="472" applyFont="1" applyFill="1" applyBorder="1" applyAlignment="1">
      <alignment horizontal="center" vertical="center" readingOrder="2"/>
    </xf>
    <xf numFmtId="0" fontId="19" fillId="0" borderId="3" xfId="489" applyFont="1" applyBorder="1" applyAlignment="1">
      <alignment horizontal="center"/>
    </xf>
    <xf numFmtId="0" fontId="106" fillId="3" borderId="1" xfId="472" applyFont="1" applyFill="1" applyBorder="1" applyAlignment="1">
      <alignment horizontal="center" readingOrder="2"/>
    </xf>
    <xf numFmtId="0" fontId="107" fillId="5" borderId="73" xfId="472" applyFont="1" applyFill="1" applyBorder="1" applyAlignment="1">
      <alignment horizontal="center" readingOrder="2"/>
    </xf>
    <xf numFmtId="0" fontId="19" fillId="0" borderId="1" xfId="489" applyFont="1" applyBorder="1" applyAlignment="1">
      <alignment horizontal="center"/>
    </xf>
    <xf numFmtId="0" fontId="107" fillId="5" borderId="94" xfId="472" applyFont="1" applyFill="1" applyBorder="1" applyAlignment="1">
      <alignment horizontal="right" vertical="center" readingOrder="2"/>
    </xf>
    <xf numFmtId="0" fontId="107" fillId="5" borderId="86" xfId="472" quotePrefix="1" applyFont="1" applyFill="1" applyBorder="1" applyAlignment="1">
      <alignment horizontal="right" vertical="center" readingOrder="2"/>
    </xf>
    <xf numFmtId="0" fontId="106" fillId="3" borderId="1" xfId="472" quotePrefix="1" applyFont="1" applyFill="1" applyBorder="1" applyAlignment="1">
      <alignment horizontal="center" readingOrder="2"/>
    </xf>
    <xf numFmtId="0" fontId="106" fillId="3" borderId="95" xfId="472" applyFont="1" applyFill="1" applyBorder="1" applyAlignment="1">
      <alignment horizontal="center" readingOrder="2"/>
    </xf>
    <xf numFmtId="0" fontId="107" fillId="5" borderId="83" xfId="472" applyFont="1" applyFill="1" applyBorder="1" applyAlignment="1">
      <alignment horizontal="center" readingOrder="2"/>
    </xf>
    <xf numFmtId="0" fontId="19" fillId="0" borderId="95" xfId="489" applyFont="1" applyBorder="1" applyAlignment="1">
      <alignment horizontal="center"/>
    </xf>
    <xf numFmtId="0" fontId="107" fillId="5" borderId="83" xfId="472" applyFont="1" applyFill="1" applyBorder="1" applyAlignment="1">
      <alignment horizontal="center" vertical="center" readingOrder="2"/>
    </xf>
    <xf numFmtId="0" fontId="28" fillId="4" borderId="72" xfId="472" applyFont="1" applyFill="1" applyBorder="1" applyAlignment="1">
      <alignment horizontal="center" vertical="center"/>
    </xf>
    <xf numFmtId="0" fontId="28" fillId="4" borderId="74" xfId="472" applyFont="1" applyFill="1" applyBorder="1" applyAlignment="1">
      <alignment horizontal="center" vertical="center"/>
    </xf>
    <xf numFmtId="0" fontId="107" fillId="5" borderId="75" xfId="472" quotePrefix="1" applyFont="1" applyFill="1" applyBorder="1" applyAlignment="1">
      <alignment horizontal="right" vertical="center" readingOrder="2"/>
    </xf>
    <xf numFmtId="0" fontId="32" fillId="0" borderId="0" xfId="987"/>
    <xf numFmtId="0" fontId="32" fillId="0" borderId="0" xfId="987" applyAlignment="1">
      <alignment horizontal="center" vertical="center" wrapText="1"/>
    </xf>
    <xf numFmtId="0" fontId="119" fillId="0" borderId="0" xfId="987" applyFont="1"/>
    <xf numFmtId="0" fontId="19" fillId="5" borderId="3" xfId="525" applyFont="1" applyFill="1" applyBorder="1" applyAlignment="1">
      <alignment horizontal="center"/>
    </xf>
    <xf numFmtId="0" fontId="19" fillId="0" borderId="3" xfId="525" applyFont="1" applyBorder="1" applyAlignment="1">
      <alignment horizontal="center"/>
    </xf>
    <xf numFmtId="1" fontId="25" fillId="0" borderId="3" xfId="472" applyNumberFormat="1" applyFont="1" applyBorder="1" applyAlignment="1">
      <alignment horizontal="center" vertical="center" wrapText="1"/>
    </xf>
    <xf numFmtId="0" fontId="120" fillId="5" borderId="1" xfId="525" applyFont="1" applyFill="1" applyBorder="1" applyAlignment="1">
      <alignment horizontal="center"/>
    </xf>
    <xf numFmtId="0" fontId="121" fillId="0" borderId="0" xfId="987" applyFont="1" applyAlignment="1">
      <alignment horizontal="right" indent="1"/>
    </xf>
    <xf numFmtId="0" fontId="122" fillId="0" borderId="0" xfId="987" applyFont="1"/>
    <xf numFmtId="0" fontId="123" fillId="0" borderId="5" xfId="472" quotePrefix="1" applyFont="1" applyBorder="1" applyAlignment="1">
      <alignment horizontal="center" vertical="center" wrapText="1" readingOrder="2"/>
    </xf>
    <xf numFmtId="0" fontId="32" fillId="0" borderId="0" xfId="987" applyAlignment="1">
      <alignment horizontal="center" vertical="center"/>
    </xf>
    <xf numFmtId="0" fontId="124" fillId="42" borderId="2" xfId="472" applyFont="1" applyFill="1" applyBorder="1" applyAlignment="1">
      <alignment horizontal="center" vertical="center" wrapText="1" readingOrder="2"/>
    </xf>
    <xf numFmtId="1" fontId="125" fillId="42" borderId="2" xfId="472" applyNumberFormat="1" applyFont="1" applyFill="1" applyBorder="1" applyAlignment="1">
      <alignment horizontal="center" vertical="center" shrinkToFit="1" readingOrder="2"/>
    </xf>
    <xf numFmtId="0" fontId="27" fillId="4" borderId="96" xfId="472" applyFont="1" applyFill="1" applyBorder="1" applyAlignment="1">
      <alignment horizontal="center" vertical="center" wrapText="1" readingOrder="2"/>
    </xf>
    <xf numFmtId="0" fontId="24" fillId="5" borderId="3" xfId="525" applyFont="1" applyFill="1" applyBorder="1" applyAlignment="1">
      <alignment horizontal="center" shrinkToFit="1"/>
    </xf>
    <xf numFmtId="0" fontId="19" fillId="5" borderId="3" xfId="525" applyFont="1" applyFill="1" applyBorder="1" applyAlignment="1">
      <alignment horizontal="center" shrinkToFit="1"/>
    </xf>
    <xf numFmtId="0" fontId="27" fillId="4" borderId="47" xfId="472" applyFont="1" applyFill="1" applyBorder="1" applyAlignment="1">
      <alignment horizontal="center" vertical="center" wrapText="1" readingOrder="2"/>
    </xf>
    <xf numFmtId="0" fontId="24" fillId="5" borderId="1" xfId="525" applyFont="1" applyFill="1" applyBorder="1" applyAlignment="1">
      <alignment horizontal="center" shrinkToFit="1"/>
    </xf>
    <xf numFmtId="0" fontId="119" fillId="0" borderId="0" xfId="987" applyFont="1" applyAlignment="1">
      <alignment horizontal="center" vertical="center"/>
    </xf>
    <xf numFmtId="0" fontId="27" fillId="4" borderId="3" xfId="472" applyFont="1" applyFill="1" applyBorder="1" applyAlignment="1">
      <alignment horizontal="center" vertical="center" wrapText="1" readingOrder="2"/>
    </xf>
    <xf numFmtId="0" fontId="27" fillId="4" borderId="2" xfId="472" applyFont="1" applyFill="1" applyBorder="1" applyAlignment="1">
      <alignment horizontal="center" vertical="center" wrapText="1" readingOrder="2"/>
    </xf>
    <xf numFmtId="0" fontId="126" fillId="0" borderId="0" xfId="987" applyFont="1" applyAlignment="1">
      <alignment horizontal="right" wrapText="1"/>
    </xf>
    <xf numFmtId="0" fontId="126" fillId="0" borderId="0" xfId="987" applyFont="1" applyAlignment="1">
      <alignment shrinkToFit="1"/>
    </xf>
    <xf numFmtId="0" fontId="65" fillId="0" borderId="5" xfId="472" quotePrefix="1" applyFont="1" applyBorder="1" applyAlignment="1">
      <alignment horizontal="center" vertical="center" readingOrder="2"/>
    </xf>
    <xf numFmtId="0" fontId="32" fillId="0" borderId="0" xfId="987" applyAlignment="1">
      <alignment horizontal="center" vertical="center" readingOrder="2"/>
    </xf>
    <xf numFmtId="2" fontId="27" fillId="42" borderId="2" xfId="472" applyNumberFormat="1" applyFont="1" applyFill="1" applyBorder="1" applyAlignment="1">
      <alignment horizontal="center" vertical="center" wrapText="1" readingOrder="2"/>
    </xf>
    <xf numFmtId="0" fontId="32" fillId="0" borderId="0" xfId="987" applyAlignment="1">
      <alignment horizontal="center" vertical="center" wrapText="1" readingOrder="2"/>
    </xf>
    <xf numFmtId="2" fontId="106" fillId="0" borderId="5" xfId="472" applyNumberFormat="1" applyFont="1" applyBorder="1" applyAlignment="1">
      <alignment horizontal="center" vertical="center" wrapText="1"/>
    </xf>
    <xf numFmtId="2" fontId="23" fillId="0" borderId="0" xfId="472" applyNumberFormat="1" applyFont="1" applyBorder="1" applyAlignment="1">
      <alignment horizontal="center" vertical="center" wrapText="1"/>
    </xf>
    <xf numFmtId="0" fontId="24" fillId="5" borderId="3" xfId="525" applyFont="1" applyFill="1" applyBorder="1" applyAlignment="1">
      <alignment horizontal="center"/>
    </xf>
    <xf numFmtId="2" fontId="19" fillId="0" borderId="3" xfId="525" applyNumberFormat="1" applyFont="1" applyBorder="1" applyAlignment="1">
      <alignment horizontal="center"/>
    </xf>
    <xf numFmtId="2" fontId="19" fillId="5" borderId="3" xfId="525" applyNumberFormat="1" applyFont="1" applyFill="1" applyBorder="1" applyAlignment="1">
      <alignment horizontal="center"/>
    </xf>
    <xf numFmtId="0" fontId="24" fillId="5" borderId="1" xfId="525" applyFont="1" applyFill="1" applyBorder="1" applyAlignment="1">
      <alignment horizontal="center"/>
    </xf>
    <xf numFmtId="2" fontId="19" fillId="0" borderId="1" xfId="525" applyNumberFormat="1" applyFont="1" applyBorder="1" applyAlignment="1">
      <alignment horizontal="center"/>
    </xf>
    <xf numFmtId="2" fontId="19" fillId="5" borderId="1" xfId="525" applyNumberFormat="1" applyFont="1" applyFill="1" applyBorder="1" applyAlignment="1">
      <alignment horizontal="center"/>
    </xf>
    <xf numFmtId="0" fontId="127" fillId="0" borderId="0" xfId="987" applyFont="1" applyAlignment="1">
      <alignment horizontal="center" vertical="center" readingOrder="2"/>
    </xf>
    <xf numFmtId="2" fontId="122" fillId="0" borderId="0" xfId="987" applyNumberFormat="1" applyFont="1" applyAlignment="1">
      <alignment horizontal="center" vertical="center" readingOrder="2"/>
    </xf>
    <xf numFmtId="2" fontId="24" fillId="0" borderId="3" xfId="525" applyNumberFormat="1" applyFont="1" applyBorder="1" applyAlignment="1">
      <alignment horizontal="center"/>
    </xf>
    <xf numFmtId="2" fontId="1" fillId="0" borderId="0" xfId="1497" applyNumberFormat="1"/>
    <xf numFmtId="0" fontId="24" fillId="0" borderId="5" xfId="472" quotePrefix="1" applyFont="1" applyBorder="1" applyAlignment="1">
      <alignment horizontal="center" vertical="center" readingOrder="2"/>
    </xf>
    <xf numFmtId="2" fontId="28" fillId="42" borderId="2" xfId="472" applyNumberFormat="1" applyFont="1" applyFill="1" applyBorder="1" applyAlignment="1">
      <alignment horizontal="center" vertical="center" wrapText="1" readingOrder="2"/>
    </xf>
    <xf numFmtId="0" fontId="24" fillId="5" borderId="47" xfId="525" applyFont="1" applyFill="1" applyBorder="1" applyAlignment="1">
      <alignment horizontal="center" vertical="center"/>
    </xf>
    <xf numFmtId="2" fontId="23" fillId="0" borderId="3" xfId="472" applyNumberFormat="1" applyFont="1" applyBorder="1" applyAlignment="1">
      <alignment horizontal="center" vertical="center" wrapText="1"/>
    </xf>
    <xf numFmtId="2" fontId="19" fillId="5" borderId="3" xfId="525" applyNumberFormat="1" applyFont="1" applyFill="1" applyBorder="1" applyAlignment="1">
      <alignment horizontal="center" vertical="center"/>
    </xf>
    <xf numFmtId="2" fontId="25" fillId="0" borderId="3" xfId="472" applyNumberFormat="1" applyFont="1" applyBorder="1" applyAlignment="1">
      <alignment horizontal="center" vertical="center" wrapText="1"/>
    </xf>
    <xf numFmtId="2" fontId="23" fillId="0" borderId="1" xfId="472" applyNumberFormat="1" applyFont="1" applyBorder="1" applyAlignment="1">
      <alignment horizontal="center" vertical="center" wrapText="1"/>
    </xf>
    <xf numFmtId="2" fontId="19" fillId="5" borderId="1" xfId="525" applyNumberFormat="1" applyFont="1" applyFill="1" applyBorder="1" applyAlignment="1">
      <alignment horizontal="center" vertical="center"/>
    </xf>
    <xf numFmtId="0" fontId="24" fillId="5" borderId="3" xfId="525" applyFont="1" applyFill="1" applyBorder="1" applyAlignment="1">
      <alignment horizontal="center" vertical="center"/>
    </xf>
    <xf numFmtId="0" fontId="24" fillId="5" borderId="2" xfId="525" applyFont="1" applyFill="1" applyBorder="1" applyAlignment="1">
      <alignment horizontal="center" vertical="center"/>
    </xf>
    <xf numFmtId="0" fontId="24" fillId="5" borderId="2" xfId="525" applyFont="1" applyFill="1" applyBorder="1" applyAlignment="1">
      <alignment horizontal="center" vertical="top"/>
    </xf>
    <xf numFmtId="0" fontId="24" fillId="5" borderId="47" xfId="525" applyFont="1" applyFill="1" applyBorder="1" applyAlignment="1">
      <alignment horizontal="center" vertical="top"/>
    </xf>
    <xf numFmtId="0" fontId="24" fillId="5" borderId="3" xfId="525" applyFont="1" applyFill="1" applyBorder="1" applyAlignment="1">
      <alignment horizontal="center" vertical="top"/>
    </xf>
    <xf numFmtId="2" fontId="25" fillId="0" borderId="1" xfId="472" applyNumberFormat="1" applyFont="1" applyBorder="1" applyAlignment="1">
      <alignment horizontal="center" vertical="center" wrapText="1"/>
    </xf>
    <xf numFmtId="0" fontId="128" fillId="0" borderId="0" xfId="987" applyFont="1" applyAlignment="1">
      <alignment horizontal="center" vertical="center" readingOrder="2"/>
    </xf>
    <xf numFmtId="0" fontId="24" fillId="0" borderId="0" xfId="987" applyFont="1" applyAlignment="1">
      <alignment horizontal="center" vertical="center" readingOrder="2"/>
    </xf>
    <xf numFmtId="2" fontId="129" fillId="0" borderId="0" xfId="987" applyNumberFormat="1" applyFont="1" applyAlignment="1">
      <alignment horizontal="center" vertical="center" readingOrder="2"/>
    </xf>
    <xf numFmtId="2" fontId="32" fillId="0" borderId="0" xfId="987" applyNumberFormat="1" applyAlignment="1">
      <alignment horizontal="center" vertical="center" readingOrder="2"/>
    </xf>
    <xf numFmtId="0" fontId="32" fillId="0" borderId="0" xfId="525"/>
    <xf numFmtId="0" fontId="130" fillId="0" borderId="0" xfId="525" applyFont="1" applyAlignment="1">
      <alignment horizontal="center" vertical="center"/>
    </xf>
    <xf numFmtId="0" fontId="122" fillId="0" borderId="0" xfId="525" applyFont="1" applyAlignment="1">
      <alignment horizontal="right" indent="2"/>
    </xf>
    <xf numFmtId="0" fontId="122" fillId="0" borderId="0" xfId="525" applyFont="1"/>
    <xf numFmtId="165" fontId="122" fillId="0" borderId="0" xfId="525" applyNumberFormat="1" applyFont="1"/>
    <xf numFmtId="10" fontId="122" fillId="0" borderId="0" xfId="525" applyNumberFormat="1" applyFont="1"/>
    <xf numFmtId="0" fontId="131" fillId="0" borderId="0" xfId="525" applyFont="1" applyAlignment="1">
      <alignment vertical="center"/>
    </xf>
    <xf numFmtId="0" fontId="32" fillId="0" borderId="0" xfId="525" applyAlignment="1">
      <alignment horizontal="center"/>
    </xf>
    <xf numFmtId="0" fontId="1" fillId="0" borderId="0" xfId="1498"/>
    <xf numFmtId="0" fontId="27" fillId="4" borderId="47" xfId="472" applyFont="1" applyFill="1" applyBorder="1" applyAlignment="1">
      <alignment horizontal="center" vertical="center" readingOrder="2"/>
    </xf>
    <xf numFmtId="0" fontId="27" fillId="4" borderId="3" xfId="472" applyFont="1" applyFill="1" applyBorder="1" applyAlignment="1">
      <alignment horizontal="center" vertical="center" readingOrder="2"/>
    </xf>
    <xf numFmtId="0" fontId="27" fillId="4" borderId="2" xfId="472" applyFont="1" applyFill="1" applyBorder="1" applyAlignment="1">
      <alignment horizontal="center" vertical="center" readingOrder="2"/>
    </xf>
    <xf numFmtId="0" fontId="27" fillId="4" borderId="1" xfId="472" applyFont="1" applyFill="1" applyBorder="1" applyAlignment="1">
      <alignment horizontal="center" vertical="center" readingOrder="2"/>
    </xf>
    <xf numFmtId="0" fontId="1" fillId="0" borderId="0" xfId="1498" applyAlignment="1">
      <alignment horizontal="center"/>
    </xf>
    <xf numFmtId="0" fontId="1" fillId="3" borderId="0" xfId="1498" applyFill="1" applyAlignment="1">
      <alignment horizontal="center"/>
    </xf>
    <xf numFmtId="0" fontId="132" fillId="0" borderId="0" xfId="1498" applyFont="1"/>
    <xf numFmtId="0" fontId="129" fillId="0" borderId="0" xfId="525" applyFont="1" applyAlignment="1">
      <alignment horizontal="center" vertical="center"/>
    </xf>
    <xf numFmtId="0" fontId="131" fillId="0" borderId="0" xfId="525" applyFont="1" applyAlignment="1">
      <alignment horizontal="center" vertical="center"/>
    </xf>
    <xf numFmtId="0" fontId="129" fillId="0" borderId="0" xfId="525" applyFont="1"/>
    <xf numFmtId="0" fontId="133" fillId="45" borderId="0" xfId="472" applyFont="1" applyFill="1" applyBorder="1" applyAlignment="1">
      <alignment horizontal="center" vertical="center" wrapText="1" readingOrder="2"/>
    </xf>
    <xf numFmtId="0" fontId="27" fillId="42" borderId="1" xfId="472" quotePrefix="1" applyFont="1" applyFill="1" applyBorder="1" applyAlignment="1">
      <alignment horizontal="center" vertical="center" wrapText="1" readingOrder="2"/>
    </xf>
    <xf numFmtId="0" fontId="133" fillId="46" borderId="0" xfId="472" applyFont="1" applyFill="1" applyBorder="1" applyAlignment="1">
      <alignment horizontal="center" vertical="center" readingOrder="2"/>
    </xf>
    <xf numFmtId="1" fontId="133" fillId="45" borderId="0" xfId="472" applyNumberFormat="1" applyFont="1" applyFill="1" applyBorder="1" applyAlignment="1">
      <alignment horizontal="center" vertical="center" wrapText="1"/>
    </xf>
    <xf numFmtId="1" fontId="106" fillId="45" borderId="0" xfId="472" applyNumberFormat="1" applyFont="1" applyFill="1" applyBorder="1" applyAlignment="1">
      <alignment horizontal="center" vertical="center" wrapText="1"/>
    </xf>
    <xf numFmtId="0" fontId="23" fillId="0" borderId="97" xfId="472" applyFont="1" applyFill="1" applyBorder="1" applyAlignment="1">
      <alignment horizontal="center" vertical="center" readingOrder="2"/>
    </xf>
    <xf numFmtId="1" fontId="23" fillId="0" borderId="97" xfId="472" applyNumberFormat="1" applyFont="1" applyBorder="1" applyAlignment="1">
      <alignment horizontal="center" vertical="center" wrapText="1"/>
    </xf>
    <xf numFmtId="1" fontId="25" fillId="0" borderId="60" xfId="472" applyNumberFormat="1" applyFont="1" applyBorder="1" applyAlignment="1">
      <alignment horizontal="center" vertical="center" wrapText="1"/>
    </xf>
    <xf numFmtId="1" fontId="25" fillId="5" borderId="60" xfId="472" applyNumberFormat="1" applyFont="1" applyFill="1" applyBorder="1" applyAlignment="1">
      <alignment horizontal="center" vertical="center" wrapText="1"/>
    </xf>
    <xf numFmtId="1" fontId="25" fillId="0" borderId="57" xfId="472" applyNumberFormat="1" applyFont="1" applyBorder="1" applyAlignment="1">
      <alignment horizontal="center" vertical="center" wrapText="1"/>
    </xf>
    <xf numFmtId="2" fontId="61" fillId="0" borderId="0" xfId="472" quotePrefix="1" applyNumberFormat="1" applyFont="1" applyBorder="1" applyAlignment="1">
      <alignment horizontal="right" vertical="center" wrapText="1" readingOrder="2"/>
    </xf>
    <xf numFmtId="0" fontId="134" fillId="45" borderId="0" xfId="472" applyFont="1" applyFill="1" applyBorder="1" applyAlignment="1">
      <alignment horizontal="center"/>
    </xf>
    <xf numFmtId="0" fontId="112" fillId="0" borderId="0" xfId="472" applyFont="1" applyFill="1" applyBorder="1" applyAlignment="1">
      <alignment horizontal="right" vertical="center" readingOrder="2"/>
    </xf>
    <xf numFmtId="0" fontId="96" fillId="0" borderId="0" xfId="472" applyFont="1" applyFill="1" applyBorder="1" applyAlignment="1">
      <alignment horizontal="center" vertical="center" readingOrder="2"/>
    </xf>
    <xf numFmtId="0" fontId="28" fillId="42" borderId="1" xfId="472" quotePrefix="1" applyFont="1" applyFill="1" applyBorder="1" applyAlignment="1">
      <alignment horizontal="center" vertical="center" readingOrder="2"/>
    </xf>
    <xf numFmtId="1" fontId="25" fillId="5" borderId="3" xfId="472" applyNumberFormat="1" applyFont="1" applyFill="1" applyBorder="1" applyAlignment="1">
      <alignment horizontal="center" vertical="center" wrapText="1"/>
    </xf>
    <xf numFmtId="0" fontId="96" fillId="0" borderId="0" xfId="472" applyFont="1" applyBorder="1" applyAlignment="1">
      <alignment horizontal="right" vertical="center" readingOrder="2"/>
    </xf>
    <xf numFmtId="1" fontId="96" fillId="0" borderId="0" xfId="472" applyNumberFormat="1" applyFont="1" applyBorder="1" applyAlignment="1">
      <alignment horizontal="center" vertical="center" readingOrder="2"/>
    </xf>
    <xf numFmtId="1" fontId="136" fillId="0" borderId="0" xfId="472" applyNumberFormat="1" applyFont="1" applyBorder="1" applyAlignment="1">
      <alignment horizontal="center" vertical="center" wrapText="1"/>
    </xf>
    <xf numFmtId="1" fontId="137" fillId="0" borderId="0" xfId="472" applyNumberFormat="1" applyFont="1" applyBorder="1" applyAlignment="1">
      <alignment horizontal="center" vertical="center" wrapText="1"/>
    </xf>
    <xf numFmtId="0" fontId="20" fillId="0" borderId="0" xfId="472" applyFont="1" applyBorder="1" applyAlignment="1">
      <alignment horizontal="right" vertical="center" readingOrder="2"/>
    </xf>
    <xf numFmtId="0" fontId="96" fillId="0" borderId="0" xfId="472" applyFont="1" applyFill="1" applyBorder="1" applyAlignment="1">
      <alignment horizontal="right" vertical="center" readingOrder="2"/>
    </xf>
    <xf numFmtId="1" fontId="90" fillId="0" borderId="0" xfId="472" applyNumberFormat="1" applyFont="1" applyBorder="1" applyAlignment="1">
      <alignment horizontal="center" vertical="center" wrapText="1"/>
    </xf>
    <xf numFmtId="0" fontId="21" fillId="0" borderId="0" xfId="472" applyFont="1"/>
    <xf numFmtId="0" fontId="29" fillId="42" borderId="1" xfId="472" applyFont="1" applyFill="1" applyBorder="1" applyAlignment="1">
      <alignment horizontal="center" vertical="center" readingOrder="2"/>
    </xf>
    <xf numFmtId="0" fontId="27" fillId="42" borderId="1" xfId="472" applyFont="1" applyFill="1" applyBorder="1" applyAlignment="1">
      <alignment horizontal="center" vertical="center" wrapText="1" readingOrder="2"/>
    </xf>
    <xf numFmtId="0" fontId="30" fillId="42" borderId="1" xfId="472" applyFont="1" applyFill="1" applyBorder="1" applyAlignment="1">
      <alignment horizontal="center" vertical="center" wrapText="1" readingOrder="2"/>
    </xf>
    <xf numFmtId="0" fontId="30" fillId="42" borderId="2" xfId="472" quotePrefix="1" applyFont="1" applyFill="1" applyBorder="1" applyAlignment="1">
      <alignment horizontal="center" vertical="center" wrapText="1" readingOrder="2"/>
    </xf>
    <xf numFmtId="0" fontId="30" fillId="42" borderId="1" xfId="472" quotePrefix="1" applyFont="1" applyFill="1" applyBorder="1" applyAlignment="1">
      <alignment horizontal="center" vertical="center" wrapText="1" readingOrder="2"/>
    </xf>
    <xf numFmtId="1" fontId="23" fillId="0" borderId="0" xfId="472" applyNumberFormat="1" applyFont="1" applyBorder="1" applyAlignment="1">
      <alignment horizontal="center" vertical="center" wrapText="1"/>
    </xf>
    <xf numFmtId="1" fontId="23" fillId="0" borderId="0" xfId="472" applyNumberFormat="1" applyFont="1" applyFill="1" applyBorder="1" applyAlignment="1">
      <alignment horizontal="center" vertical="center" wrapText="1"/>
    </xf>
    <xf numFmtId="1" fontId="21" fillId="0" borderId="0" xfId="472" applyNumberFormat="1" applyFont="1"/>
    <xf numFmtId="0" fontId="23" fillId="0" borderId="97" xfId="472" applyFont="1" applyBorder="1" applyAlignment="1">
      <alignment horizontal="center" vertical="center" readingOrder="2"/>
    </xf>
    <xf numFmtId="1" fontId="23" fillId="0" borderId="97" xfId="472" applyNumberFormat="1" applyFont="1" applyFill="1" applyBorder="1" applyAlignment="1">
      <alignment horizontal="center" vertical="center" wrapText="1"/>
    </xf>
    <xf numFmtId="0" fontId="27" fillId="4" borderId="98" xfId="472" applyFont="1" applyFill="1" applyBorder="1" applyAlignment="1">
      <alignment horizontal="right" vertical="center" readingOrder="2"/>
    </xf>
    <xf numFmtId="1" fontId="23" fillId="0" borderId="99" xfId="472" applyNumberFormat="1" applyFont="1" applyBorder="1" applyAlignment="1">
      <alignment horizontal="center" vertical="center" wrapText="1"/>
    </xf>
    <xf numFmtId="1" fontId="25" fillId="5" borderId="99" xfId="472" applyNumberFormat="1" applyFont="1" applyFill="1" applyBorder="1" applyAlignment="1">
      <alignment horizontal="center" vertical="center" wrapText="1"/>
    </xf>
    <xf numFmtId="1" fontId="25" fillId="0" borderId="99" xfId="472" applyNumberFormat="1" applyFont="1" applyBorder="1" applyAlignment="1">
      <alignment horizontal="center" vertical="center" wrapText="1"/>
    </xf>
    <xf numFmtId="1" fontId="25" fillId="5" borderId="100" xfId="472" applyNumberFormat="1" applyFont="1" applyFill="1" applyBorder="1" applyAlignment="1">
      <alignment horizontal="center" vertical="center" wrapText="1"/>
    </xf>
    <xf numFmtId="1" fontId="25" fillId="0" borderId="101" xfId="472" applyNumberFormat="1" applyFont="1" applyBorder="1" applyAlignment="1">
      <alignment horizontal="center" vertical="center" wrapText="1"/>
    </xf>
    <xf numFmtId="1" fontId="23" fillId="0" borderId="60" xfId="472" applyNumberFormat="1" applyFont="1" applyBorder="1" applyAlignment="1">
      <alignment horizontal="center" vertical="center" wrapText="1"/>
    </xf>
    <xf numFmtId="1" fontId="25" fillId="5" borderId="61" xfId="472" applyNumberFormat="1" applyFont="1" applyFill="1" applyBorder="1" applyAlignment="1">
      <alignment horizontal="center" vertical="center" wrapText="1"/>
    </xf>
    <xf numFmtId="1" fontId="25" fillId="0" borderId="102" xfId="472" applyNumberFormat="1" applyFont="1" applyBorder="1" applyAlignment="1">
      <alignment horizontal="center" vertical="center" wrapText="1"/>
    </xf>
    <xf numFmtId="0" fontId="61" fillId="0" borderId="0" xfId="472" quotePrefix="1" applyFont="1" applyAlignment="1">
      <alignment horizontal="right" wrapText="1" readingOrder="2"/>
    </xf>
    <xf numFmtId="0" fontId="61" fillId="0" borderId="0" xfId="472" quotePrefix="1" applyFont="1" applyAlignment="1">
      <alignment horizontal="right" vertical="center" readingOrder="2"/>
    </xf>
    <xf numFmtId="0" fontId="61" fillId="0" borderId="0" xfId="472" applyFont="1" applyAlignment="1">
      <alignment horizontal="right" vertical="center" readingOrder="2"/>
    </xf>
    <xf numFmtId="0" fontId="21" fillId="0" borderId="0" xfId="472" applyFont="1" applyAlignment="1">
      <alignment readingOrder="2"/>
    </xf>
    <xf numFmtId="0" fontId="21" fillId="0" borderId="0" xfId="472" applyFont="1" applyAlignment="1">
      <alignment horizontal="center"/>
    </xf>
    <xf numFmtId="0" fontId="21" fillId="0" borderId="0" xfId="472" quotePrefix="1" applyFont="1" applyAlignment="1">
      <alignment horizontal="left"/>
    </xf>
    <xf numFmtId="0" fontId="21" fillId="0" borderId="0" xfId="472" applyFont="1" applyAlignment="1"/>
    <xf numFmtId="0" fontId="24" fillId="0" borderId="0" xfId="472" quotePrefix="1" applyFont="1" applyFill="1" applyBorder="1" applyAlignment="1">
      <alignment horizontal="center" vertical="center" wrapText="1" readingOrder="2"/>
    </xf>
    <xf numFmtId="0" fontId="24" fillId="0" borderId="0" xfId="472" applyFont="1" applyFill="1" applyBorder="1" applyAlignment="1">
      <alignment horizontal="center" vertical="center" wrapText="1" readingOrder="2"/>
    </xf>
    <xf numFmtId="1" fontId="28" fillId="42" borderId="1" xfId="472" applyNumberFormat="1" applyFont="1" applyFill="1" applyBorder="1" applyAlignment="1">
      <alignment horizontal="center" vertical="center" readingOrder="2"/>
    </xf>
    <xf numFmtId="0" fontId="28" fillId="42" borderId="1" xfId="472" quotePrefix="1" applyFont="1" applyFill="1" applyBorder="1" applyAlignment="1">
      <alignment horizontal="center" vertical="center" wrapText="1" readingOrder="2"/>
    </xf>
    <xf numFmtId="3" fontId="21" fillId="0" borderId="0" xfId="472" applyNumberFormat="1" applyFont="1" applyFill="1" applyBorder="1"/>
    <xf numFmtId="3" fontId="24" fillId="0" borderId="0" xfId="472" applyNumberFormat="1" applyFont="1" applyFill="1" applyBorder="1"/>
    <xf numFmtId="0" fontId="23" fillId="0" borderId="103" xfId="472" applyFont="1" applyFill="1" applyBorder="1" applyAlignment="1">
      <alignment horizontal="center" vertical="center" readingOrder="2"/>
    </xf>
    <xf numFmtId="0" fontId="23" fillId="0" borderId="103" xfId="472" applyFont="1" applyBorder="1" applyAlignment="1">
      <alignment horizontal="center" vertical="center" readingOrder="2"/>
    </xf>
    <xf numFmtId="0" fontId="139" fillId="0" borderId="0" xfId="472" applyFont="1" applyBorder="1" applyAlignment="1">
      <alignment horizontal="right" vertical="center" readingOrder="2"/>
    </xf>
    <xf numFmtId="0" fontId="140" fillId="0" borderId="0" xfId="472" applyFont="1" applyFill="1" applyBorder="1"/>
    <xf numFmtId="0" fontId="33" fillId="0" borderId="0" xfId="472" applyFont="1" applyFill="1" applyBorder="1" applyAlignment="1">
      <alignment horizontal="center" vertical="center" wrapText="1" readingOrder="2"/>
    </xf>
    <xf numFmtId="0" fontId="28" fillId="42" borderId="104" xfId="472" applyFont="1" applyFill="1" applyBorder="1" applyAlignment="1">
      <alignment horizontal="center" vertical="center" readingOrder="2"/>
    </xf>
    <xf numFmtId="0" fontId="28" fillId="42" borderId="105" xfId="472" applyFont="1" applyFill="1" applyBorder="1" applyAlignment="1">
      <alignment horizontal="center" vertical="center" wrapText="1" readingOrder="2"/>
    </xf>
    <xf numFmtId="1" fontId="28" fillId="42" borderId="105" xfId="472" quotePrefix="1" applyNumberFormat="1" applyFont="1" applyFill="1" applyBorder="1" applyAlignment="1">
      <alignment horizontal="center" vertical="center" wrapText="1" readingOrder="2"/>
    </xf>
    <xf numFmtId="0" fontId="28" fillId="42" borderId="74" xfId="472" applyFont="1" applyFill="1" applyBorder="1" applyAlignment="1">
      <alignment horizontal="center" vertical="center" wrapText="1" readingOrder="2"/>
    </xf>
    <xf numFmtId="0" fontId="23" fillId="0" borderId="106" xfId="472" applyFont="1" applyFill="1" applyBorder="1" applyAlignment="1">
      <alignment horizontal="center" vertical="center" readingOrder="2"/>
    </xf>
    <xf numFmtId="3" fontId="23" fillId="0" borderId="106" xfId="472" applyNumberFormat="1" applyFont="1" applyBorder="1" applyAlignment="1">
      <alignment horizontal="center" vertical="center" wrapText="1"/>
    </xf>
    <xf numFmtId="0" fontId="27" fillId="4" borderId="66" xfId="472" applyFont="1" applyFill="1" applyBorder="1" applyAlignment="1">
      <alignment horizontal="right" vertical="center" readingOrder="2"/>
    </xf>
    <xf numFmtId="3" fontId="25" fillId="0" borderId="106" xfId="472" applyNumberFormat="1" applyFont="1" applyBorder="1" applyAlignment="1">
      <alignment horizontal="center" vertical="center" wrapText="1"/>
    </xf>
    <xf numFmtId="3" fontId="25" fillId="5" borderId="73" xfId="472" applyNumberFormat="1" applyFont="1" applyFill="1" applyBorder="1" applyAlignment="1">
      <alignment horizontal="center" vertical="center" wrapText="1"/>
    </xf>
    <xf numFmtId="3" fontId="25" fillId="0" borderId="107" xfId="472" applyNumberFormat="1" applyFont="1" applyBorder="1" applyAlignment="1">
      <alignment horizontal="center" vertical="center" wrapText="1"/>
    </xf>
    <xf numFmtId="0" fontId="27" fillId="4" borderId="67" xfId="472" applyFont="1" applyFill="1" applyBorder="1" applyAlignment="1">
      <alignment horizontal="right" vertical="center" readingOrder="2"/>
    </xf>
    <xf numFmtId="0" fontId="27" fillId="4" borderId="67" xfId="472" applyFont="1" applyFill="1" applyBorder="1" applyAlignment="1">
      <alignment readingOrder="2"/>
    </xf>
    <xf numFmtId="0" fontId="27" fillId="4" borderId="67" xfId="472" applyFont="1" applyFill="1" applyBorder="1" applyAlignment="1">
      <alignment horizontal="right" vertical="center"/>
    </xf>
    <xf numFmtId="3" fontId="25" fillId="0" borderId="60" xfId="472" applyNumberFormat="1" applyFont="1" applyBorder="1" applyAlignment="1">
      <alignment horizontal="center" vertical="center" wrapText="1"/>
    </xf>
    <xf numFmtId="3" fontId="25" fillId="0" borderId="108" xfId="472" applyNumberFormat="1" applyFont="1" applyBorder="1" applyAlignment="1">
      <alignment horizontal="center" vertical="center" wrapText="1"/>
    </xf>
    <xf numFmtId="0" fontId="28" fillId="6" borderId="67" xfId="472" applyFont="1" applyFill="1" applyBorder="1" applyAlignment="1">
      <alignment horizontal="center" vertical="center" readingOrder="2"/>
    </xf>
    <xf numFmtId="0" fontId="28" fillId="6" borderId="67" xfId="472" applyFont="1" applyFill="1" applyBorder="1" applyAlignment="1">
      <alignment horizontal="center" vertical="center" wrapText="1" readingOrder="2"/>
    </xf>
    <xf numFmtId="1" fontId="28" fillId="6" borderId="67" xfId="472" quotePrefix="1" applyNumberFormat="1" applyFont="1" applyFill="1" applyBorder="1" applyAlignment="1">
      <alignment horizontal="center" vertical="center" wrapText="1" readingOrder="2"/>
    </xf>
    <xf numFmtId="3" fontId="23" fillId="0" borderId="0" xfId="472" applyNumberFormat="1" applyFont="1" applyBorder="1" applyAlignment="1">
      <alignment horizontal="center" vertical="center" wrapText="1"/>
    </xf>
    <xf numFmtId="0" fontId="27" fillId="4" borderId="109" xfId="472" applyFont="1" applyFill="1" applyBorder="1" applyAlignment="1">
      <alignment horizontal="right" vertical="center" readingOrder="2"/>
    </xf>
    <xf numFmtId="3" fontId="25" fillId="0" borderId="67" xfId="472" applyNumberFormat="1" applyFont="1" applyBorder="1" applyAlignment="1">
      <alignment horizontal="center" vertical="center" wrapText="1"/>
    </xf>
    <xf numFmtId="3" fontId="25" fillId="5" borderId="79" xfId="472" applyNumberFormat="1" applyFont="1" applyFill="1" applyBorder="1" applyAlignment="1">
      <alignment horizontal="center" vertical="center" wrapText="1"/>
    </xf>
    <xf numFmtId="0" fontId="27" fillId="4" borderId="110" xfId="472" applyFont="1" applyFill="1" applyBorder="1" applyAlignment="1">
      <alignment horizontal="right" vertical="center" readingOrder="2"/>
    </xf>
    <xf numFmtId="3" fontId="25" fillId="0" borderId="111" xfId="472" applyNumberFormat="1" applyFont="1" applyBorder="1" applyAlignment="1">
      <alignment horizontal="center" vertical="center" wrapText="1"/>
    </xf>
    <xf numFmtId="0" fontId="27" fillId="4" borderId="110" xfId="472" applyFont="1" applyFill="1" applyBorder="1" applyAlignment="1">
      <alignment readingOrder="2"/>
    </xf>
    <xf numFmtId="0" fontId="27" fillId="4" borderId="112" xfId="472" applyFont="1" applyFill="1" applyBorder="1" applyAlignment="1">
      <alignment horizontal="right" vertical="center"/>
    </xf>
    <xf numFmtId="0" fontId="24" fillId="0" borderId="0" xfId="1437" quotePrefix="1" applyFont="1" applyBorder="1" applyAlignment="1">
      <alignment horizontal="center" vertical="center"/>
    </xf>
    <xf numFmtId="0" fontId="28" fillId="4" borderId="110" xfId="472" applyFont="1" applyFill="1" applyBorder="1" applyAlignment="1">
      <alignment horizontal="right" vertical="center" readingOrder="2"/>
    </xf>
    <xf numFmtId="0" fontId="28" fillId="42" borderId="49" xfId="472" applyFont="1" applyFill="1" applyBorder="1" applyAlignment="1">
      <alignment horizontal="center" vertical="center" wrapText="1" readingOrder="2"/>
    </xf>
    <xf numFmtId="1" fontId="27" fillId="42" borderId="65" xfId="472" applyNumberFormat="1" applyFont="1" applyFill="1" applyBorder="1" applyAlignment="1">
      <alignment horizontal="center" vertical="center" readingOrder="2"/>
    </xf>
    <xf numFmtId="1" fontId="27" fillId="42" borderId="5" xfId="472" applyNumberFormat="1" applyFont="1" applyFill="1" applyBorder="1" applyAlignment="1">
      <alignment horizontal="center" vertical="center" readingOrder="2"/>
    </xf>
    <xf numFmtId="1" fontId="27" fillId="42" borderId="113" xfId="472" applyNumberFormat="1" applyFont="1" applyFill="1" applyBorder="1" applyAlignment="1">
      <alignment horizontal="center" vertical="center" readingOrder="2"/>
    </xf>
    <xf numFmtId="0" fontId="28" fillId="42" borderId="114" xfId="472" applyFont="1" applyFill="1" applyBorder="1" applyAlignment="1">
      <alignment horizontal="center" vertical="center" wrapText="1" readingOrder="2"/>
    </xf>
    <xf numFmtId="1" fontId="30" fillId="42" borderId="115" xfId="472" applyNumberFormat="1" applyFont="1" applyFill="1" applyBorder="1" applyAlignment="1">
      <alignment horizontal="center" vertical="center" wrapText="1" readingOrder="2"/>
    </xf>
    <xf numFmtId="1" fontId="27" fillId="42" borderId="116" xfId="472" applyNumberFormat="1" applyFont="1" applyFill="1" applyBorder="1" applyAlignment="1">
      <alignment horizontal="center" vertical="center" readingOrder="2"/>
    </xf>
    <xf numFmtId="1" fontId="106" fillId="0" borderId="0" xfId="472" applyNumberFormat="1" applyFont="1" applyFill="1" applyBorder="1" applyAlignment="1">
      <alignment horizontal="center" vertical="center" wrapText="1"/>
    </xf>
    <xf numFmtId="0" fontId="27" fillId="4" borderId="4" xfId="472" applyFont="1" applyFill="1" applyBorder="1" applyAlignment="1">
      <alignment horizontal="right" vertical="center" readingOrder="2"/>
    </xf>
    <xf numFmtId="0" fontId="25" fillId="0" borderId="4" xfId="472" applyFont="1" applyFill="1" applyBorder="1" applyAlignment="1">
      <alignment horizontal="center" vertical="center" readingOrder="2"/>
    </xf>
    <xf numFmtId="0" fontId="25" fillId="5" borderId="4" xfId="472" applyFont="1" applyFill="1" applyBorder="1" applyAlignment="1">
      <alignment horizontal="center" vertical="center" readingOrder="2"/>
    </xf>
    <xf numFmtId="0" fontId="23" fillId="0" borderId="4" xfId="472" applyFont="1" applyFill="1" applyBorder="1" applyAlignment="1">
      <alignment horizontal="center" vertical="center" readingOrder="2"/>
    </xf>
    <xf numFmtId="0" fontId="27" fillId="4" borderId="1" xfId="472" applyFont="1" applyFill="1" applyBorder="1" applyAlignment="1">
      <alignment readingOrder="2"/>
    </xf>
    <xf numFmtId="0" fontId="141" fillId="0" borderId="0" xfId="472" applyFont="1" applyFill="1" applyBorder="1" applyAlignment="1">
      <alignment horizontal="right" vertical="center" readingOrder="2"/>
    </xf>
    <xf numFmtId="1" fontId="21" fillId="0" borderId="0" xfId="472" applyNumberFormat="1" applyFont="1" applyFill="1" applyBorder="1"/>
    <xf numFmtId="0" fontId="24" fillId="0" borderId="0" xfId="1442" applyNumberFormat="1" applyFont="1" applyBorder="1" applyAlignment="1">
      <alignment horizontal="center" vertical="center" readingOrder="2"/>
    </xf>
    <xf numFmtId="0" fontId="142" fillId="0" borderId="0" xfId="1442" applyFont="1"/>
    <xf numFmtId="0" fontId="143" fillId="0" borderId="0" xfId="1442" applyNumberFormat="1" applyFont="1" applyBorder="1" applyAlignment="1">
      <alignment horizontal="center" vertical="center" readingOrder="2"/>
    </xf>
    <xf numFmtId="0" fontId="25" fillId="0" borderId="0" xfId="1442" applyNumberFormat="1" applyFont="1" applyBorder="1" applyAlignment="1">
      <alignment horizontal="center" vertical="center" readingOrder="2"/>
    </xf>
    <xf numFmtId="0" fontId="27" fillId="38" borderId="1" xfId="1442" applyNumberFormat="1" applyFont="1" applyFill="1" applyBorder="1" applyAlignment="1">
      <alignment horizontal="center" vertical="center" readingOrder="2"/>
    </xf>
    <xf numFmtId="0" fontId="27" fillId="38" borderId="1" xfId="1499" applyFont="1" applyFill="1" applyBorder="1" applyAlignment="1">
      <alignment horizontal="center" vertical="center" wrapText="1" readingOrder="2"/>
    </xf>
    <xf numFmtId="0" fontId="27" fillId="4" borderId="67" xfId="1442" applyNumberFormat="1" applyFont="1" applyFill="1" applyBorder="1" applyAlignment="1">
      <alignment horizontal="center" vertical="center" readingOrder="2"/>
    </xf>
    <xf numFmtId="3" fontId="24" fillId="0" borderId="2" xfId="1442" applyNumberFormat="1" applyFont="1" applyBorder="1" applyAlignment="1">
      <alignment horizontal="center" vertical="center" readingOrder="2"/>
    </xf>
    <xf numFmtId="3" fontId="19" fillId="5" borderId="67" xfId="1442" applyNumberFormat="1" applyFont="1" applyFill="1" applyBorder="1" applyAlignment="1">
      <alignment horizontal="center" vertical="center" readingOrder="2"/>
    </xf>
    <xf numFmtId="3" fontId="19" fillId="0" borderId="67" xfId="1442" applyNumberFormat="1" applyFont="1" applyBorder="1" applyAlignment="1">
      <alignment horizontal="center" vertical="center" readingOrder="2"/>
    </xf>
    <xf numFmtId="166" fontId="19" fillId="5" borderId="67" xfId="1442" applyNumberFormat="1" applyFont="1" applyFill="1" applyBorder="1" applyAlignment="1">
      <alignment horizontal="center" vertical="center" readingOrder="2"/>
    </xf>
    <xf numFmtId="3" fontId="142" fillId="0" borderId="0" xfId="1442" applyNumberFormat="1" applyFont="1"/>
    <xf numFmtId="3" fontId="24" fillId="0" borderId="67" xfId="1442" applyNumberFormat="1" applyFont="1" applyBorder="1" applyAlignment="1">
      <alignment horizontal="center" vertical="center" readingOrder="2"/>
    </xf>
    <xf numFmtId="0" fontId="27" fillId="4" borderId="0" xfId="1442" applyNumberFormat="1" applyFont="1" applyFill="1" applyBorder="1" applyAlignment="1">
      <alignment horizontal="center" vertical="center" readingOrder="2"/>
    </xf>
    <xf numFmtId="3" fontId="19" fillId="5" borderId="0" xfId="1442" applyNumberFormat="1" applyFont="1" applyFill="1" applyBorder="1" applyAlignment="1">
      <alignment horizontal="center" vertical="center" readingOrder="2"/>
    </xf>
    <xf numFmtId="3" fontId="19" fillId="0" borderId="0" xfId="1442" applyNumberFormat="1" applyFont="1" applyBorder="1" applyAlignment="1">
      <alignment horizontal="center" vertical="center" readingOrder="2"/>
    </xf>
    <xf numFmtId="49" fontId="142" fillId="0" borderId="0" xfId="1442" applyNumberFormat="1" applyFont="1"/>
    <xf numFmtId="0" fontId="27" fillId="38" borderId="2" xfId="1442" applyNumberFormat="1" applyFont="1" applyFill="1" applyBorder="1" applyAlignment="1">
      <alignment horizontal="center" vertical="center" readingOrder="2"/>
    </xf>
    <xf numFmtId="0" fontId="27" fillId="38" borderId="2" xfId="1499" applyFont="1" applyFill="1" applyBorder="1" applyAlignment="1">
      <alignment horizontal="center" vertical="distributed" readingOrder="2"/>
    </xf>
    <xf numFmtId="0" fontId="28" fillId="38" borderId="2" xfId="1499" applyFont="1" applyFill="1" applyBorder="1" applyAlignment="1">
      <alignment horizontal="center" vertical="center" wrapText="1" readingOrder="2"/>
    </xf>
    <xf numFmtId="167" fontId="142" fillId="0" borderId="0" xfId="1442" applyNumberFormat="1" applyFont="1"/>
    <xf numFmtId="0" fontId="23" fillId="0" borderId="60" xfId="1442" applyNumberFormat="1" applyFont="1" applyBorder="1" applyAlignment="1">
      <alignment horizontal="center" vertical="center" readingOrder="2"/>
    </xf>
    <xf numFmtId="167" fontId="24" fillId="0" borderId="60" xfId="1442" applyNumberFormat="1" applyFont="1" applyBorder="1" applyAlignment="1">
      <alignment horizontal="center" vertical="center" wrapText="1"/>
    </xf>
    <xf numFmtId="3" fontId="24" fillId="0" borderId="60" xfId="1442" applyNumberFormat="1" applyFont="1" applyBorder="1" applyAlignment="1">
      <alignment horizontal="center" vertical="center" wrapText="1"/>
    </xf>
    <xf numFmtId="0" fontId="28" fillId="4" borderId="3" xfId="1442" applyNumberFormat="1" applyFont="1" applyFill="1" applyBorder="1" applyAlignment="1">
      <alignment horizontal="right" vertical="center" readingOrder="2"/>
    </xf>
    <xf numFmtId="167" fontId="24" fillId="0" borderId="3" xfId="1442" applyNumberFormat="1" applyFont="1" applyBorder="1" applyAlignment="1">
      <alignment horizontal="center" vertical="center" wrapText="1"/>
    </xf>
    <xf numFmtId="167" fontId="19" fillId="5" borderId="3" xfId="1442" applyNumberFormat="1" applyFont="1" applyFill="1" applyBorder="1" applyAlignment="1">
      <alignment horizontal="center" vertical="center" wrapText="1"/>
    </xf>
    <xf numFmtId="3" fontId="19" fillId="0" borderId="3" xfId="1442" applyNumberFormat="1" applyFont="1" applyBorder="1" applyAlignment="1">
      <alignment horizontal="center" vertical="center" wrapText="1"/>
    </xf>
    <xf numFmtId="167" fontId="19" fillId="0" borderId="1" xfId="1442" applyNumberFormat="1" applyFont="1" applyBorder="1" applyAlignment="1">
      <alignment horizontal="center" vertical="center" wrapText="1"/>
    </xf>
    <xf numFmtId="168" fontId="142" fillId="0" borderId="0" xfId="1442" applyNumberFormat="1" applyFont="1"/>
    <xf numFmtId="0" fontId="28" fillId="4" borderId="1" xfId="1442" applyNumberFormat="1" applyFont="1" applyFill="1" applyBorder="1" applyAlignment="1">
      <alignment horizontal="right" vertical="center" readingOrder="2"/>
    </xf>
    <xf numFmtId="169" fontId="19" fillId="5" borderId="1" xfId="1442" applyNumberFormat="1" applyFont="1" applyFill="1" applyBorder="1" applyAlignment="1">
      <alignment horizontal="center" vertical="center" wrapText="1"/>
    </xf>
    <xf numFmtId="3" fontId="19" fillId="5" borderId="1" xfId="1442" applyNumberFormat="1" applyFont="1" applyFill="1" applyBorder="1" applyAlignment="1">
      <alignment horizontal="center" vertical="center" wrapText="1"/>
    </xf>
    <xf numFmtId="3" fontId="19" fillId="0" borderId="1" xfId="1442" applyNumberFormat="1" applyFont="1" applyBorder="1" applyAlignment="1">
      <alignment horizontal="center" vertical="center" wrapText="1"/>
    </xf>
    <xf numFmtId="167" fontId="19" fillId="5" borderId="1" xfId="1442" applyNumberFormat="1" applyFont="1" applyFill="1" applyBorder="1" applyAlignment="1">
      <alignment horizontal="center" vertical="center" wrapText="1"/>
    </xf>
    <xf numFmtId="0" fontId="27" fillId="4" borderId="1" xfId="1442" applyNumberFormat="1" applyFont="1" applyFill="1" applyBorder="1" applyAlignment="1">
      <alignment horizontal="right" vertical="center" readingOrder="2"/>
    </xf>
    <xf numFmtId="0" fontId="26" fillId="3" borderId="15" xfId="1442" applyNumberFormat="1" applyFont="1" applyFill="1" applyBorder="1" applyAlignment="1">
      <alignment horizontal="right" vertical="center" readingOrder="2"/>
    </xf>
    <xf numFmtId="0" fontId="21" fillId="0" borderId="0" xfId="1442" applyFont="1"/>
    <xf numFmtId="0" fontId="19" fillId="0" borderId="0" xfId="1442" applyNumberFormat="1" applyFont="1" applyBorder="1" applyAlignment="1">
      <alignment horizontal="center" vertical="center" readingOrder="2"/>
    </xf>
    <xf numFmtId="0" fontId="30" fillId="38" borderId="1" xfId="1499" applyFont="1" applyFill="1" applyBorder="1" applyAlignment="1">
      <alignment horizontal="center" vertical="center" wrapText="1" readingOrder="2"/>
    </xf>
    <xf numFmtId="3" fontId="24" fillId="0" borderId="1" xfId="1442" applyNumberFormat="1" applyFont="1" applyBorder="1" applyAlignment="1">
      <alignment horizontal="center" vertical="center" readingOrder="2"/>
    </xf>
    <xf numFmtId="3" fontId="21" fillId="5" borderId="67" xfId="1442" applyNumberFormat="1" applyFont="1" applyFill="1" applyBorder="1" applyAlignment="1">
      <alignment horizontal="center" vertical="center"/>
    </xf>
    <xf numFmtId="3" fontId="21" fillId="0" borderId="67" xfId="1442" applyNumberFormat="1" applyFont="1" applyBorder="1" applyAlignment="1">
      <alignment horizontal="center" vertical="center"/>
    </xf>
    <xf numFmtId="166" fontId="21" fillId="0" borderId="67" xfId="1442" applyNumberFormat="1" applyFont="1" applyBorder="1" applyAlignment="1">
      <alignment horizontal="center" vertical="center"/>
    </xf>
    <xf numFmtId="0" fontId="145" fillId="0" borderId="0" xfId="1442" applyFont="1"/>
    <xf numFmtId="0" fontId="146" fillId="0" borderId="0" xfId="1442" applyNumberFormat="1" applyFont="1" applyBorder="1" applyAlignment="1">
      <alignment horizontal="center" vertical="center" readingOrder="2"/>
    </xf>
    <xf numFmtId="0" fontId="19" fillId="0" borderId="0" xfId="1442" applyNumberFormat="1" applyFont="1" applyBorder="1" applyAlignment="1">
      <alignment horizontal="left" vertical="center" readingOrder="2"/>
    </xf>
    <xf numFmtId="0" fontId="27" fillId="4" borderId="1" xfId="1442" applyNumberFormat="1" applyFont="1" applyFill="1" applyBorder="1" applyAlignment="1">
      <alignment horizontal="center" vertical="center" readingOrder="2"/>
    </xf>
    <xf numFmtId="3" fontId="19" fillId="5" borderId="117" xfId="1442" applyNumberFormat="1" applyFont="1" applyFill="1" applyBorder="1" applyAlignment="1">
      <alignment horizontal="center" vertical="center"/>
    </xf>
    <xf numFmtId="3" fontId="19" fillId="0" borderId="117" xfId="1442" applyNumberFormat="1" applyFont="1" applyBorder="1" applyAlignment="1">
      <alignment horizontal="center" vertical="center"/>
    </xf>
    <xf numFmtId="3" fontId="145" fillId="0" borderId="0" xfId="1442" applyNumberFormat="1" applyFont="1"/>
    <xf numFmtId="3" fontId="19" fillId="5" borderId="118" xfId="1442" applyNumberFormat="1" applyFont="1" applyFill="1" applyBorder="1" applyAlignment="1">
      <alignment horizontal="center" vertical="center"/>
    </xf>
    <xf numFmtId="3" fontId="19" fillId="0" borderId="118" xfId="1442" applyNumberFormat="1" applyFont="1" applyBorder="1" applyAlignment="1">
      <alignment horizontal="center" vertical="center"/>
    </xf>
    <xf numFmtId="166" fontId="19" fillId="3" borderId="67" xfId="1442" applyNumberFormat="1" applyFont="1" applyFill="1" applyBorder="1" applyAlignment="1">
      <alignment horizontal="center" vertical="center" readingOrder="2"/>
    </xf>
    <xf numFmtId="0" fontId="19" fillId="0" borderId="0" xfId="1442" applyFont="1" applyAlignment="1">
      <alignment horizontal="right"/>
    </xf>
    <xf numFmtId="0" fontId="65" fillId="0" borderId="0" xfId="1442" applyNumberFormat="1" applyFont="1" applyBorder="1" applyAlignment="1">
      <alignment horizontal="center" vertical="center" readingOrder="2"/>
    </xf>
    <xf numFmtId="0" fontId="147" fillId="0" borderId="0" xfId="1442" applyNumberFormat="1" applyFont="1" applyBorder="1" applyAlignment="1">
      <alignment horizontal="center" vertical="center" readingOrder="2"/>
    </xf>
    <xf numFmtId="0" fontId="22" fillId="0" borderId="0" xfId="1442" applyNumberFormat="1" applyFont="1" applyBorder="1" applyAlignment="1">
      <alignment horizontal="center" vertical="center" readingOrder="2"/>
    </xf>
    <xf numFmtId="0" fontId="30" fillId="38" borderId="2" xfId="1499" applyFont="1" applyFill="1" applyBorder="1" applyAlignment="1">
      <alignment horizontal="center" vertical="center" wrapText="1" readingOrder="2"/>
    </xf>
    <xf numFmtId="0" fontId="30" fillId="38" borderId="115" xfId="1499" applyFont="1" applyFill="1" applyBorder="1" applyAlignment="1">
      <alignment horizontal="center" vertical="center" wrapText="1" readingOrder="2"/>
    </xf>
    <xf numFmtId="0" fontId="30" fillId="38" borderId="119" xfId="1499" applyFont="1" applyFill="1" applyBorder="1" applyAlignment="1">
      <alignment horizontal="center" vertical="center" wrapText="1" readingOrder="2"/>
    </xf>
    <xf numFmtId="0" fontId="148" fillId="0" borderId="60" xfId="1442" applyNumberFormat="1" applyFont="1" applyBorder="1" applyAlignment="1">
      <alignment horizontal="center" vertical="center" readingOrder="2"/>
    </xf>
    <xf numFmtId="3" fontId="24" fillId="0" borderId="97" xfId="1442" applyNumberFormat="1" applyFont="1" applyBorder="1" applyAlignment="1">
      <alignment horizontal="center" vertical="center" wrapText="1"/>
    </xf>
    <xf numFmtId="3" fontId="33" fillId="0" borderId="97" xfId="1442" applyNumberFormat="1" applyFont="1" applyBorder="1" applyAlignment="1">
      <alignment horizontal="center" vertical="center" wrapText="1"/>
    </xf>
    <xf numFmtId="3" fontId="24" fillId="3" borderId="97" xfId="1442" applyNumberFormat="1" applyFont="1" applyFill="1" applyBorder="1" applyAlignment="1">
      <alignment horizontal="center" vertical="center" wrapText="1"/>
    </xf>
    <xf numFmtId="3" fontId="33" fillId="3" borderId="97" xfId="1442" applyNumberFormat="1" applyFont="1" applyFill="1" applyBorder="1" applyAlignment="1">
      <alignment horizontal="center" vertical="center" wrapText="1"/>
    </xf>
    <xf numFmtId="166" fontId="33" fillId="3" borderId="57" xfId="1442" applyNumberFormat="1" applyFont="1" applyFill="1" applyBorder="1" applyAlignment="1">
      <alignment horizontal="center" vertical="center" readingOrder="2"/>
    </xf>
    <xf numFmtId="0" fontId="27" fillId="4" borderId="3" xfId="1442" applyNumberFormat="1" applyFont="1" applyFill="1" applyBorder="1" applyAlignment="1">
      <alignment horizontal="right" vertical="center" readingOrder="2"/>
    </xf>
    <xf numFmtId="3" fontId="19" fillId="5" borderId="3" xfId="1442" applyNumberFormat="1" applyFont="1" applyFill="1" applyBorder="1" applyAlignment="1">
      <alignment horizontal="center" vertical="center" wrapText="1"/>
    </xf>
    <xf numFmtId="166" fontId="19" fillId="3" borderId="66" xfId="1442" applyNumberFormat="1" applyFont="1" applyFill="1" applyBorder="1" applyAlignment="1">
      <alignment horizontal="center" vertical="center" readingOrder="2"/>
    </xf>
    <xf numFmtId="166" fontId="19" fillId="5" borderId="66" xfId="1442" applyNumberFormat="1" applyFont="1" applyFill="1" applyBorder="1" applyAlignment="1">
      <alignment horizontal="center" vertical="center" readingOrder="2"/>
    </xf>
    <xf numFmtId="3" fontId="24" fillId="0" borderId="57" xfId="1442" applyNumberFormat="1" applyFont="1" applyBorder="1" applyAlignment="1">
      <alignment horizontal="center" vertical="center" wrapText="1"/>
    </xf>
    <xf numFmtId="3" fontId="19" fillId="5" borderId="65" xfId="1442" applyNumberFormat="1" applyFont="1" applyFill="1" applyBorder="1" applyAlignment="1">
      <alignment horizontal="center" vertical="center" wrapText="1"/>
    </xf>
    <xf numFmtId="3" fontId="19" fillId="5" borderId="16" xfId="1442" applyNumberFormat="1" applyFont="1" applyFill="1" applyBorder="1" applyAlignment="1">
      <alignment horizontal="center" vertical="center" wrapText="1"/>
    </xf>
    <xf numFmtId="0" fontId="142" fillId="0" borderId="0" xfId="1442" applyFont="1" applyAlignment="1">
      <alignment horizontal="center" vertical="center"/>
    </xf>
    <xf numFmtId="0" fontId="27" fillId="38" borderId="120" xfId="1499" applyFont="1" applyFill="1" applyBorder="1" applyAlignment="1">
      <alignment horizontal="center" vertical="center" wrapText="1" readingOrder="2"/>
    </xf>
    <xf numFmtId="0" fontId="149" fillId="4" borderId="66" xfId="1442" applyNumberFormat="1" applyFont="1" applyFill="1" applyBorder="1" applyAlignment="1">
      <alignment horizontal="center" vertical="center" readingOrder="2"/>
    </xf>
    <xf numFmtId="3" fontId="24" fillId="0" borderId="121" xfId="1442" applyNumberFormat="1" applyFont="1" applyBorder="1" applyAlignment="1">
      <alignment horizontal="center" vertical="center" readingOrder="2"/>
    </xf>
    <xf numFmtId="3" fontId="19" fillId="5" borderId="122" xfId="1442" applyNumberFormat="1" applyFont="1" applyFill="1" applyBorder="1" applyAlignment="1">
      <alignment horizontal="center" vertical="center" wrapText="1"/>
    </xf>
    <xf numFmtId="3" fontId="19" fillId="0" borderId="122" xfId="1442" applyNumberFormat="1" applyFont="1" applyBorder="1" applyAlignment="1">
      <alignment horizontal="center" vertical="center" wrapText="1"/>
    </xf>
    <xf numFmtId="3" fontId="19" fillId="0" borderId="123" xfId="1442" applyNumberFormat="1" applyFont="1" applyBorder="1" applyAlignment="1">
      <alignment horizontal="center" vertical="center" wrapText="1"/>
    </xf>
    <xf numFmtId="4" fontId="142" fillId="0" borderId="0" xfId="1442" applyNumberFormat="1" applyFont="1"/>
    <xf numFmtId="0" fontId="33" fillId="0" borderId="60" xfId="1442" applyNumberFormat="1" applyFont="1" applyBorder="1" applyAlignment="1">
      <alignment horizontal="center" vertical="center" readingOrder="2"/>
    </xf>
    <xf numFmtId="3" fontId="148" fillId="0" borderId="60" xfId="1442" applyNumberFormat="1" applyFont="1" applyBorder="1" applyAlignment="1">
      <alignment horizontal="center" vertical="center" wrapText="1"/>
    </xf>
    <xf numFmtId="3" fontId="148" fillId="0" borderId="3" xfId="1442" applyNumberFormat="1" applyFont="1" applyBorder="1" applyAlignment="1">
      <alignment horizontal="center" vertical="center" wrapText="1"/>
    </xf>
    <xf numFmtId="0" fontId="22" fillId="0" borderId="0" xfId="1442" applyNumberFormat="1" applyFont="1" applyBorder="1" applyAlignment="1">
      <alignment horizontal="left" vertical="center" readingOrder="2"/>
    </xf>
    <xf numFmtId="0" fontId="33" fillId="0" borderId="57" xfId="1442" applyNumberFormat="1" applyFont="1" applyBorder="1" applyAlignment="1">
      <alignment horizontal="center" vertical="center" readingOrder="2"/>
    </xf>
    <xf numFmtId="3" fontId="148" fillId="0" borderId="57" xfId="1442" applyNumberFormat="1" applyFont="1" applyBorder="1" applyAlignment="1">
      <alignment horizontal="center" vertical="center" wrapText="1"/>
    </xf>
    <xf numFmtId="0" fontId="150" fillId="0" borderId="0" xfId="1442" applyNumberFormat="1" applyFont="1" applyBorder="1" applyAlignment="1">
      <alignment horizontal="center" vertical="center" readingOrder="2"/>
    </xf>
    <xf numFmtId="0" fontId="28" fillId="38" borderId="1" xfId="1499" applyFont="1" applyFill="1" applyBorder="1" applyAlignment="1">
      <alignment horizontal="center" vertical="center" wrapText="1" readingOrder="2"/>
    </xf>
    <xf numFmtId="0" fontId="27" fillId="4" borderId="124" xfId="1442" applyNumberFormat="1" applyFont="1" applyFill="1" applyBorder="1" applyAlignment="1">
      <alignment horizontal="center" vertical="center" readingOrder="2"/>
    </xf>
    <xf numFmtId="3" fontId="19" fillId="5" borderId="67" xfId="1442" applyNumberFormat="1" applyFont="1" applyFill="1" applyBorder="1" applyAlignment="1">
      <alignment horizontal="center" vertical="center" wrapText="1"/>
    </xf>
    <xf numFmtId="3" fontId="19" fillId="0" borderId="67" xfId="1442" applyNumberFormat="1" applyFont="1" applyBorder="1" applyAlignment="1">
      <alignment horizontal="center" vertical="center" wrapText="1"/>
    </xf>
    <xf numFmtId="0" fontId="27" fillId="4" borderId="125" xfId="1442" applyNumberFormat="1" applyFont="1" applyFill="1" applyBorder="1" applyAlignment="1">
      <alignment horizontal="center" vertical="center" readingOrder="2"/>
    </xf>
    <xf numFmtId="0" fontId="32" fillId="0" borderId="0" xfId="1442"/>
    <xf numFmtId="0" fontId="151" fillId="0" borderId="0" xfId="1442" applyNumberFormat="1" applyFont="1" applyBorder="1" applyAlignment="1">
      <alignment horizontal="center" vertical="center" readingOrder="2"/>
    </xf>
    <xf numFmtId="0" fontId="29" fillId="38" borderId="1" xfId="1499" applyFont="1" applyFill="1" applyBorder="1" applyAlignment="1">
      <alignment horizontal="center" vertical="center" wrapText="1" readingOrder="2"/>
    </xf>
    <xf numFmtId="0" fontId="27" fillId="4" borderId="126" xfId="1442" applyNumberFormat="1" applyFont="1" applyFill="1" applyBorder="1" applyAlignment="1">
      <alignment horizontal="center" vertical="center" readingOrder="2"/>
    </xf>
    <xf numFmtId="3" fontId="24" fillId="0" borderId="127" xfId="1442" applyNumberFormat="1" applyFont="1" applyBorder="1" applyAlignment="1">
      <alignment horizontal="center" vertical="center" readingOrder="2"/>
    </xf>
    <xf numFmtId="3" fontId="19" fillId="5" borderId="128" xfId="1442" applyNumberFormat="1" applyFont="1" applyFill="1" applyBorder="1" applyAlignment="1">
      <alignment horizontal="center" vertical="center" wrapText="1"/>
    </xf>
    <xf numFmtId="3" fontId="19" fillId="0" borderId="128" xfId="1442" applyNumberFormat="1" applyFont="1" applyBorder="1" applyAlignment="1">
      <alignment horizontal="center" vertical="center" wrapText="1"/>
    </xf>
    <xf numFmtId="3" fontId="32" fillId="0" borderId="0" xfId="1442" applyNumberFormat="1"/>
    <xf numFmtId="3" fontId="24" fillId="0" borderId="128" xfId="1442" applyNumberFormat="1" applyFont="1" applyBorder="1" applyAlignment="1">
      <alignment horizontal="center" vertical="center" readingOrder="2"/>
    </xf>
    <xf numFmtId="166" fontId="19" fillId="3" borderId="67" xfId="1442" applyNumberFormat="1" applyFont="1" applyFill="1" applyBorder="1" applyAlignment="1">
      <alignment horizontal="center" vertical="center" wrapText="1"/>
    </xf>
    <xf numFmtId="0" fontId="101" fillId="0" borderId="0" xfId="1442" applyFont="1" applyAlignment="1">
      <alignment horizontal="right" vertical="center" wrapText="1"/>
    </xf>
    <xf numFmtId="0" fontId="24" fillId="0" borderId="0" xfId="472" applyFont="1" applyAlignment="1">
      <alignment horizontal="center" vertical="center"/>
    </xf>
    <xf numFmtId="1" fontId="98" fillId="0" borderId="0" xfId="472" applyNumberFormat="1" applyFont="1" applyAlignment="1">
      <alignment horizontal="center"/>
    </xf>
    <xf numFmtId="0" fontId="27" fillId="42" borderId="55" xfId="472" applyFont="1" applyFill="1" applyBorder="1" applyAlignment="1">
      <alignment horizontal="center" vertical="center" wrapText="1" readingOrder="2"/>
    </xf>
    <xf numFmtId="3" fontId="23" fillId="5" borderId="1" xfId="1440" applyNumberFormat="1" applyFont="1" applyFill="1" applyBorder="1" applyAlignment="1">
      <alignment horizontal="center" vertical="center"/>
    </xf>
    <xf numFmtId="3" fontId="23" fillId="0" borderId="1" xfId="472" applyNumberFormat="1" applyFont="1" applyBorder="1" applyAlignment="1">
      <alignment horizontal="center" vertical="center" wrapText="1"/>
    </xf>
    <xf numFmtId="3" fontId="25" fillId="5" borderId="1" xfId="1440" applyNumberFormat="1" applyFont="1" applyFill="1" applyBorder="1" applyAlignment="1">
      <alignment horizontal="center" vertical="center"/>
    </xf>
    <xf numFmtId="3" fontId="25" fillId="0" borderId="1" xfId="472" applyNumberFormat="1" applyFont="1" applyBorder="1" applyAlignment="1">
      <alignment horizontal="center" vertical="center" wrapText="1"/>
    </xf>
    <xf numFmtId="0" fontId="98" fillId="0" borderId="0" xfId="472" applyFont="1" applyAlignment="1">
      <alignment horizontal="center"/>
    </xf>
    <xf numFmtId="0" fontId="27" fillId="42" borderId="129" xfId="472" applyFont="1" applyFill="1" applyBorder="1" applyAlignment="1">
      <alignment horizontal="center" vertical="center" wrapText="1" readingOrder="2"/>
    </xf>
    <xf numFmtId="0" fontId="27" fillId="42" borderId="130" xfId="472" applyFont="1" applyFill="1" applyBorder="1" applyAlignment="1">
      <alignment horizontal="center" vertical="center" wrapText="1" readingOrder="2"/>
    </xf>
    <xf numFmtId="0" fontId="27" fillId="42" borderId="131" xfId="472" applyFont="1" applyFill="1" applyBorder="1" applyAlignment="1">
      <alignment horizontal="center" vertical="center" wrapText="1" readingOrder="2"/>
    </xf>
    <xf numFmtId="0" fontId="27" fillId="42" borderId="0" xfId="472" applyFont="1" applyFill="1" applyBorder="1" applyAlignment="1">
      <alignment horizontal="center" vertical="center" wrapText="1" readingOrder="2"/>
    </xf>
    <xf numFmtId="0" fontId="27" fillId="42" borderId="66" xfId="472" applyFont="1" applyFill="1" applyBorder="1" applyAlignment="1">
      <alignment horizontal="center" vertical="center" wrapText="1" readingOrder="2"/>
    </xf>
    <xf numFmtId="0" fontId="27" fillId="42" borderId="132" xfId="472" applyFont="1" applyFill="1" applyBorder="1" applyAlignment="1">
      <alignment horizontal="center" vertical="center" wrapText="1" readingOrder="2"/>
    </xf>
    <xf numFmtId="0" fontId="27" fillId="42" borderId="133" xfId="472" applyFont="1" applyFill="1" applyBorder="1" applyAlignment="1">
      <alignment horizontal="center" vertical="center" wrapText="1" readingOrder="2"/>
    </xf>
    <xf numFmtId="0" fontId="28" fillId="4" borderId="3" xfId="472" applyFont="1" applyFill="1" applyBorder="1" applyAlignment="1">
      <alignment horizontal="center" vertical="center" readingOrder="2"/>
    </xf>
    <xf numFmtId="49" fontId="58" fillId="0" borderId="3" xfId="472" applyNumberFormat="1" applyFont="1" applyBorder="1" applyAlignment="1">
      <alignment horizontal="center" vertical="center" wrapText="1"/>
    </xf>
    <xf numFmtId="49" fontId="58" fillId="5" borderId="3" xfId="1440" applyNumberFormat="1" applyFont="1" applyFill="1" applyBorder="1" applyAlignment="1">
      <alignment horizontal="center" vertical="center"/>
    </xf>
    <xf numFmtId="164" fontId="58" fillId="5" borderId="3" xfId="1440" applyNumberFormat="1" applyFont="1" applyFill="1" applyBorder="1" applyAlignment="1">
      <alignment horizontal="center" vertical="center"/>
    </xf>
    <xf numFmtId="164" fontId="58" fillId="0" borderId="3" xfId="472" applyNumberFormat="1" applyFont="1" applyBorder="1" applyAlignment="1">
      <alignment horizontal="center" vertical="center" wrapText="1"/>
    </xf>
    <xf numFmtId="0" fontId="28" fillId="4" borderId="1" xfId="472" applyFont="1" applyFill="1" applyBorder="1" applyAlignment="1">
      <alignment horizontal="center" vertical="center" readingOrder="2"/>
    </xf>
    <xf numFmtId="164" fontId="58" fillId="0" borderId="1" xfId="472" applyNumberFormat="1" applyFont="1" applyBorder="1" applyAlignment="1">
      <alignment horizontal="center" vertical="center" wrapText="1"/>
    </xf>
    <xf numFmtId="164" fontId="58" fillId="5" borderId="1" xfId="1440" applyNumberFormat="1" applyFont="1" applyFill="1" applyBorder="1" applyAlignment="1">
      <alignment horizontal="center" vertical="center"/>
    </xf>
    <xf numFmtId="1" fontId="58" fillId="0" borderId="1" xfId="472" applyNumberFormat="1" applyFont="1" applyBorder="1" applyAlignment="1">
      <alignment horizontal="center" vertical="center" wrapText="1"/>
    </xf>
    <xf numFmtId="170" fontId="58" fillId="0" borderId="1" xfId="472" applyNumberFormat="1" applyFont="1" applyBorder="1" applyAlignment="1">
      <alignment horizontal="center" vertical="center" wrapText="1"/>
    </xf>
    <xf numFmtId="170" fontId="58" fillId="5" borderId="1" xfId="1440" applyNumberFormat="1" applyFont="1" applyFill="1" applyBorder="1" applyAlignment="1">
      <alignment horizontal="center" vertical="center"/>
    </xf>
    <xf numFmtId="3" fontId="58" fillId="5" borderId="1" xfId="1440" applyNumberFormat="1" applyFont="1" applyFill="1" applyBorder="1" applyAlignment="1">
      <alignment horizontal="center" vertical="center"/>
    </xf>
    <xf numFmtId="3" fontId="58" fillId="0" borderId="1" xfId="472" applyNumberFormat="1" applyFont="1" applyBorder="1" applyAlignment="1">
      <alignment horizontal="center" vertical="center" wrapText="1"/>
    </xf>
    <xf numFmtId="0" fontId="152" fillId="6" borderId="134" xfId="472" applyFont="1" applyFill="1" applyBorder="1" applyAlignment="1">
      <alignment horizontal="center" vertical="center" wrapText="1" readingOrder="2"/>
    </xf>
    <xf numFmtId="1" fontId="152" fillId="6" borderId="135" xfId="472" applyNumberFormat="1" applyFont="1" applyFill="1" applyBorder="1" applyAlignment="1">
      <alignment horizontal="center" vertical="center" wrapText="1" readingOrder="2"/>
    </xf>
    <xf numFmtId="1" fontId="152" fillId="6" borderId="136" xfId="472" applyNumberFormat="1" applyFont="1" applyFill="1" applyBorder="1" applyAlignment="1">
      <alignment horizontal="center" vertical="center" wrapText="1" readingOrder="2"/>
    </xf>
    <xf numFmtId="0" fontId="152" fillId="6" borderId="137" xfId="472" applyFont="1" applyFill="1" applyBorder="1" applyAlignment="1">
      <alignment horizontal="center" vertical="center" wrapText="1" readingOrder="2"/>
    </xf>
    <xf numFmtId="1" fontId="152" fillId="6" borderId="134" xfId="472" applyNumberFormat="1" applyFont="1" applyFill="1" applyBorder="1" applyAlignment="1">
      <alignment horizontal="center" vertical="center" wrapText="1" readingOrder="2"/>
    </xf>
    <xf numFmtId="0" fontId="152" fillId="47" borderId="138" xfId="472" applyFont="1" applyFill="1" applyBorder="1" applyAlignment="1">
      <alignment horizontal="center" vertical="center" readingOrder="2"/>
    </xf>
    <xf numFmtId="1" fontId="85" fillId="0" borderId="138" xfId="472" applyNumberFormat="1" applyFont="1" applyFill="1" applyBorder="1" applyAlignment="1">
      <alignment horizontal="center" vertical="center" wrapText="1"/>
    </xf>
    <xf numFmtId="1" fontId="85" fillId="48" borderId="138" xfId="1440" applyNumberFormat="1" applyFont="1" applyFill="1" applyBorder="1" applyAlignment="1">
      <alignment horizontal="center" vertical="center"/>
    </xf>
    <xf numFmtId="164" fontId="85" fillId="0" borderId="138" xfId="472" applyNumberFormat="1" applyFont="1" applyFill="1" applyBorder="1" applyAlignment="1">
      <alignment horizontal="center" vertical="center" wrapText="1"/>
    </xf>
    <xf numFmtId="164" fontId="85" fillId="48" borderId="138" xfId="1440" applyNumberFormat="1" applyFont="1" applyFill="1" applyBorder="1" applyAlignment="1">
      <alignment horizontal="center" vertical="center"/>
    </xf>
    <xf numFmtId="0" fontId="24" fillId="0" borderId="0" xfId="472" applyFont="1" applyAlignment="1">
      <alignment vertical="center"/>
    </xf>
    <xf numFmtId="0" fontId="27" fillId="4" borderId="3" xfId="472" applyFont="1" applyFill="1" applyBorder="1" applyAlignment="1">
      <alignment horizontal="center" vertical="center" readingOrder="2"/>
    </xf>
    <xf numFmtId="164" fontId="25" fillId="0" borderId="3" xfId="472" applyNumberFormat="1" applyFont="1" applyBorder="1" applyAlignment="1">
      <alignment horizontal="center" vertical="center" wrapText="1"/>
    </xf>
    <xf numFmtId="164" fontId="25" fillId="5" borderId="3" xfId="1440" applyNumberFormat="1" applyFont="1" applyFill="1" applyBorder="1" applyAlignment="1">
      <alignment horizontal="center" vertical="center"/>
    </xf>
    <xf numFmtId="164" fontId="25" fillId="0" borderId="1" xfId="472" applyNumberFormat="1" applyFont="1" applyBorder="1" applyAlignment="1">
      <alignment horizontal="center" vertical="center" wrapText="1"/>
    </xf>
    <xf numFmtId="164" fontId="25" fillId="5" borderId="1" xfId="1440" applyNumberFormat="1" applyFont="1" applyFill="1" applyBorder="1" applyAlignment="1">
      <alignment horizontal="center" vertical="center"/>
    </xf>
    <xf numFmtId="0" fontId="65" fillId="0" borderId="0" xfId="472" applyFont="1" applyAlignment="1">
      <alignment horizontal="center" vertical="center"/>
    </xf>
    <xf numFmtId="3" fontId="98" fillId="0" borderId="0" xfId="472" applyNumberFormat="1" applyFont="1"/>
    <xf numFmtId="0" fontId="19" fillId="0" borderId="15" xfId="472" applyFont="1" applyBorder="1" applyAlignment="1">
      <alignment horizontal="right"/>
    </xf>
    <xf numFmtId="0" fontId="98" fillId="0" borderId="0" xfId="472" applyFont="1" applyAlignment="1">
      <alignment horizontal="right"/>
    </xf>
    <xf numFmtId="3" fontId="98" fillId="0" borderId="0" xfId="472" applyNumberFormat="1" applyFont="1" applyAlignment="1">
      <alignment horizontal="center"/>
    </xf>
    <xf numFmtId="0" fontId="153" fillId="0" borderId="0" xfId="472" applyFont="1" applyAlignment="1">
      <alignment horizontal="center" vertical="center"/>
    </xf>
    <xf numFmtId="0" fontId="27" fillId="42" borderId="73" xfId="472" applyFont="1" applyFill="1" applyBorder="1" applyAlignment="1">
      <alignment horizontal="center" vertical="center" wrapText="1" readingOrder="2"/>
    </xf>
    <xf numFmtId="0" fontId="27" fillId="42" borderId="139" xfId="472" applyFont="1" applyFill="1" applyBorder="1" applyAlignment="1">
      <alignment horizontal="center" vertical="center" wrapText="1" readingOrder="2"/>
    </xf>
    <xf numFmtId="0" fontId="28" fillId="4" borderId="38" xfId="472" applyFont="1" applyFill="1" applyBorder="1" applyAlignment="1">
      <alignment horizontal="center" vertical="center" readingOrder="2"/>
    </xf>
    <xf numFmtId="0" fontId="28" fillId="4" borderId="41" xfId="472" applyFont="1" applyFill="1" applyBorder="1" applyAlignment="1">
      <alignment horizontal="center" vertical="center" readingOrder="2"/>
    </xf>
    <xf numFmtId="170" fontId="25" fillId="5" borderId="1" xfId="1440" applyNumberFormat="1" applyFont="1" applyFill="1" applyBorder="1" applyAlignment="1">
      <alignment horizontal="center" vertical="center"/>
    </xf>
    <xf numFmtId="170" fontId="25" fillId="0" borderId="1" xfId="1440" applyNumberFormat="1" applyFont="1" applyFill="1" applyBorder="1" applyAlignment="1">
      <alignment horizontal="center" vertical="center"/>
    </xf>
    <xf numFmtId="3" fontId="25" fillId="0" borderId="1" xfId="1440" applyNumberFormat="1" applyFont="1" applyFill="1" applyBorder="1" applyAlignment="1">
      <alignment horizontal="center" vertical="center"/>
    </xf>
    <xf numFmtId="4" fontId="25" fillId="0" borderId="1" xfId="1440" applyNumberFormat="1" applyFont="1" applyFill="1" applyBorder="1" applyAlignment="1">
      <alignment horizontal="center" vertical="center"/>
    </xf>
    <xf numFmtId="9" fontId="28" fillId="4" borderId="38" xfId="1500" applyFont="1" applyFill="1" applyBorder="1" applyAlignment="1">
      <alignment horizontal="center" vertical="center" readingOrder="2"/>
    </xf>
    <xf numFmtId="0" fontId="154" fillId="0" borderId="0" xfId="472" applyFont="1"/>
    <xf numFmtId="0" fontId="155" fillId="0" borderId="0" xfId="472" applyFont="1" applyAlignment="1">
      <alignment horizontal="center"/>
    </xf>
    <xf numFmtId="0" fontId="155" fillId="0" borderId="0" xfId="472" applyFont="1" applyAlignment="1"/>
  </cellXfs>
  <cellStyles count="1501">
    <cellStyle name="20% - Accent1" xfId="21" builtinId="30" customBuiltin="1"/>
    <cellStyle name="20% - Accent1 10" xfId="326" xr:uid="{00000000-0005-0000-0000-000001000000}"/>
    <cellStyle name="20% - Accent1 10 2" xfId="817" xr:uid="{00000000-0005-0000-0000-000002000000}"/>
    <cellStyle name="20% - Accent1 10 3" xfId="1286" xr:uid="{00000000-0005-0000-0000-000003000000}"/>
    <cellStyle name="20% - Accent1 11" xfId="333" xr:uid="{00000000-0005-0000-0000-000004000000}"/>
    <cellStyle name="20% - Accent1 11 2" xfId="824" xr:uid="{00000000-0005-0000-0000-000005000000}"/>
    <cellStyle name="20% - Accent1 11 3" xfId="1293" xr:uid="{00000000-0005-0000-0000-000006000000}"/>
    <cellStyle name="20% - Accent1 12" xfId="332" xr:uid="{00000000-0005-0000-0000-000007000000}"/>
    <cellStyle name="20% - Accent1 12 2" xfId="823" xr:uid="{00000000-0005-0000-0000-000008000000}"/>
    <cellStyle name="20% - Accent1 12 3" xfId="1292" xr:uid="{00000000-0005-0000-0000-000009000000}"/>
    <cellStyle name="20% - Accent1 13" xfId="364" xr:uid="{00000000-0005-0000-0000-00000A000000}"/>
    <cellStyle name="20% - Accent1 13 2" xfId="855" xr:uid="{00000000-0005-0000-0000-00000B000000}"/>
    <cellStyle name="20% - Accent1 13 3" xfId="1324" xr:uid="{00000000-0005-0000-0000-00000C000000}"/>
    <cellStyle name="20% - Accent1 14" xfId="370" xr:uid="{00000000-0005-0000-0000-00000D000000}"/>
    <cellStyle name="20% - Accent1 14 2" xfId="861" xr:uid="{00000000-0005-0000-0000-00000E000000}"/>
    <cellStyle name="20% - Accent1 14 3" xfId="1330" xr:uid="{00000000-0005-0000-0000-00000F000000}"/>
    <cellStyle name="20% - Accent1 15" xfId="393" xr:uid="{00000000-0005-0000-0000-000010000000}"/>
    <cellStyle name="20% - Accent1 15 2" xfId="884" xr:uid="{00000000-0005-0000-0000-000011000000}"/>
    <cellStyle name="20% - Accent1 15 3" xfId="1353" xr:uid="{00000000-0005-0000-0000-000012000000}"/>
    <cellStyle name="20% - Accent1 16" xfId="400" xr:uid="{00000000-0005-0000-0000-000013000000}"/>
    <cellStyle name="20% - Accent1 16 2" xfId="891" xr:uid="{00000000-0005-0000-0000-000014000000}"/>
    <cellStyle name="20% - Accent1 16 3" xfId="1360" xr:uid="{00000000-0005-0000-0000-000015000000}"/>
    <cellStyle name="20% - Accent1 17" xfId="399" xr:uid="{00000000-0005-0000-0000-000016000000}"/>
    <cellStyle name="20% - Accent1 17 2" xfId="890" xr:uid="{00000000-0005-0000-0000-000017000000}"/>
    <cellStyle name="20% - Accent1 17 3" xfId="1359" xr:uid="{00000000-0005-0000-0000-000018000000}"/>
    <cellStyle name="20% - Accent1 18" xfId="430" xr:uid="{00000000-0005-0000-0000-000019000000}"/>
    <cellStyle name="20% - Accent1 18 2" xfId="921" xr:uid="{00000000-0005-0000-0000-00001A000000}"/>
    <cellStyle name="20% - Accent1 18 3" xfId="1390" xr:uid="{00000000-0005-0000-0000-00001B000000}"/>
    <cellStyle name="20% - Accent1 19" xfId="444" xr:uid="{00000000-0005-0000-0000-00001C000000}"/>
    <cellStyle name="20% - Accent1 19 2" xfId="935" xr:uid="{00000000-0005-0000-0000-00001D000000}"/>
    <cellStyle name="20% - Accent1 19 3" xfId="1404" xr:uid="{00000000-0005-0000-0000-00001E000000}"/>
    <cellStyle name="20% - Accent1 2" xfId="58" xr:uid="{00000000-0005-0000-0000-00001F000000}"/>
    <cellStyle name="20% - Accent1 2 2" xfId="156" xr:uid="{00000000-0005-0000-0000-000020000000}"/>
    <cellStyle name="20% - Accent1 2 2 2" xfId="648" xr:uid="{00000000-0005-0000-0000-000021000000}"/>
    <cellStyle name="20% - Accent1 2 2 3" xfId="1118" xr:uid="{00000000-0005-0000-0000-000022000000}"/>
    <cellStyle name="20% - Accent1 2 3" xfId="239" xr:uid="{00000000-0005-0000-0000-000023000000}"/>
    <cellStyle name="20% - Accent1 2 3 2" xfId="731" xr:uid="{00000000-0005-0000-0000-000024000000}"/>
    <cellStyle name="20% - Accent1 2 3 3" xfId="1201" xr:uid="{00000000-0005-0000-0000-000025000000}"/>
    <cellStyle name="20% - Accent1 2 4" xfId="551" xr:uid="{00000000-0005-0000-0000-000026000000}"/>
    <cellStyle name="20% - Accent1 2 5" xfId="512" xr:uid="{00000000-0005-0000-0000-000027000000}"/>
    <cellStyle name="20% - Accent1 20" xfId="502" xr:uid="{00000000-0005-0000-0000-000028000000}"/>
    <cellStyle name="20% - Accent1 21" xfId="952" xr:uid="{00000000-0005-0000-0000-000029000000}"/>
    <cellStyle name="20% - Accent1 22" xfId="1457" xr:uid="{ABA24BE4-DF6E-4905-9B64-F3EBA70807B2}"/>
    <cellStyle name="20% - Accent1 3" xfId="65" xr:uid="{00000000-0005-0000-0000-00002A000000}"/>
    <cellStyle name="20% - Accent1 3 2" xfId="163" xr:uid="{00000000-0005-0000-0000-00002B000000}"/>
    <cellStyle name="20% - Accent1 3 2 2" xfId="655" xr:uid="{00000000-0005-0000-0000-00002C000000}"/>
    <cellStyle name="20% - Accent1 3 2 3" xfId="1125" xr:uid="{00000000-0005-0000-0000-00002D000000}"/>
    <cellStyle name="20% - Accent1 3 3" xfId="246" xr:uid="{00000000-0005-0000-0000-00002E000000}"/>
    <cellStyle name="20% - Accent1 3 3 2" xfId="738" xr:uid="{00000000-0005-0000-0000-00002F000000}"/>
    <cellStyle name="20% - Accent1 3 3 3" xfId="1208" xr:uid="{00000000-0005-0000-0000-000030000000}"/>
    <cellStyle name="20% - Accent1 3 4" xfId="558" xr:uid="{00000000-0005-0000-0000-000031000000}"/>
    <cellStyle name="20% - Accent1 3 5" xfId="1028" xr:uid="{00000000-0005-0000-0000-000032000000}"/>
    <cellStyle name="20% - Accent1 4" xfId="64" xr:uid="{00000000-0005-0000-0000-000033000000}"/>
    <cellStyle name="20% - Accent1 4 2" xfId="162" xr:uid="{00000000-0005-0000-0000-000034000000}"/>
    <cellStyle name="20% - Accent1 4 2 2" xfId="654" xr:uid="{00000000-0005-0000-0000-000035000000}"/>
    <cellStyle name="20% - Accent1 4 2 3" xfId="1124" xr:uid="{00000000-0005-0000-0000-000036000000}"/>
    <cellStyle name="20% - Accent1 4 3" xfId="245" xr:uid="{00000000-0005-0000-0000-000037000000}"/>
    <cellStyle name="20% - Accent1 4 3 2" xfId="737" xr:uid="{00000000-0005-0000-0000-000038000000}"/>
    <cellStyle name="20% - Accent1 4 3 3" xfId="1207" xr:uid="{00000000-0005-0000-0000-000039000000}"/>
    <cellStyle name="20% - Accent1 4 4" xfId="557" xr:uid="{00000000-0005-0000-0000-00003A000000}"/>
    <cellStyle name="20% - Accent1 4 5" xfId="1027" xr:uid="{00000000-0005-0000-0000-00003B000000}"/>
    <cellStyle name="20% - Accent1 5" xfId="100" xr:uid="{00000000-0005-0000-0000-00003C000000}"/>
    <cellStyle name="20% - Accent1 5 2" xfId="195" xr:uid="{00000000-0005-0000-0000-00003D000000}"/>
    <cellStyle name="20% - Accent1 5 2 2" xfId="687" xr:uid="{00000000-0005-0000-0000-00003E000000}"/>
    <cellStyle name="20% - Accent1 5 2 3" xfId="1157" xr:uid="{00000000-0005-0000-0000-00003F000000}"/>
    <cellStyle name="20% - Accent1 5 3" xfId="278" xr:uid="{00000000-0005-0000-0000-000040000000}"/>
    <cellStyle name="20% - Accent1 5 3 2" xfId="770" xr:uid="{00000000-0005-0000-0000-000041000000}"/>
    <cellStyle name="20% - Accent1 5 3 3" xfId="1240" xr:uid="{00000000-0005-0000-0000-000042000000}"/>
    <cellStyle name="20% - Accent1 5 4" xfId="593" xr:uid="{00000000-0005-0000-0000-000043000000}"/>
    <cellStyle name="20% - Accent1 5 5" xfId="1063" xr:uid="{00000000-0005-0000-0000-000044000000}"/>
    <cellStyle name="20% - Accent1 6" xfId="107" xr:uid="{00000000-0005-0000-0000-000045000000}"/>
    <cellStyle name="20% - Accent1 6 2" xfId="201" xr:uid="{00000000-0005-0000-0000-000046000000}"/>
    <cellStyle name="20% - Accent1 6 2 2" xfId="693" xr:uid="{00000000-0005-0000-0000-000047000000}"/>
    <cellStyle name="20% - Accent1 6 2 3" xfId="1163" xr:uid="{00000000-0005-0000-0000-000048000000}"/>
    <cellStyle name="20% - Accent1 6 3" xfId="284" xr:uid="{00000000-0005-0000-0000-000049000000}"/>
    <cellStyle name="20% - Accent1 6 3 2" xfId="776" xr:uid="{00000000-0005-0000-0000-00004A000000}"/>
    <cellStyle name="20% - Accent1 6 3 3" xfId="1246" xr:uid="{00000000-0005-0000-0000-00004B000000}"/>
    <cellStyle name="20% - Accent1 6 4" xfId="600" xr:uid="{00000000-0005-0000-0000-00004C000000}"/>
    <cellStyle name="20% - Accent1 6 5" xfId="1070" xr:uid="{00000000-0005-0000-0000-00004D000000}"/>
    <cellStyle name="20% - Accent1 7" xfId="106" xr:uid="{00000000-0005-0000-0000-00004E000000}"/>
    <cellStyle name="20% - Accent1 7 2" xfId="599" xr:uid="{00000000-0005-0000-0000-00004F000000}"/>
    <cellStyle name="20% - Accent1 7 3" xfId="1069" xr:uid="{00000000-0005-0000-0000-000050000000}"/>
    <cellStyle name="20% - Accent1 8" xfId="135" xr:uid="{00000000-0005-0000-0000-000051000000}"/>
    <cellStyle name="20% - Accent1 8 2" xfId="628" xr:uid="{00000000-0005-0000-0000-000052000000}"/>
    <cellStyle name="20% - Accent1 8 3" xfId="1098" xr:uid="{00000000-0005-0000-0000-000053000000}"/>
    <cellStyle name="20% - Accent1 9" xfId="304" xr:uid="{00000000-0005-0000-0000-000054000000}"/>
    <cellStyle name="20% - Accent1 9 2" xfId="796" xr:uid="{00000000-0005-0000-0000-000055000000}"/>
    <cellStyle name="20% - Accent1 9 3" xfId="1266" xr:uid="{00000000-0005-0000-0000-000056000000}"/>
    <cellStyle name="20% - Accent2" xfId="25" builtinId="34" customBuiltin="1"/>
    <cellStyle name="20% - Accent2 10" xfId="330" xr:uid="{00000000-0005-0000-0000-000058000000}"/>
    <cellStyle name="20% - Accent2 10 2" xfId="821" xr:uid="{00000000-0005-0000-0000-000059000000}"/>
    <cellStyle name="20% - Accent2 10 3" xfId="1290" xr:uid="{00000000-0005-0000-0000-00005A000000}"/>
    <cellStyle name="20% - Accent2 11" xfId="341" xr:uid="{00000000-0005-0000-0000-00005B000000}"/>
    <cellStyle name="20% - Accent2 11 2" xfId="832" xr:uid="{00000000-0005-0000-0000-00005C000000}"/>
    <cellStyle name="20% - Accent2 11 3" xfId="1301" xr:uid="{00000000-0005-0000-0000-00005D000000}"/>
    <cellStyle name="20% - Accent2 12" xfId="351" xr:uid="{00000000-0005-0000-0000-00005E000000}"/>
    <cellStyle name="20% - Accent2 12 2" xfId="842" xr:uid="{00000000-0005-0000-0000-00005F000000}"/>
    <cellStyle name="20% - Accent2 12 3" xfId="1311" xr:uid="{00000000-0005-0000-0000-000060000000}"/>
    <cellStyle name="20% - Accent2 13" xfId="368" xr:uid="{00000000-0005-0000-0000-000061000000}"/>
    <cellStyle name="20% - Accent2 13 2" xfId="859" xr:uid="{00000000-0005-0000-0000-000062000000}"/>
    <cellStyle name="20% - Accent2 13 3" xfId="1328" xr:uid="{00000000-0005-0000-0000-000063000000}"/>
    <cellStyle name="20% - Accent2 14" xfId="378" xr:uid="{00000000-0005-0000-0000-000064000000}"/>
    <cellStyle name="20% - Accent2 14 2" xfId="869" xr:uid="{00000000-0005-0000-0000-000065000000}"/>
    <cellStyle name="20% - Accent2 14 3" xfId="1338" xr:uid="{00000000-0005-0000-0000-000066000000}"/>
    <cellStyle name="20% - Accent2 15" xfId="397" xr:uid="{00000000-0005-0000-0000-000067000000}"/>
    <cellStyle name="20% - Accent2 15 2" xfId="888" xr:uid="{00000000-0005-0000-0000-000068000000}"/>
    <cellStyle name="20% - Accent2 15 3" xfId="1357" xr:uid="{00000000-0005-0000-0000-000069000000}"/>
    <cellStyle name="20% - Accent2 16" xfId="408" xr:uid="{00000000-0005-0000-0000-00006A000000}"/>
    <cellStyle name="20% - Accent2 16 2" xfId="899" xr:uid="{00000000-0005-0000-0000-00006B000000}"/>
    <cellStyle name="20% - Accent2 16 3" xfId="1368" xr:uid="{00000000-0005-0000-0000-00006C000000}"/>
    <cellStyle name="20% - Accent2 17" xfId="418" xr:uid="{00000000-0005-0000-0000-00006D000000}"/>
    <cellStyle name="20% - Accent2 17 2" xfId="909" xr:uid="{00000000-0005-0000-0000-00006E000000}"/>
    <cellStyle name="20% - Accent2 17 3" xfId="1378" xr:uid="{00000000-0005-0000-0000-00006F000000}"/>
    <cellStyle name="20% - Accent2 18" xfId="432" xr:uid="{00000000-0005-0000-0000-000070000000}"/>
    <cellStyle name="20% - Accent2 18 2" xfId="923" xr:uid="{00000000-0005-0000-0000-000071000000}"/>
    <cellStyle name="20% - Accent2 18 3" xfId="1392" xr:uid="{00000000-0005-0000-0000-000072000000}"/>
    <cellStyle name="20% - Accent2 19" xfId="446" xr:uid="{00000000-0005-0000-0000-000073000000}"/>
    <cellStyle name="20% - Accent2 19 2" xfId="937" xr:uid="{00000000-0005-0000-0000-000074000000}"/>
    <cellStyle name="20% - Accent2 19 3" xfId="1406" xr:uid="{00000000-0005-0000-0000-000075000000}"/>
    <cellStyle name="20% - Accent2 2" xfId="62" xr:uid="{00000000-0005-0000-0000-000076000000}"/>
    <cellStyle name="20% - Accent2 2 2" xfId="160" xr:uid="{00000000-0005-0000-0000-000077000000}"/>
    <cellStyle name="20% - Accent2 2 2 2" xfId="652" xr:uid="{00000000-0005-0000-0000-000078000000}"/>
    <cellStyle name="20% - Accent2 2 2 3" xfId="1122" xr:uid="{00000000-0005-0000-0000-000079000000}"/>
    <cellStyle name="20% - Accent2 2 3" xfId="243" xr:uid="{00000000-0005-0000-0000-00007A000000}"/>
    <cellStyle name="20% - Accent2 2 3 2" xfId="735" xr:uid="{00000000-0005-0000-0000-00007B000000}"/>
    <cellStyle name="20% - Accent2 2 3 3" xfId="1205" xr:uid="{00000000-0005-0000-0000-00007C000000}"/>
    <cellStyle name="20% - Accent2 2 4" xfId="555" xr:uid="{00000000-0005-0000-0000-00007D000000}"/>
    <cellStyle name="20% - Accent2 2 5" xfId="1025" xr:uid="{00000000-0005-0000-0000-00007E000000}"/>
    <cellStyle name="20% - Accent2 20" xfId="506" xr:uid="{00000000-0005-0000-0000-00007F000000}"/>
    <cellStyle name="20% - Accent2 21" xfId="949" xr:uid="{00000000-0005-0000-0000-000080000000}"/>
    <cellStyle name="20% - Accent2 22" xfId="1460" xr:uid="{135C605A-22F5-4043-B4F3-17816280C3B7}"/>
    <cellStyle name="20% - Accent2 3" xfId="73" xr:uid="{00000000-0005-0000-0000-000081000000}"/>
    <cellStyle name="20% - Accent2 3 2" xfId="171" xr:uid="{00000000-0005-0000-0000-000082000000}"/>
    <cellStyle name="20% - Accent2 3 2 2" xfId="663" xr:uid="{00000000-0005-0000-0000-000083000000}"/>
    <cellStyle name="20% - Accent2 3 2 3" xfId="1133" xr:uid="{00000000-0005-0000-0000-000084000000}"/>
    <cellStyle name="20% - Accent2 3 3" xfId="254" xr:uid="{00000000-0005-0000-0000-000085000000}"/>
    <cellStyle name="20% - Accent2 3 3 2" xfId="746" xr:uid="{00000000-0005-0000-0000-000086000000}"/>
    <cellStyle name="20% - Accent2 3 3 3" xfId="1216" xr:uid="{00000000-0005-0000-0000-000087000000}"/>
    <cellStyle name="20% - Accent2 3 4" xfId="566" xr:uid="{00000000-0005-0000-0000-000088000000}"/>
    <cellStyle name="20% - Accent2 3 5" xfId="1036" xr:uid="{00000000-0005-0000-0000-000089000000}"/>
    <cellStyle name="20% - Accent2 4" xfId="83" xr:uid="{00000000-0005-0000-0000-00008A000000}"/>
    <cellStyle name="20% - Accent2 4 2" xfId="181" xr:uid="{00000000-0005-0000-0000-00008B000000}"/>
    <cellStyle name="20% - Accent2 4 2 2" xfId="673" xr:uid="{00000000-0005-0000-0000-00008C000000}"/>
    <cellStyle name="20% - Accent2 4 2 3" xfId="1143" xr:uid="{00000000-0005-0000-0000-00008D000000}"/>
    <cellStyle name="20% - Accent2 4 3" xfId="264" xr:uid="{00000000-0005-0000-0000-00008E000000}"/>
    <cellStyle name="20% - Accent2 4 3 2" xfId="756" xr:uid="{00000000-0005-0000-0000-00008F000000}"/>
    <cellStyle name="20% - Accent2 4 3 3" xfId="1226" xr:uid="{00000000-0005-0000-0000-000090000000}"/>
    <cellStyle name="20% - Accent2 4 4" xfId="576" xr:uid="{00000000-0005-0000-0000-000091000000}"/>
    <cellStyle name="20% - Accent2 4 5" xfId="1046" xr:uid="{00000000-0005-0000-0000-000092000000}"/>
    <cellStyle name="20% - Accent2 5" xfId="104" xr:uid="{00000000-0005-0000-0000-000093000000}"/>
    <cellStyle name="20% - Accent2 5 2" xfId="199" xr:uid="{00000000-0005-0000-0000-000094000000}"/>
    <cellStyle name="20% - Accent2 5 2 2" xfId="691" xr:uid="{00000000-0005-0000-0000-000095000000}"/>
    <cellStyle name="20% - Accent2 5 2 3" xfId="1161" xr:uid="{00000000-0005-0000-0000-000096000000}"/>
    <cellStyle name="20% - Accent2 5 3" xfId="282" xr:uid="{00000000-0005-0000-0000-000097000000}"/>
    <cellStyle name="20% - Accent2 5 3 2" xfId="774" xr:uid="{00000000-0005-0000-0000-000098000000}"/>
    <cellStyle name="20% - Accent2 5 3 3" xfId="1244" xr:uid="{00000000-0005-0000-0000-000099000000}"/>
    <cellStyle name="20% - Accent2 5 4" xfId="597" xr:uid="{00000000-0005-0000-0000-00009A000000}"/>
    <cellStyle name="20% - Accent2 5 5" xfId="1067" xr:uid="{00000000-0005-0000-0000-00009B000000}"/>
    <cellStyle name="20% - Accent2 6" xfId="115" xr:uid="{00000000-0005-0000-0000-00009C000000}"/>
    <cellStyle name="20% - Accent2 6 2" xfId="209" xr:uid="{00000000-0005-0000-0000-00009D000000}"/>
    <cellStyle name="20% - Accent2 6 2 2" xfId="701" xr:uid="{00000000-0005-0000-0000-00009E000000}"/>
    <cellStyle name="20% - Accent2 6 2 3" xfId="1171" xr:uid="{00000000-0005-0000-0000-00009F000000}"/>
    <cellStyle name="20% - Accent2 6 3" xfId="292" xr:uid="{00000000-0005-0000-0000-0000A0000000}"/>
    <cellStyle name="20% - Accent2 6 3 2" xfId="784" xr:uid="{00000000-0005-0000-0000-0000A1000000}"/>
    <cellStyle name="20% - Accent2 6 3 3" xfId="1254" xr:uid="{00000000-0005-0000-0000-0000A2000000}"/>
    <cellStyle name="20% - Accent2 6 4" xfId="608" xr:uid="{00000000-0005-0000-0000-0000A3000000}"/>
    <cellStyle name="20% - Accent2 6 5" xfId="1078" xr:uid="{00000000-0005-0000-0000-0000A4000000}"/>
    <cellStyle name="20% - Accent2 7" xfId="127" xr:uid="{00000000-0005-0000-0000-0000A5000000}"/>
    <cellStyle name="20% - Accent2 7 2" xfId="620" xr:uid="{00000000-0005-0000-0000-0000A6000000}"/>
    <cellStyle name="20% - Accent2 7 3" xfId="1090" xr:uid="{00000000-0005-0000-0000-0000A7000000}"/>
    <cellStyle name="20% - Accent2 8" xfId="121" xr:uid="{00000000-0005-0000-0000-0000A8000000}"/>
    <cellStyle name="20% - Accent2 8 2" xfId="614" xr:uid="{00000000-0005-0000-0000-0000A9000000}"/>
    <cellStyle name="20% - Accent2 8 3" xfId="1084" xr:uid="{00000000-0005-0000-0000-0000AA000000}"/>
    <cellStyle name="20% - Accent2 9" xfId="306" xr:uid="{00000000-0005-0000-0000-0000AB000000}"/>
    <cellStyle name="20% - Accent2 9 2" xfId="798" xr:uid="{00000000-0005-0000-0000-0000AC000000}"/>
    <cellStyle name="20% - Accent2 9 3" xfId="1268" xr:uid="{00000000-0005-0000-0000-0000AD000000}"/>
    <cellStyle name="20% - Accent3" xfId="29" builtinId="38" customBuiltin="1"/>
    <cellStyle name="20% - Accent3 10" xfId="334" xr:uid="{00000000-0005-0000-0000-0000AF000000}"/>
    <cellStyle name="20% - Accent3 10 2" xfId="825" xr:uid="{00000000-0005-0000-0000-0000B0000000}"/>
    <cellStyle name="20% - Accent3 10 3" xfId="1294" xr:uid="{00000000-0005-0000-0000-0000B1000000}"/>
    <cellStyle name="20% - Accent3 11" xfId="328" xr:uid="{00000000-0005-0000-0000-0000B2000000}"/>
    <cellStyle name="20% - Accent3 11 2" xfId="819" xr:uid="{00000000-0005-0000-0000-0000B3000000}"/>
    <cellStyle name="20% - Accent3 11 3" xfId="1288" xr:uid="{00000000-0005-0000-0000-0000B4000000}"/>
    <cellStyle name="20% - Accent3 12" xfId="325" xr:uid="{00000000-0005-0000-0000-0000B5000000}"/>
    <cellStyle name="20% - Accent3 12 2" xfId="816" xr:uid="{00000000-0005-0000-0000-0000B6000000}"/>
    <cellStyle name="20% - Accent3 12 3" xfId="1285" xr:uid="{00000000-0005-0000-0000-0000B7000000}"/>
    <cellStyle name="20% - Accent3 13" xfId="371" xr:uid="{00000000-0005-0000-0000-0000B8000000}"/>
    <cellStyle name="20% - Accent3 13 2" xfId="862" xr:uid="{00000000-0005-0000-0000-0000B9000000}"/>
    <cellStyle name="20% - Accent3 13 3" xfId="1331" xr:uid="{00000000-0005-0000-0000-0000BA000000}"/>
    <cellStyle name="20% - Accent3 14" xfId="366" xr:uid="{00000000-0005-0000-0000-0000BB000000}"/>
    <cellStyle name="20% - Accent3 14 2" xfId="857" xr:uid="{00000000-0005-0000-0000-0000BC000000}"/>
    <cellStyle name="20% - Accent3 14 3" xfId="1326" xr:uid="{00000000-0005-0000-0000-0000BD000000}"/>
    <cellStyle name="20% - Accent3 15" xfId="401" xr:uid="{00000000-0005-0000-0000-0000BE000000}"/>
    <cellStyle name="20% - Accent3 15 2" xfId="892" xr:uid="{00000000-0005-0000-0000-0000BF000000}"/>
    <cellStyle name="20% - Accent3 15 3" xfId="1361" xr:uid="{00000000-0005-0000-0000-0000C0000000}"/>
    <cellStyle name="20% - Accent3 16" xfId="395" xr:uid="{00000000-0005-0000-0000-0000C1000000}"/>
    <cellStyle name="20% - Accent3 16 2" xfId="886" xr:uid="{00000000-0005-0000-0000-0000C2000000}"/>
    <cellStyle name="20% - Accent3 16 3" xfId="1355" xr:uid="{00000000-0005-0000-0000-0000C3000000}"/>
    <cellStyle name="20% - Accent3 17" xfId="392" xr:uid="{00000000-0005-0000-0000-0000C4000000}"/>
    <cellStyle name="20% - Accent3 17 2" xfId="883" xr:uid="{00000000-0005-0000-0000-0000C5000000}"/>
    <cellStyle name="20% - Accent3 17 3" xfId="1352" xr:uid="{00000000-0005-0000-0000-0000C6000000}"/>
    <cellStyle name="20% - Accent3 18" xfId="434" xr:uid="{00000000-0005-0000-0000-0000C7000000}"/>
    <cellStyle name="20% - Accent3 18 2" xfId="925" xr:uid="{00000000-0005-0000-0000-0000C8000000}"/>
    <cellStyle name="20% - Accent3 18 3" xfId="1394" xr:uid="{00000000-0005-0000-0000-0000C9000000}"/>
    <cellStyle name="20% - Accent3 19" xfId="448" xr:uid="{00000000-0005-0000-0000-0000CA000000}"/>
    <cellStyle name="20% - Accent3 19 2" xfId="939" xr:uid="{00000000-0005-0000-0000-0000CB000000}"/>
    <cellStyle name="20% - Accent3 19 3" xfId="1408" xr:uid="{00000000-0005-0000-0000-0000CC000000}"/>
    <cellStyle name="20% - Accent3 2" xfId="66" xr:uid="{00000000-0005-0000-0000-0000CD000000}"/>
    <cellStyle name="20% - Accent3 2 2" xfId="164" xr:uid="{00000000-0005-0000-0000-0000CE000000}"/>
    <cellStyle name="20% - Accent3 2 2 2" xfId="656" xr:uid="{00000000-0005-0000-0000-0000CF000000}"/>
    <cellStyle name="20% - Accent3 2 2 3" xfId="1126" xr:uid="{00000000-0005-0000-0000-0000D0000000}"/>
    <cellStyle name="20% - Accent3 2 3" xfId="247" xr:uid="{00000000-0005-0000-0000-0000D1000000}"/>
    <cellStyle name="20% - Accent3 2 3 2" xfId="739" xr:uid="{00000000-0005-0000-0000-0000D2000000}"/>
    <cellStyle name="20% - Accent3 2 3 3" xfId="1209" xr:uid="{00000000-0005-0000-0000-0000D3000000}"/>
    <cellStyle name="20% - Accent3 2 4" xfId="559" xr:uid="{00000000-0005-0000-0000-0000D4000000}"/>
    <cellStyle name="20% - Accent3 2 5" xfId="1029" xr:uid="{00000000-0005-0000-0000-0000D5000000}"/>
    <cellStyle name="20% - Accent3 20" xfId="510" xr:uid="{00000000-0005-0000-0000-0000D6000000}"/>
    <cellStyle name="20% - Accent3 21" xfId="956" xr:uid="{00000000-0005-0000-0000-0000D7000000}"/>
    <cellStyle name="20% - Accent3 22" xfId="1463" xr:uid="{03684A8C-9424-47AA-917A-FE3F557C05B5}"/>
    <cellStyle name="20% - Accent3 3" xfId="60" xr:uid="{00000000-0005-0000-0000-0000D8000000}"/>
    <cellStyle name="20% - Accent3 3 2" xfId="158" xr:uid="{00000000-0005-0000-0000-0000D9000000}"/>
    <cellStyle name="20% - Accent3 3 2 2" xfId="650" xr:uid="{00000000-0005-0000-0000-0000DA000000}"/>
    <cellStyle name="20% - Accent3 3 2 3" xfId="1120" xr:uid="{00000000-0005-0000-0000-0000DB000000}"/>
    <cellStyle name="20% - Accent3 3 3" xfId="241" xr:uid="{00000000-0005-0000-0000-0000DC000000}"/>
    <cellStyle name="20% - Accent3 3 3 2" xfId="733" xr:uid="{00000000-0005-0000-0000-0000DD000000}"/>
    <cellStyle name="20% - Accent3 3 3 3" xfId="1203" xr:uid="{00000000-0005-0000-0000-0000DE000000}"/>
    <cellStyle name="20% - Accent3 3 4" xfId="553" xr:uid="{00000000-0005-0000-0000-0000DF000000}"/>
    <cellStyle name="20% - Accent3 3 5" xfId="504" xr:uid="{00000000-0005-0000-0000-0000E0000000}"/>
    <cellStyle name="20% - Accent3 4" xfId="57" xr:uid="{00000000-0005-0000-0000-0000E1000000}"/>
    <cellStyle name="20% - Accent3 4 2" xfId="155" xr:uid="{00000000-0005-0000-0000-0000E2000000}"/>
    <cellStyle name="20% - Accent3 4 2 2" xfId="647" xr:uid="{00000000-0005-0000-0000-0000E3000000}"/>
    <cellStyle name="20% - Accent3 4 2 3" xfId="1117" xr:uid="{00000000-0005-0000-0000-0000E4000000}"/>
    <cellStyle name="20% - Accent3 4 3" xfId="238" xr:uid="{00000000-0005-0000-0000-0000E5000000}"/>
    <cellStyle name="20% - Accent3 4 3 2" xfId="730" xr:uid="{00000000-0005-0000-0000-0000E6000000}"/>
    <cellStyle name="20% - Accent3 4 3 3" xfId="1200" xr:uid="{00000000-0005-0000-0000-0000E7000000}"/>
    <cellStyle name="20% - Accent3 4 4" xfId="550" xr:uid="{00000000-0005-0000-0000-0000E8000000}"/>
    <cellStyle name="20% - Accent3 4 5" xfId="516" xr:uid="{00000000-0005-0000-0000-0000E9000000}"/>
    <cellStyle name="20% - Accent3 5" xfId="108" xr:uid="{00000000-0005-0000-0000-0000EA000000}"/>
    <cellStyle name="20% - Accent3 5 2" xfId="202" xr:uid="{00000000-0005-0000-0000-0000EB000000}"/>
    <cellStyle name="20% - Accent3 5 2 2" xfId="694" xr:uid="{00000000-0005-0000-0000-0000EC000000}"/>
    <cellStyle name="20% - Accent3 5 2 3" xfId="1164" xr:uid="{00000000-0005-0000-0000-0000ED000000}"/>
    <cellStyle name="20% - Accent3 5 3" xfId="285" xr:uid="{00000000-0005-0000-0000-0000EE000000}"/>
    <cellStyle name="20% - Accent3 5 3 2" xfId="777" xr:uid="{00000000-0005-0000-0000-0000EF000000}"/>
    <cellStyle name="20% - Accent3 5 3 3" xfId="1247" xr:uid="{00000000-0005-0000-0000-0000F0000000}"/>
    <cellStyle name="20% - Accent3 5 4" xfId="601" xr:uid="{00000000-0005-0000-0000-0000F1000000}"/>
    <cellStyle name="20% - Accent3 5 5" xfId="1071" xr:uid="{00000000-0005-0000-0000-0000F2000000}"/>
    <cellStyle name="20% - Accent3 6" xfId="102" xr:uid="{00000000-0005-0000-0000-0000F3000000}"/>
    <cellStyle name="20% - Accent3 6 2" xfId="197" xr:uid="{00000000-0005-0000-0000-0000F4000000}"/>
    <cellStyle name="20% - Accent3 6 2 2" xfId="689" xr:uid="{00000000-0005-0000-0000-0000F5000000}"/>
    <cellStyle name="20% - Accent3 6 2 3" xfId="1159" xr:uid="{00000000-0005-0000-0000-0000F6000000}"/>
    <cellStyle name="20% - Accent3 6 3" xfId="280" xr:uid="{00000000-0005-0000-0000-0000F7000000}"/>
    <cellStyle name="20% - Accent3 6 3 2" xfId="772" xr:uid="{00000000-0005-0000-0000-0000F8000000}"/>
    <cellStyle name="20% - Accent3 6 3 3" xfId="1242" xr:uid="{00000000-0005-0000-0000-0000F9000000}"/>
    <cellStyle name="20% - Accent3 6 4" xfId="595" xr:uid="{00000000-0005-0000-0000-0000FA000000}"/>
    <cellStyle name="20% - Accent3 6 5" xfId="1065" xr:uid="{00000000-0005-0000-0000-0000FB000000}"/>
    <cellStyle name="20% - Accent3 7" xfId="99" xr:uid="{00000000-0005-0000-0000-0000FC000000}"/>
    <cellStyle name="20% - Accent3 7 2" xfId="592" xr:uid="{00000000-0005-0000-0000-0000FD000000}"/>
    <cellStyle name="20% - Accent3 7 3" xfId="1062" xr:uid="{00000000-0005-0000-0000-0000FE000000}"/>
    <cellStyle name="20% - Accent3 8" xfId="131" xr:uid="{00000000-0005-0000-0000-0000FF000000}"/>
    <cellStyle name="20% - Accent3 8 2" xfId="624" xr:uid="{00000000-0005-0000-0000-000000010000}"/>
    <cellStyle name="20% - Accent3 8 3" xfId="1094" xr:uid="{00000000-0005-0000-0000-000001010000}"/>
    <cellStyle name="20% - Accent3 9" xfId="308" xr:uid="{00000000-0005-0000-0000-000002010000}"/>
    <cellStyle name="20% - Accent3 9 2" xfId="800" xr:uid="{00000000-0005-0000-0000-000003010000}"/>
    <cellStyle name="20% - Accent3 9 3" xfId="1270" xr:uid="{00000000-0005-0000-0000-000004010000}"/>
    <cellStyle name="20% - Accent4" xfId="33" builtinId="42" customBuiltin="1"/>
    <cellStyle name="20% - Accent4 10" xfId="336" xr:uid="{00000000-0005-0000-0000-000006010000}"/>
    <cellStyle name="20% - Accent4 10 2" xfId="827" xr:uid="{00000000-0005-0000-0000-000007010000}"/>
    <cellStyle name="20% - Accent4 10 3" xfId="1296" xr:uid="{00000000-0005-0000-0000-000008010000}"/>
    <cellStyle name="20% - Accent4 11" xfId="346" xr:uid="{00000000-0005-0000-0000-000009010000}"/>
    <cellStyle name="20% - Accent4 11 2" xfId="837" xr:uid="{00000000-0005-0000-0000-00000A010000}"/>
    <cellStyle name="20% - Accent4 11 3" xfId="1306" xr:uid="{00000000-0005-0000-0000-00000B010000}"/>
    <cellStyle name="20% - Accent4 12" xfId="355" xr:uid="{00000000-0005-0000-0000-00000C010000}"/>
    <cellStyle name="20% - Accent4 12 2" xfId="846" xr:uid="{00000000-0005-0000-0000-00000D010000}"/>
    <cellStyle name="20% - Accent4 12 3" xfId="1315" xr:uid="{00000000-0005-0000-0000-00000E010000}"/>
    <cellStyle name="20% - Accent4 13" xfId="373" xr:uid="{00000000-0005-0000-0000-00000F010000}"/>
    <cellStyle name="20% - Accent4 13 2" xfId="864" xr:uid="{00000000-0005-0000-0000-000010010000}"/>
    <cellStyle name="20% - Accent4 13 3" xfId="1333" xr:uid="{00000000-0005-0000-0000-000011010000}"/>
    <cellStyle name="20% - Accent4 14" xfId="382" xr:uid="{00000000-0005-0000-0000-000012010000}"/>
    <cellStyle name="20% - Accent4 14 2" xfId="873" xr:uid="{00000000-0005-0000-0000-000013010000}"/>
    <cellStyle name="20% - Accent4 14 3" xfId="1342" xr:uid="{00000000-0005-0000-0000-000014010000}"/>
    <cellStyle name="20% - Accent4 15" xfId="403" xr:uid="{00000000-0005-0000-0000-000015010000}"/>
    <cellStyle name="20% - Accent4 15 2" xfId="894" xr:uid="{00000000-0005-0000-0000-000016010000}"/>
    <cellStyle name="20% - Accent4 15 3" xfId="1363" xr:uid="{00000000-0005-0000-0000-000017010000}"/>
    <cellStyle name="20% - Accent4 16" xfId="413" xr:uid="{00000000-0005-0000-0000-000018010000}"/>
    <cellStyle name="20% - Accent4 16 2" xfId="904" xr:uid="{00000000-0005-0000-0000-000019010000}"/>
    <cellStyle name="20% - Accent4 16 3" xfId="1373" xr:uid="{00000000-0005-0000-0000-00001A010000}"/>
    <cellStyle name="20% - Accent4 17" xfId="422" xr:uid="{00000000-0005-0000-0000-00001B010000}"/>
    <cellStyle name="20% - Accent4 17 2" xfId="913" xr:uid="{00000000-0005-0000-0000-00001C010000}"/>
    <cellStyle name="20% - Accent4 17 3" xfId="1382" xr:uid="{00000000-0005-0000-0000-00001D010000}"/>
    <cellStyle name="20% - Accent4 18" xfId="436" xr:uid="{00000000-0005-0000-0000-00001E010000}"/>
    <cellStyle name="20% - Accent4 18 2" xfId="927" xr:uid="{00000000-0005-0000-0000-00001F010000}"/>
    <cellStyle name="20% - Accent4 18 3" xfId="1396" xr:uid="{00000000-0005-0000-0000-000020010000}"/>
    <cellStyle name="20% - Accent4 19" xfId="450" xr:uid="{00000000-0005-0000-0000-000021010000}"/>
    <cellStyle name="20% - Accent4 19 2" xfId="941" xr:uid="{00000000-0005-0000-0000-000022010000}"/>
    <cellStyle name="20% - Accent4 19 3" xfId="1410" xr:uid="{00000000-0005-0000-0000-000023010000}"/>
    <cellStyle name="20% - Accent4 2" xfId="68" xr:uid="{00000000-0005-0000-0000-000024010000}"/>
    <cellStyle name="20% - Accent4 2 2" xfId="166" xr:uid="{00000000-0005-0000-0000-000025010000}"/>
    <cellStyle name="20% - Accent4 2 2 2" xfId="658" xr:uid="{00000000-0005-0000-0000-000026010000}"/>
    <cellStyle name="20% - Accent4 2 2 3" xfId="1128" xr:uid="{00000000-0005-0000-0000-000027010000}"/>
    <cellStyle name="20% - Accent4 2 3" xfId="249" xr:uid="{00000000-0005-0000-0000-000028010000}"/>
    <cellStyle name="20% - Accent4 2 3 2" xfId="741" xr:uid="{00000000-0005-0000-0000-000029010000}"/>
    <cellStyle name="20% - Accent4 2 3 3" xfId="1211" xr:uid="{00000000-0005-0000-0000-00002A010000}"/>
    <cellStyle name="20% - Accent4 2 4" xfId="561" xr:uid="{00000000-0005-0000-0000-00002B010000}"/>
    <cellStyle name="20% - Accent4 2 5" xfId="1031" xr:uid="{00000000-0005-0000-0000-00002C010000}"/>
    <cellStyle name="20% - Accent4 20" xfId="514" xr:uid="{00000000-0005-0000-0000-00002D010000}"/>
    <cellStyle name="20% - Accent4 21" xfId="954" xr:uid="{00000000-0005-0000-0000-00002E010000}"/>
    <cellStyle name="20% - Accent4 22" xfId="1466" xr:uid="{B00EC446-9077-4FB0-A81C-EC61EF405393}"/>
    <cellStyle name="20% - Accent4 3" xfId="78" xr:uid="{00000000-0005-0000-0000-00002F010000}"/>
    <cellStyle name="20% - Accent4 3 2" xfId="176" xr:uid="{00000000-0005-0000-0000-000030010000}"/>
    <cellStyle name="20% - Accent4 3 2 2" xfId="668" xr:uid="{00000000-0005-0000-0000-000031010000}"/>
    <cellStyle name="20% - Accent4 3 2 3" xfId="1138" xr:uid="{00000000-0005-0000-0000-000032010000}"/>
    <cellStyle name="20% - Accent4 3 3" xfId="259" xr:uid="{00000000-0005-0000-0000-000033010000}"/>
    <cellStyle name="20% - Accent4 3 3 2" xfId="751" xr:uid="{00000000-0005-0000-0000-000034010000}"/>
    <cellStyle name="20% - Accent4 3 3 3" xfId="1221" xr:uid="{00000000-0005-0000-0000-000035010000}"/>
    <cellStyle name="20% - Accent4 3 4" xfId="571" xr:uid="{00000000-0005-0000-0000-000036010000}"/>
    <cellStyle name="20% - Accent4 3 5" xfId="1041" xr:uid="{00000000-0005-0000-0000-000037010000}"/>
    <cellStyle name="20% - Accent4 4" xfId="87" xr:uid="{00000000-0005-0000-0000-000038010000}"/>
    <cellStyle name="20% - Accent4 4 2" xfId="185" xr:uid="{00000000-0005-0000-0000-000039010000}"/>
    <cellStyle name="20% - Accent4 4 2 2" xfId="677" xr:uid="{00000000-0005-0000-0000-00003A010000}"/>
    <cellStyle name="20% - Accent4 4 2 3" xfId="1147" xr:uid="{00000000-0005-0000-0000-00003B010000}"/>
    <cellStyle name="20% - Accent4 4 3" xfId="268" xr:uid="{00000000-0005-0000-0000-00003C010000}"/>
    <cellStyle name="20% - Accent4 4 3 2" xfId="760" xr:uid="{00000000-0005-0000-0000-00003D010000}"/>
    <cellStyle name="20% - Accent4 4 3 3" xfId="1230" xr:uid="{00000000-0005-0000-0000-00003E010000}"/>
    <cellStyle name="20% - Accent4 4 4" xfId="580" xr:uid="{00000000-0005-0000-0000-00003F010000}"/>
    <cellStyle name="20% - Accent4 4 5" xfId="1050" xr:uid="{00000000-0005-0000-0000-000040010000}"/>
    <cellStyle name="20% - Accent4 5" xfId="110" xr:uid="{00000000-0005-0000-0000-000041010000}"/>
    <cellStyle name="20% - Accent4 5 2" xfId="204" xr:uid="{00000000-0005-0000-0000-000042010000}"/>
    <cellStyle name="20% - Accent4 5 2 2" xfId="696" xr:uid="{00000000-0005-0000-0000-000043010000}"/>
    <cellStyle name="20% - Accent4 5 2 3" xfId="1166" xr:uid="{00000000-0005-0000-0000-000044010000}"/>
    <cellStyle name="20% - Accent4 5 3" xfId="287" xr:uid="{00000000-0005-0000-0000-000045010000}"/>
    <cellStyle name="20% - Accent4 5 3 2" xfId="779" xr:uid="{00000000-0005-0000-0000-000046010000}"/>
    <cellStyle name="20% - Accent4 5 3 3" xfId="1249" xr:uid="{00000000-0005-0000-0000-000047010000}"/>
    <cellStyle name="20% - Accent4 5 4" xfId="603" xr:uid="{00000000-0005-0000-0000-000048010000}"/>
    <cellStyle name="20% - Accent4 5 5" xfId="1073" xr:uid="{00000000-0005-0000-0000-000049010000}"/>
    <cellStyle name="20% - Accent4 6" xfId="122" xr:uid="{00000000-0005-0000-0000-00004A010000}"/>
    <cellStyle name="20% - Accent4 6 2" xfId="213" xr:uid="{00000000-0005-0000-0000-00004B010000}"/>
    <cellStyle name="20% - Accent4 6 2 2" xfId="705" xr:uid="{00000000-0005-0000-0000-00004C010000}"/>
    <cellStyle name="20% - Accent4 6 2 3" xfId="1175" xr:uid="{00000000-0005-0000-0000-00004D010000}"/>
    <cellStyle name="20% - Accent4 6 3" xfId="296" xr:uid="{00000000-0005-0000-0000-00004E010000}"/>
    <cellStyle name="20% - Accent4 6 3 2" xfId="788" xr:uid="{00000000-0005-0000-0000-00004F010000}"/>
    <cellStyle name="20% - Accent4 6 3 3" xfId="1258" xr:uid="{00000000-0005-0000-0000-000050010000}"/>
    <cellStyle name="20% - Accent4 6 4" xfId="615" xr:uid="{00000000-0005-0000-0000-000051010000}"/>
    <cellStyle name="20% - Accent4 6 5" xfId="1085" xr:uid="{00000000-0005-0000-0000-000052010000}"/>
    <cellStyle name="20% - Accent4 7" xfId="133" xr:uid="{00000000-0005-0000-0000-000053010000}"/>
    <cellStyle name="20% - Accent4 7 2" xfId="626" xr:uid="{00000000-0005-0000-0000-000054010000}"/>
    <cellStyle name="20% - Accent4 7 3" xfId="1096" xr:uid="{00000000-0005-0000-0000-000055010000}"/>
    <cellStyle name="20% - Accent4 8" xfId="219" xr:uid="{00000000-0005-0000-0000-000056010000}"/>
    <cellStyle name="20% - Accent4 8 2" xfId="711" xr:uid="{00000000-0005-0000-0000-000057010000}"/>
    <cellStyle name="20% - Accent4 8 3" xfId="1181" xr:uid="{00000000-0005-0000-0000-000058010000}"/>
    <cellStyle name="20% - Accent4 9" xfId="310" xr:uid="{00000000-0005-0000-0000-000059010000}"/>
    <cellStyle name="20% - Accent4 9 2" xfId="802" xr:uid="{00000000-0005-0000-0000-00005A010000}"/>
    <cellStyle name="20% - Accent4 9 3" xfId="1272" xr:uid="{00000000-0005-0000-0000-00005B010000}"/>
    <cellStyle name="20% - Accent5" xfId="37" builtinId="46" customBuiltin="1"/>
    <cellStyle name="20% - Accent5 10" xfId="339" xr:uid="{00000000-0005-0000-0000-00005D010000}"/>
    <cellStyle name="20% - Accent5 10 2" xfId="830" xr:uid="{00000000-0005-0000-0000-00005E010000}"/>
    <cellStyle name="20% - Accent5 10 3" xfId="1299" xr:uid="{00000000-0005-0000-0000-00005F010000}"/>
    <cellStyle name="20% - Accent5 11" xfId="349" xr:uid="{00000000-0005-0000-0000-000060010000}"/>
    <cellStyle name="20% - Accent5 11 2" xfId="840" xr:uid="{00000000-0005-0000-0000-000061010000}"/>
    <cellStyle name="20% - Accent5 11 3" xfId="1309" xr:uid="{00000000-0005-0000-0000-000062010000}"/>
    <cellStyle name="20% - Accent5 12" xfId="357" xr:uid="{00000000-0005-0000-0000-000063010000}"/>
    <cellStyle name="20% - Accent5 12 2" xfId="848" xr:uid="{00000000-0005-0000-0000-000064010000}"/>
    <cellStyle name="20% - Accent5 12 3" xfId="1317" xr:uid="{00000000-0005-0000-0000-000065010000}"/>
    <cellStyle name="20% - Accent5 13" xfId="376" xr:uid="{00000000-0005-0000-0000-000066010000}"/>
    <cellStyle name="20% - Accent5 13 2" xfId="867" xr:uid="{00000000-0005-0000-0000-000067010000}"/>
    <cellStyle name="20% - Accent5 13 3" xfId="1336" xr:uid="{00000000-0005-0000-0000-000068010000}"/>
    <cellStyle name="20% - Accent5 14" xfId="384" xr:uid="{00000000-0005-0000-0000-000069010000}"/>
    <cellStyle name="20% - Accent5 14 2" xfId="875" xr:uid="{00000000-0005-0000-0000-00006A010000}"/>
    <cellStyle name="20% - Accent5 14 3" xfId="1344" xr:uid="{00000000-0005-0000-0000-00006B010000}"/>
    <cellStyle name="20% - Accent5 15" xfId="406" xr:uid="{00000000-0005-0000-0000-00006C010000}"/>
    <cellStyle name="20% - Accent5 15 2" xfId="897" xr:uid="{00000000-0005-0000-0000-00006D010000}"/>
    <cellStyle name="20% - Accent5 15 3" xfId="1366" xr:uid="{00000000-0005-0000-0000-00006E010000}"/>
    <cellStyle name="20% - Accent5 16" xfId="416" xr:uid="{00000000-0005-0000-0000-00006F010000}"/>
    <cellStyle name="20% - Accent5 16 2" xfId="907" xr:uid="{00000000-0005-0000-0000-000070010000}"/>
    <cellStyle name="20% - Accent5 16 3" xfId="1376" xr:uid="{00000000-0005-0000-0000-000071010000}"/>
    <cellStyle name="20% - Accent5 17" xfId="424" xr:uid="{00000000-0005-0000-0000-000072010000}"/>
    <cellStyle name="20% - Accent5 17 2" xfId="915" xr:uid="{00000000-0005-0000-0000-000073010000}"/>
    <cellStyle name="20% - Accent5 17 3" xfId="1384" xr:uid="{00000000-0005-0000-0000-000074010000}"/>
    <cellStyle name="20% - Accent5 18" xfId="438" xr:uid="{00000000-0005-0000-0000-000075010000}"/>
    <cellStyle name="20% - Accent5 18 2" xfId="929" xr:uid="{00000000-0005-0000-0000-000076010000}"/>
    <cellStyle name="20% - Accent5 18 3" xfId="1398" xr:uid="{00000000-0005-0000-0000-000077010000}"/>
    <cellStyle name="20% - Accent5 19" xfId="452" xr:uid="{00000000-0005-0000-0000-000078010000}"/>
    <cellStyle name="20% - Accent5 19 2" xfId="943" xr:uid="{00000000-0005-0000-0000-000079010000}"/>
    <cellStyle name="20% - Accent5 19 3" xfId="1412" xr:uid="{00000000-0005-0000-0000-00007A010000}"/>
    <cellStyle name="20% - Accent5 2" xfId="71" xr:uid="{00000000-0005-0000-0000-00007B010000}"/>
    <cellStyle name="20% - Accent5 2 2" xfId="169" xr:uid="{00000000-0005-0000-0000-00007C010000}"/>
    <cellStyle name="20% - Accent5 2 2 2" xfId="661" xr:uid="{00000000-0005-0000-0000-00007D010000}"/>
    <cellStyle name="20% - Accent5 2 2 3" xfId="1131" xr:uid="{00000000-0005-0000-0000-00007E010000}"/>
    <cellStyle name="20% - Accent5 2 3" xfId="252" xr:uid="{00000000-0005-0000-0000-00007F010000}"/>
    <cellStyle name="20% - Accent5 2 3 2" xfId="744" xr:uid="{00000000-0005-0000-0000-000080010000}"/>
    <cellStyle name="20% - Accent5 2 3 3" xfId="1214" xr:uid="{00000000-0005-0000-0000-000081010000}"/>
    <cellStyle name="20% - Accent5 2 4" xfId="564" xr:uid="{00000000-0005-0000-0000-000082010000}"/>
    <cellStyle name="20% - Accent5 2 5" xfId="1034" xr:uid="{00000000-0005-0000-0000-000083010000}"/>
    <cellStyle name="20% - Accent5 20" xfId="518" xr:uid="{00000000-0005-0000-0000-000084010000}"/>
    <cellStyle name="20% - Accent5 21" xfId="950" xr:uid="{00000000-0005-0000-0000-000085010000}"/>
    <cellStyle name="20% - Accent5 22" xfId="1469" xr:uid="{18C6D790-D0DB-452C-90C5-392823010667}"/>
    <cellStyle name="20% - Accent5 3" xfId="81" xr:uid="{00000000-0005-0000-0000-000086010000}"/>
    <cellStyle name="20% - Accent5 3 2" xfId="179" xr:uid="{00000000-0005-0000-0000-000087010000}"/>
    <cellStyle name="20% - Accent5 3 2 2" xfId="671" xr:uid="{00000000-0005-0000-0000-000088010000}"/>
    <cellStyle name="20% - Accent5 3 2 3" xfId="1141" xr:uid="{00000000-0005-0000-0000-000089010000}"/>
    <cellStyle name="20% - Accent5 3 3" xfId="262" xr:uid="{00000000-0005-0000-0000-00008A010000}"/>
    <cellStyle name="20% - Accent5 3 3 2" xfId="754" xr:uid="{00000000-0005-0000-0000-00008B010000}"/>
    <cellStyle name="20% - Accent5 3 3 3" xfId="1224" xr:uid="{00000000-0005-0000-0000-00008C010000}"/>
    <cellStyle name="20% - Accent5 3 4" xfId="574" xr:uid="{00000000-0005-0000-0000-00008D010000}"/>
    <cellStyle name="20% - Accent5 3 5" xfId="1044" xr:uid="{00000000-0005-0000-0000-00008E010000}"/>
    <cellStyle name="20% - Accent5 4" xfId="89" xr:uid="{00000000-0005-0000-0000-00008F010000}"/>
    <cellStyle name="20% - Accent5 4 2" xfId="188" xr:uid="{00000000-0005-0000-0000-000090010000}"/>
    <cellStyle name="20% - Accent5 4 2 2" xfId="680" xr:uid="{00000000-0005-0000-0000-000091010000}"/>
    <cellStyle name="20% - Accent5 4 2 3" xfId="1150" xr:uid="{00000000-0005-0000-0000-000092010000}"/>
    <cellStyle name="20% - Accent5 4 3" xfId="271" xr:uid="{00000000-0005-0000-0000-000093010000}"/>
    <cellStyle name="20% - Accent5 4 3 2" xfId="763" xr:uid="{00000000-0005-0000-0000-000094010000}"/>
    <cellStyle name="20% - Accent5 4 3 3" xfId="1233" xr:uid="{00000000-0005-0000-0000-000095010000}"/>
    <cellStyle name="20% - Accent5 4 4" xfId="582" xr:uid="{00000000-0005-0000-0000-000096010000}"/>
    <cellStyle name="20% - Accent5 4 5" xfId="1052" xr:uid="{00000000-0005-0000-0000-000097010000}"/>
    <cellStyle name="20% - Accent5 5" xfId="113" xr:uid="{00000000-0005-0000-0000-000098010000}"/>
    <cellStyle name="20% - Accent5 5 2" xfId="207" xr:uid="{00000000-0005-0000-0000-000099010000}"/>
    <cellStyle name="20% - Accent5 5 2 2" xfId="699" xr:uid="{00000000-0005-0000-0000-00009A010000}"/>
    <cellStyle name="20% - Accent5 5 2 3" xfId="1169" xr:uid="{00000000-0005-0000-0000-00009B010000}"/>
    <cellStyle name="20% - Accent5 5 3" xfId="290" xr:uid="{00000000-0005-0000-0000-00009C010000}"/>
    <cellStyle name="20% - Accent5 5 3 2" xfId="782" xr:uid="{00000000-0005-0000-0000-00009D010000}"/>
    <cellStyle name="20% - Accent5 5 3 3" xfId="1252" xr:uid="{00000000-0005-0000-0000-00009E010000}"/>
    <cellStyle name="20% - Accent5 5 4" xfId="606" xr:uid="{00000000-0005-0000-0000-00009F010000}"/>
    <cellStyle name="20% - Accent5 5 5" xfId="1076" xr:uid="{00000000-0005-0000-0000-0000A0010000}"/>
    <cellStyle name="20% - Accent5 6" xfId="125" xr:uid="{00000000-0005-0000-0000-0000A1010000}"/>
    <cellStyle name="20% - Accent5 6 2" xfId="215" xr:uid="{00000000-0005-0000-0000-0000A2010000}"/>
    <cellStyle name="20% - Accent5 6 2 2" xfId="707" xr:uid="{00000000-0005-0000-0000-0000A3010000}"/>
    <cellStyle name="20% - Accent5 6 2 3" xfId="1177" xr:uid="{00000000-0005-0000-0000-0000A4010000}"/>
    <cellStyle name="20% - Accent5 6 3" xfId="298" xr:uid="{00000000-0005-0000-0000-0000A5010000}"/>
    <cellStyle name="20% - Accent5 6 3 2" xfId="790" xr:uid="{00000000-0005-0000-0000-0000A6010000}"/>
    <cellStyle name="20% - Accent5 6 3 3" xfId="1260" xr:uid="{00000000-0005-0000-0000-0000A7010000}"/>
    <cellStyle name="20% - Accent5 6 4" xfId="618" xr:uid="{00000000-0005-0000-0000-0000A8010000}"/>
    <cellStyle name="20% - Accent5 6 5" xfId="1088" xr:uid="{00000000-0005-0000-0000-0000A9010000}"/>
    <cellStyle name="20% - Accent5 7" xfId="136" xr:uid="{00000000-0005-0000-0000-0000AA010000}"/>
    <cellStyle name="20% - Accent5 7 2" xfId="629" xr:uid="{00000000-0005-0000-0000-0000AB010000}"/>
    <cellStyle name="20% - Accent5 7 3" xfId="1099" xr:uid="{00000000-0005-0000-0000-0000AC010000}"/>
    <cellStyle name="20% - Accent5 8" xfId="221" xr:uid="{00000000-0005-0000-0000-0000AD010000}"/>
    <cellStyle name="20% - Accent5 8 2" xfId="713" xr:uid="{00000000-0005-0000-0000-0000AE010000}"/>
    <cellStyle name="20% - Accent5 8 3" xfId="1183" xr:uid="{00000000-0005-0000-0000-0000AF010000}"/>
    <cellStyle name="20% - Accent5 9" xfId="312" xr:uid="{00000000-0005-0000-0000-0000B0010000}"/>
    <cellStyle name="20% - Accent5 9 2" xfId="804" xr:uid="{00000000-0005-0000-0000-0000B1010000}"/>
    <cellStyle name="20% - Accent5 9 3" xfId="1274" xr:uid="{00000000-0005-0000-0000-0000B2010000}"/>
    <cellStyle name="20% - Accent6" xfId="41" builtinId="50" customBuiltin="1"/>
    <cellStyle name="20% - Accent6 10" xfId="342" xr:uid="{00000000-0005-0000-0000-0000B4010000}"/>
    <cellStyle name="20% - Accent6 10 2" xfId="833" xr:uid="{00000000-0005-0000-0000-0000B5010000}"/>
    <cellStyle name="20% - Accent6 10 3" xfId="1302" xr:uid="{00000000-0005-0000-0000-0000B6010000}"/>
    <cellStyle name="20% - Accent6 11" xfId="352" xr:uid="{00000000-0005-0000-0000-0000B7010000}"/>
    <cellStyle name="20% - Accent6 11 2" xfId="843" xr:uid="{00000000-0005-0000-0000-0000B8010000}"/>
    <cellStyle name="20% - Accent6 11 3" xfId="1312" xr:uid="{00000000-0005-0000-0000-0000B9010000}"/>
    <cellStyle name="20% - Accent6 12" xfId="359" xr:uid="{00000000-0005-0000-0000-0000BA010000}"/>
    <cellStyle name="20% - Accent6 12 2" xfId="850" xr:uid="{00000000-0005-0000-0000-0000BB010000}"/>
    <cellStyle name="20% - Accent6 12 3" xfId="1319" xr:uid="{00000000-0005-0000-0000-0000BC010000}"/>
    <cellStyle name="20% - Accent6 13" xfId="379" xr:uid="{00000000-0005-0000-0000-0000BD010000}"/>
    <cellStyle name="20% - Accent6 13 2" xfId="870" xr:uid="{00000000-0005-0000-0000-0000BE010000}"/>
    <cellStyle name="20% - Accent6 13 3" xfId="1339" xr:uid="{00000000-0005-0000-0000-0000BF010000}"/>
    <cellStyle name="20% - Accent6 14" xfId="386" xr:uid="{00000000-0005-0000-0000-0000C0010000}"/>
    <cellStyle name="20% - Accent6 14 2" xfId="877" xr:uid="{00000000-0005-0000-0000-0000C1010000}"/>
    <cellStyle name="20% - Accent6 14 3" xfId="1346" xr:uid="{00000000-0005-0000-0000-0000C2010000}"/>
    <cellStyle name="20% - Accent6 15" xfId="409" xr:uid="{00000000-0005-0000-0000-0000C3010000}"/>
    <cellStyle name="20% - Accent6 15 2" xfId="900" xr:uid="{00000000-0005-0000-0000-0000C4010000}"/>
    <cellStyle name="20% - Accent6 15 3" xfId="1369" xr:uid="{00000000-0005-0000-0000-0000C5010000}"/>
    <cellStyle name="20% - Accent6 16" xfId="419" xr:uid="{00000000-0005-0000-0000-0000C6010000}"/>
    <cellStyle name="20% - Accent6 16 2" xfId="910" xr:uid="{00000000-0005-0000-0000-0000C7010000}"/>
    <cellStyle name="20% - Accent6 16 3" xfId="1379" xr:uid="{00000000-0005-0000-0000-0000C8010000}"/>
    <cellStyle name="20% - Accent6 17" xfId="426" xr:uid="{00000000-0005-0000-0000-0000C9010000}"/>
    <cellStyle name="20% - Accent6 17 2" xfId="917" xr:uid="{00000000-0005-0000-0000-0000CA010000}"/>
    <cellStyle name="20% - Accent6 17 3" xfId="1386" xr:uid="{00000000-0005-0000-0000-0000CB010000}"/>
    <cellStyle name="20% - Accent6 18" xfId="440" xr:uid="{00000000-0005-0000-0000-0000CC010000}"/>
    <cellStyle name="20% - Accent6 18 2" xfId="931" xr:uid="{00000000-0005-0000-0000-0000CD010000}"/>
    <cellStyle name="20% - Accent6 18 3" xfId="1400" xr:uid="{00000000-0005-0000-0000-0000CE010000}"/>
    <cellStyle name="20% - Accent6 19" xfId="454" xr:uid="{00000000-0005-0000-0000-0000CF010000}"/>
    <cellStyle name="20% - Accent6 19 2" xfId="945" xr:uid="{00000000-0005-0000-0000-0000D0010000}"/>
    <cellStyle name="20% - Accent6 19 3" xfId="1414" xr:uid="{00000000-0005-0000-0000-0000D1010000}"/>
    <cellStyle name="20% - Accent6 2" xfId="74" xr:uid="{00000000-0005-0000-0000-0000D2010000}"/>
    <cellStyle name="20% - Accent6 2 2" xfId="172" xr:uid="{00000000-0005-0000-0000-0000D3010000}"/>
    <cellStyle name="20% - Accent6 2 2 2" xfId="664" xr:uid="{00000000-0005-0000-0000-0000D4010000}"/>
    <cellStyle name="20% - Accent6 2 2 3" xfId="1134" xr:uid="{00000000-0005-0000-0000-0000D5010000}"/>
    <cellStyle name="20% - Accent6 2 3" xfId="255" xr:uid="{00000000-0005-0000-0000-0000D6010000}"/>
    <cellStyle name="20% - Accent6 2 3 2" xfId="747" xr:uid="{00000000-0005-0000-0000-0000D7010000}"/>
    <cellStyle name="20% - Accent6 2 3 3" xfId="1217" xr:uid="{00000000-0005-0000-0000-0000D8010000}"/>
    <cellStyle name="20% - Accent6 2 4" xfId="567" xr:uid="{00000000-0005-0000-0000-0000D9010000}"/>
    <cellStyle name="20% - Accent6 2 5" xfId="1037" xr:uid="{00000000-0005-0000-0000-0000DA010000}"/>
    <cellStyle name="20% - Accent6 20" xfId="522" xr:uid="{00000000-0005-0000-0000-0000DB010000}"/>
    <cellStyle name="20% - Accent6 21" xfId="971" xr:uid="{00000000-0005-0000-0000-0000DC010000}"/>
    <cellStyle name="20% - Accent6 22" xfId="1473" xr:uid="{53BAA8ED-14C1-43DB-BE07-A80A500ACB7A}"/>
    <cellStyle name="20% - Accent6 3" xfId="84" xr:uid="{00000000-0005-0000-0000-0000DD010000}"/>
    <cellStyle name="20% - Accent6 3 2" xfId="182" xr:uid="{00000000-0005-0000-0000-0000DE010000}"/>
    <cellStyle name="20% - Accent6 3 2 2" xfId="674" xr:uid="{00000000-0005-0000-0000-0000DF010000}"/>
    <cellStyle name="20% - Accent6 3 2 3" xfId="1144" xr:uid="{00000000-0005-0000-0000-0000E0010000}"/>
    <cellStyle name="20% - Accent6 3 3" xfId="265" xr:uid="{00000000-0005-0000-0000-0000E1010000}"/>
    <cellStyle name="20% - Accent6 3 3 2" xfId="757" xr:uid="{00000000-0005-0000-0000-0000E2010000}"/>
    <cellStyle name="20% - Accent6 3 3 3" xfId="1227" xr:uid="{00000000-0005-0000-0000-0000E3010000}"/>
    <cellStyle name="20% - Accent6 3 4" xfId="577" xr:uid="{00000000-0005-0000-0000-0000E4010000}"/>
    <cellStyle name="20% - Accent6 3 5" xfId="1047" xr:uid="{00000000-0005-0000-0000-0000E5010000}"/>
    <cellStyle name="20% - Accent6 4" xfId="91" xr:uid="{00000000-0005-0000-0000-0000E6010000}"/>
    <cellStyle name="20% - Accent6 4 2" xfId="190" xr:uid="{00000000-0005-0000-0000-0000E7010000}"/>
    <cellStyle name="20% - Accent6 4 2 2" xfId="682" xr:uid="{00000000-0005-0000-0000-0000E8010000}"/>
    <cellStyle name="20% - Accent6 4 2 3" xfId="1152" xr:uid="{00000000-0005-0000-0000-0000E9010000}"/>
    <cellStyle name="20% - Accent6 4 3" xfId="273" xr:uid="{00000000-0005-0000-0000-0000EA010000}"/>
    <cellStyle name="20% - Accent6 4 3 2" xfId="765" xr:uid="{00000000-0005-0000-0000-0000EB010000}"/>
    <cellStyle name="20% - Accent6 4 3 3" xfId="1235" xr:uid="{00000000-0005-0000-0000-0000EC010000}"/>
    <cellStyle name="20% - Accent6 4 4" xfId="584" xr:uid="{00000000-0005-0000-0000-0000ED010000}"/>
    <cellStyle name="20% - Accent6 4 5" xfId="1054" xr:uid="{00000000-0005-0000-0000-0000EE010000}"/>
    <cellStyle name="20% - Accent6 5" xfId="116" xr:uid="{00000000-0005-0000-0000-0000EF010000}"/>
    <cellStyle name="20% - Accent6 5 2" xfId="210" xr:uid="{00000000-0005-0000-0000-0000F0010000}"/>
    <cellStyle name="20% - Accent6 5 2 2" xfId="702" xr:uid="{00000000-0005-0000-0000-0000F1010000}"/>
    <cellStyle name="20% - Accent6 5 2 3" xfId="1172" xr:uid="{00000000-0005-0000-0000-0000F2010000}"/>
    <cellStyle name="20% - Accent6 5 3" xfId="293" xr:uid="{00000000-0005-0000-0000-0000F3010000}"/>
    <cellStyle name="20% - Accent6 5 3 2" xfId="785" xr:uid="{00000000-0005-0000-0000-0000F4010000}"/>
    <cellStyle name="20% - Accent6 5 3 3" xfId="1255" xr:uid="{00000000-0005-0000-0000-0000F5010000}"/>
    <cellStyle name="20% - Accent6 5 4" xfId="609" xr:uid="{00000000-0005-0000-0000-0000F6010000}"/>
    <cellStyle name="20% - Accent6 5 5" xfId="1079" xr:uid="{00000000-0005-0000-0000-0000F7010000}"/>
    <cellStyle name="20% - Accent6 6" xfId="128" xr:uid="{00000000-0005-0000-0000-0000F8010000}"/>
    <cellStyle name="20% - Accent6 6 2" xfId="217" xr:uid="{00000000-0005-0000-0000-0000F9010000}"/>
    <cellStyle name="20% - Accent6 6 2 2" xfId="709" xr:uid="{00000000-0005-0000-0000-0000FA010000}"/>
    <cellStyle name="20% - Accent6 6 2 3" xfId="1179" xr:uid="{00000000-0005-0000-0000-0000FB010000}"/>
    <cellStyle name="20% - Accent6 6 3" xfId="300" xr:uid="{00000000-0005-0000-0000-0000FC010000}"/>
    <cellStyle name="20% - Accent6 6 3 2" xfId="792" xr:uid="{00000000-0005-0000-0000-0000FD010000}"/>
    <cellStyle name="20% - Accent6 6 3 3" xfId="1262" xr:uid="{00000000-0005-0000-0000-0000FE010000}"/>
    <cellStyle name="20% - Accent6 6 4" xfId="621" xr:uid="{00000000-0005-0000-0000-0000FF010000}"/>
    <cellStyle name="20% - Accent6 6 5" xfId="1091" xr:uid="{00000000-0005-0000-0000-000000020000}"/>
    <cellStyle name="20% - Accent6 7" xfId="138" xr:uid="{00000000-0005-0000-0000-000001020000}"/>
    <cellStyle name="20% - Accent6 7 2" xfId="631" xr:uid="{00000000-0005-0000-0000-000002020000}"/>
    <cellStyle name="20% - Accent6 7 3" xfId="1101" xr:uid="{00000000-0005-0000-0000-000003020000}"/>
    <cellStyle name="20% - Accent6 8" xfId="223" xr:uid="{00000000-0005-0000-0000-000004020000}"/>
    <cellStyle name="20% - Accent6 8 2" xfId="715" xr:uid="{00000000-0005-0000-0000-000005020000}"/>
    <cellStyle name="20% - Accent6 8 3" xfId="1185" xr:uid="{00000000-0005-0000-0000-000006020000}"/>
    <cellStyle name="20% - Accent6 9" xfId="314" xr:uid="{00000000-0005-0000-0000-000007020000}"/>
    <cellStyle name="20% - Accent6 9 2" xfId="806" xr:uid="{00000000-0005-0000-0000-000008020000}"/>
    <cellStyle name="20% - Accent6 9 3" xfId="1276" xr:uid="{00000000-0005-0000-0000-000009020000}"/>
    <cellStyle name="40% - Accent1" xfId="22" builtinId="31" customBuiltin="1"/>
    <cellStyle name="40% - Accent1 10" xfId="327" xr:uid="{00000000-0005-0000-0000-00000B020000}"/>
    <cellStyle name="40% - Accent1 10 2" xfId="818" xr:uid="{00000000-0005-0000-0000-00000C020000}"/>
    <cellStyle name="40% - Accent1 10 3" xfId="1287" xr:uid="{00000000-0005-0000-0000-00000D020000}"/>
    <cellStyle name="40% - Accent1 11" xfId="329" xr:uid="{00000000-0005-0000-0000-00000E020000}"/>
    <cellStyle name="40% - Accent1 11 2" xfId="820" xr:uid="{00000000-0005-0000-0000-00000F020000}"/>
    <cellStyle name="40% - Accent1 11 3" xfId="1289" xr:uid="{00000000-0005-0000-0000-000010020000}"/>
    <cellStyle name="40% - Accent1 12" xfId="344" xr:uid="{00000000-0005-0000-0000-000011020000}"/>
    <cellStyle name="40% - Accent1 12 2" xfId="835" xr:uid="{00000000-0005-0000-0000-000012020000}"/>
    <cellStyle name="40% - Accent1 12 3" xfId="1304" xr:uid="{00000000-0005-0000-0000-000013020000}"/>
    <cellStyle name="40% - Accent1 13" xfId="365" xr:uid="{00000000-0005-0000-0000-000014020000}"/>
    <cellStyle name="40% - Accent1 13 2" xfId="856" xr:uid="{00000000-0005-0000-0000-000015020000}"/>
    <cellStyle name="40% - Accent1 13 3" xfId="1325" xr:uid="{00000000-0005-0000-0000-000016020000}"/>
    <cellStyle name="40% - Accent1 14" xfId="367" xr:uid="{00000000-0005-0000-0000-000017020000}"/>
    <cellStyle name="40% - Accent1 14 2" xfId="858" xr:uid="{00000000-0005-0000-0000-000018020000}"/>
    <cellStyle name="40% - Accent1 14 3" xfId="1327" xr:uid="{00000000-0005-0000-0000-000019020000}"/>
    <cellStyle name="40% - Accent1 15" xfId="394" xr:uid="{00000000-0005-0000-0000-00001A020000}"/>
    <cellStyle name="40% - Accent1 15 2" xfId="885" xr:uid="{00000000-0005-0000-0000-00001B020000}"/>
    <cellStyle name="40% - Accent1 15 3" xfId="1354" xr:uid="{00000000-0005-0000-0000-00001C020000}"/>
    <cellStyle name="40% - Accent1 16" xfId="396" xr:uid="{00000000-0005-0000-0000-00001D020000}"/>
    <cellStyle name="40% - Accent1 16 2" xfId="887" xr:uid="{00000000-0005-0000-0000-00001E020000}"/>
    <cellStyle name="40% - Accent1 16 3" xfId="1356" xr:uid="{00000000-0005-0000-0000-00001F020000}"/>
    <cellStyle name="40% - Accent1 17" xfId="411" xr:uid="{00000000-0005-0000-0000-000020020000}"/>
    <cellStyle name="40% - Accent1 17 2" xfId="902" xr:uid="{00000000-0005-0000-0000-000021020000}"/>
    <cellStyle name="40% - Accent1 17 3" xfId="1371" xr:uid="{00000000-0005-0000-0000-000022020000}"/>
    <cellStyle name="40% - Accent1 18" xfId="431" xr:uid="{00000000-0005-0000-0000-000023020000}"/>
    <cellStyle name="40% - Accent1 18 2" xfId="922" xr:uid="{00000000-0005-0000-0000-000024020000}"/>
    <cellStyle name="40% - Accent1 18 3" xfId="1391" xr:uid="{00000000-0005-0000-0000-000025020000}"/>
    <cellStyle name="40% - Accent1 19" xfId="445" xr:uid="{00000000-0005-0000-0000-000026020000}"/>
    <cellStyle name="40% - Accent1 19 2" xfId="936" xr:uid="{00000000-0005-0000-0000-000027020000}"/>
    <cellStyle name="40% - Accent1 19 3" xfId="1405" xr:uid="{00000000-0005-0000-0000-000028020000}"/>
    <cellStyle name="40% - Accent1 2" xfId="59" xr:uid="{00000000-0005-0000-0000-000029020000}"/>
    <cellStyle name="40% - Accent1 2 2" xfId="157" xr:uid="{00000000-0005-0000-0000-00002A020000}"/>
    <cellStyle name="40% - Accent1 2 2 2" xfId="649" xr:uid="{00000000-0005-0000-0000-00002B020000}"/>
    <cellStyle name="40% - Accent1 2 2 3" xfId="1119" xr:uid="{00000000-0005-0000-0000-00002C020000}"/>
    <cellStyle name="40% - Accent1 2 3" xfId="240" xr:uid="{00000000-0005-0000-0000-00002D020000}"/>
    <cellStyle name="40% - Accent1 2 3 2" xfId="732" xr:uid="{00000000-0005-0000-0000-00002E020000}"/>
    <cellStyle name="40% - Accent1 2 3 3" xfId="1202" xr:uid="{00000000-0005-0000-0000-00002F020000}"/>
    <cellStyle name="40% - Accent1 2 4" xfId="552" xr:uid="{00000000-0005-0000-0000-000030020000}"/>
    <cellStyle name="40% - Accent1 2 5" xfId="508" xr:uid="{00000000-0005-0000-0000-000031020000}"/>
    <cellStyle name="40% - Accent1 20" xfId="503" xr:uid="{00000000-0005-0000-0000-000032020000}"/>
    <cellStyle name="40% - Accent1 21" xfId="951" xr:uid="{00000000-0005-0000-0000-000033020000}"/>
    <cellStyle name="40% - Accent1 22" xfId="1458" xr:uid="{6B8939C9-E415-4EBF-B35D-591E112E2380}"/>
    <cellStyle name="40% - Accent1 3" xfId="61" xr:uid="{00000000-0005-0000-0000-000034020000}"/>
    <cellStyle name="40% - Accent1 3 2" xfId="159" xr:uid="{00000000-0005-0000-0000-000035020000}"/>
    <cellStyle name="40% - Accent1 3 2 2" xfId="651" xr:uid="{00000000-0005-0000-0000-000036020000}"/>
    <cellStyle name="40% - Accent1 3 2 3" xfId="1121" xr:uid="{00000000-0005-0000-0000-000037020000}"/>
    <cellStyle name="40% - Accent1 3 3" xfId="242" xr:uid="{00000000-0005-0000-0000-000038020000}"/>
    <cellStyle name="40% - Accent1 3 3 2" xfId="734" xr:uid="{00000000-0005-0000-0000-000039020000}"/>
    <cellStyle name="40% - Accent1 3 3 3" xfId="1204" xr:uid="{00000000-0005-0000-0000-00003A020000}"/>
    <cellStyle name="40% - Accent1 3 4" xfId="554" xr:uid="{00000000-0005-0000-0000-00003B020000}"/>
    <cellStyle name="40% - Accent1 3 5" xfId="1024" xr:uid="{00000000-0005-0000-0000-00003C020000}"/>
    <cellStyle name="40% - Accent1 4" xfId="76" xr:uid="{00000000-0005-0000-0000-00003D020000}"/>
    <cellStyle name="40% - Accent1 4 2" xfId="174" xr:uid="{00000000-0005-0000-0000-00003E020000}"/>
    <cellStyle name="40% - Accent1 4 2 2" xfId="666" xr:uid="{00000000-0005-0000-0000-00003F020000}"/>
    <cellStyle name="40% - Accent1 4 2 3" xfId="1136" xr:uid="{00000000-0005-0000-0000-000040020000}"/>
    <cellStyle name="40% - Accent1 4 3" xfId="257" xr:uid="{00000000-0005-0000-0000-000041020000}"/>
    <cellStyle name="40% - Accent1 4 3 2" xfId="749" xr:uid="{00000000-0005-0000-0000-000042020000}"/>
    <cellStyle name="40% - Accent1 4 3 3" xfId="1219" xr:uid="{00000000-0005-0000-0000-000043020000}"/>
    <cellStyle name="40% - Accent1 4 4" xfId="569" xr:uid="{00000000-0005-0000-0000-000044020000}"/>
    <cellStyle name="40% - Accent1 4 5" xfId="1039" xr:uid="{00000000-0005-0000-0000-000045020000}"/>
    <cellStyle name="40% - Accent1 5" xfId="101" xr:uid="{00000000-0005-0000-0000-000046020000}"/>
    <cellStyle name="40% - Accent1 5 2" xfId="196" xr:uid="{00000000-0005-0000-0000-000047020000}"/>
    <cellStyle name="40% - Accent1 5 2 2" xfId="688" xr:uid="{00000000-0005-0000-0000-000048020000}"/>
    <cellStyle name="40% - Accent1 5 2 3" xfId="1158" xr:uid="{00000000-0005-0000-0000-000049020000}"/>
    <cellStyle name="40% - Accent1 5 3" xfId="279" xr:uid="{00000000-0005-0000-0000-00004A020000}"/>
    <cellStyle name="40% - Accent1 5 3 2" xfId="771" xr:uid="{00000000-0005-0000-0000-00004B020000}"/>
    <cellStyle name="40% - Accent1 5 3 3" xfId="1241" xr:uid="{00000000-0005-0000-0000-00004C020000}"/>
    <cellStyle name="40% - Accent1 5 4" xfId="594" xr:uid="{00000000-0005-0000-0000-00004D020000}"/>
    <cellStyle name="40% - Accent1 5 5" xfId="1064" xr:uid="{00000000-0005-0000-0000-00004E020000}"/>
    <cellStyle name="40% - Accent1 6" xfId="103" xr:uid="{00000000-0005-0000-0000-00004F020000}"/>
    <cellStyle name="40% - Accent1 6 2" xfId="198" xr:uid="{00000000-0005-0000-0000-000050020000}"/>
    <cellStyle name="40% - Accent1 6 2 2" xfId="690" xr:uid="{00000000-0005-0000-0000-000051020000}"/>
    <cellStyle name="40% - Accent1 6 2 3" xfId="1160" xr:uid="{00000000-0005-0000-0000-000052020000}"/>
    <cellStyle name="40% - Accent1 6 3" xfId="281" xr:uid="{00000000-0005-0000-0000-000053020000}"/>
    <cellStyle name="40% - Accent1 6 3 2" xfId="773" xr:uid="{00000000-0005-0000-0000-000054020000}"/>
    <cellStyle name="40% - Accent1 6 3 3" xfId="1243" xr:uid="{00000000-0005-0000-0000-000055020000}"/>
    <cellStyle name="40% - Accent1 6 4" xfId="596" xr:uid="{00000000-0005-0000-0000-000056020000}"/>
    <cellStyle name="40% - Accent1 6 5" xfId="1066" xr:uid="{00000000-0005-0000-0000-000057020000}"/>
    <cellStyle name="40% - Accent1 7" xfId="118" xr:uid="{00000000-0005-0000-0000-000058020000}"/>
    <cellStyle name="40% - Accent1 7 2" xfId="611" xr:uid="{00000000-0005-0000-0000-000059020000}"/>
    <cellStyle name="40% - Accent1 7 3" xfId="1081" xr:uid="{00000000-0005-0000-0000-00005A020000}"/>
    <cellStyle name="40% - Accent1 8" xfId="132" xr:uid="{00000000-0005-0000-0000-00005B020000}"/>
    <cellStyle name="40% - Accent1 8 2" xfId="625" xr:uid="{00000000-0005-0000-0000-00005C020000}"/>
    <cellStyle name="40% - Accent1 8 3" xfId="1095" xr:uid="{00000000-0005-0000-0000-00005D020000}"/>
    <cellStyle name="40% - Accent1 9" xfId="305" xr:uid="{00000000-0005-0000-0000-00005E020000}"/>
    <cellStyle name="40% - Accent1 9 2" xfId="797" xr:uid="{00000000-0005-0000-0000-00005F020000}"/>
    <cellStyle name="40% - Accent1 9 3" xfId="1267" xr:uid="{00000000-0005-0000-0000-000060020000}"/>
    <cellStyle name="40% - Accent2" xfId="26" builtinId="35" customBuiltin="1"/>
    <cellStyle name="40% - Accent2 10" xfId="331" xr:uid="{00000000-0005-0000-0000-000062020000}"/>
    <cellStyle name="40% - Accent2 10 2" xfId="822" xr:uid="{00000000-0005-0000-0000-000063020000}"/>
    <cellStyle name="40% - Accent2 10 3" xfId="1291" xr:uid="{00000000-0005-0000-0000-000064020000}"/>
    <cellStyle name="40% - Accent2 11" xfId="338" xr:uid="{00000000-0005-0000-0000-000065020000}"/>
    <cellStyle name="40% - Accent2 11 2" xfId="829" xr:uid="{00000000-0005-0000-0000-000066020000}"/>
    <cellStyle name="40% - Accent2 11 3" xfId="1298" xr:uid="{00000000-0005-0000-0000-000067020000}"/>
    <cellStyle name="40% - Accent2 12" xfId="348" xr:uid="{00000000-0005-0000-0000-000068020000}"/>
    <cellStyle name="40% - Accent2 12 2" xfId="839" xr:uid="{00000000-0005-0000-0000-000069020000}"/>
    <cellStyle name="40% - Accent2 12 3" xfId="1308" xr:uid="{00000000-0005-0000-0000-00006A020000}"/>
    <cellStyle name="40% - Accent2 13" xfId="369" xr:uid="{00000000-0005-0000-0000-00006B020000}"/>
    <cellStyle name="40% - Accent2 13 2" xfId="860" xr:uid="{00000000-0005-0000-0000-00006C020000}"/>
    <cellStyle name="40% - Accent2 13 3" xfId="1329" xr:uid="{00000000-0005-0000-0000-00006D020000}"/>
    <cellStyle name="40% - Accent2 14" xfId="375" xr:uid="{00000000-0005-0000-0000-00006E020000}"/>
    <cellStyle name="40% - Accent2 14 2" xfId="866" xr:uid="{00000000-0005-0000-0000-00006F020000}"/>
    <cellStyle name="40% - Accent2 14 3" xfId="1335" xr:uid="{00000000-0005-0000-0000-000070020000}"/>
    <cellStyle name="40% - Accent2 15" xfId="398" xr:uid="{00000000-0005-0000-0000-000071020000}"/>
    <cellStyle name="40% - Accent2 15 2" xfId="889" xr:uid="{00000000-0005-0000-0000-000072020000}"/>
    <cellStyle name="40% - Accent2 15 3" xfId="1358" xr:uid="{00000000-0005-0000-0000-000073020000}"/>
    <cellStyle name="40% - Accent2 16" xfId="405" xr:uid="{00000000-0005-0000-0000-000074020000}"/>
    <cellStyle name="40% - Accent2 16 2" xfId="896" xr:uid="{00000000-0005-0000-0000-000075020000}"/>
    <cellStyle name="40% - Accent2 16 3" xfId="1365" xr:uid="{00000000-0005-0000-0000-000076020000}"/>
    <cellStyle name="40% - Accent2 17" xfId="415" xr:uid="{00000000-0005-0000-0000-000077020000}"/>
    <cellStyle name="40% - Accent2 17 2" xfId="906" xr:uid="{00000000-0005-0000-0000-000078020000}"/>
    <cellStyle name="40% - Accent2 17 3" xfId="1375" xr:uid="{00000000-0005-0000-0000-000079020000}"/>
    <cellStyle name="40% - Accent2 18" xfId="433" xr:uid="{00000000-0005-0000-0000-00007A020000}"/>
    <cellStyle name="40% - Accent2 18 2" xfId="924" xr:uid="{00000000-0005-0000-0000-00007B020000}"/>
    <cellStyle name="40% - Accent2 18 3" xfId="1393" xr:uid="{00000000-0005-0000-0000-00007C020000}"/>
    <cellStyle name="40% - Accent2 19" xfId="447" xr:uid="{00000000-0005-0000-0000-00007D020000}"/>
    <cellStyle name="40% - Accent2 19 2" xfId="938" xr:uid="{00000000-0005-0000-0000-00007E020000}"/>
    <cellStyle name="40% - Accent2 19 3" xfId="1407" xr:uid="{00000000-0005-0000-0000-00007F020000}"/>
    <cellStyle name="40% - Accent2 2" xfId="63" xr:uid="{00000000-0005-0000-0000-000080020000}"/>
    <cellStyle name="40% - Accent2 2 2" xfId="161" xr:uid="{00000000-0005-0000-0000-000081020000}"/>
    <cellStyle name="40% - Accent2 2 2 2" xfId="653" xr:uid="{00000000-0005-0000-0000-000082020000}"/>
    <cellStyle name="40% - Accent2 2 2 3" xfId="1123" xr:uid="{00000000-0005-0000-0000-000083020000}"/>
    <cellStyle name="40% - Accent2 2 3" xfId="244" xr:uid="{00000000-0005-0000-0000-000084020000}"/>
    <cellStyle name="40% - Accent2 2 3 2" xfId="736" xr:uid="{00000000-0005-0000-0000-000085020000}"/>
    <cellStyle name="40% - Accent2 2 3 3" xfId="1206" xr:uid="{00000000-0005-0000-0000-000086020000}"/>
    <cellStyle name="40% - Accent2 2 4" xfId="556" xr:uid="{00000000-0005-0000-0000-000087020000}"/>
    <cellStyle name="40% - Accent2 2 5" xfId="1026" xr:uid="{00000000-0005-0000-0000-000088020000}"/>
    <cellStyle name="40% - Accent2 20" xfId="507" xr:uid="{00000000-0005-0000-0000-000089020000}"/>
    <cellStyle name="40% - Accent2 21" xfId="957" xr:uid="{00000000-0005-0000-0000-00008A020000}"/>
    <cellStyle name="40% - Accent2 22" xfId="1461" xr:uid="{4EC8B20F-8E18-481B-8077-57CB606E0DB2}"/>
    <cellStyle name="40% - Accent2 3" xfId="70" xr:uid="{00000000-0005-0000-0000-00008B020000}"/>
    <cellStyle name="40% - Accent2 3 2" xfId="168" xr:uid="{00000000-0005-0000-0000-00008C020000}"/>
    <cellStyle name="40% - Accent2 3 2 2" xfId="660" xr:uid="{00000000-0005-0000-0000-00008D020000}"/>
    <cellStyle name="40% - Accent2 3 2 3" xfId="1130" xr:uid="{00000000-0005-0000-0000-00008E020000}"/>
    <cellStyle name="40% - Accent2 3 3" xfId="251" xr:uid="{00000000-0005-0000-0000-00008F020000}"/>
    <cellStyle name="40% - Accent2 3 3 2" xfId="743" xr:uid="{00000000-0005-0000-0000-000090020000}"/>
    <cellStyle name="40% - Accent2 3 3 3" xfId="1213" xr:uid="{00000000-0005-0000-0000-000091020000}"/>
    <cellStyle name="40% - Accent2 3 4" xfId="563" xr:uid="{00000000-0005-0000-0000-000092020000}"/>
    <cellStyle name="40% - Accent2 3 5" xfId="1033" xr:uid="{00000000-0005-0000-0000-000093020000}"/>
    <cellStyle name="40% - Accent2 4" xfId="80" xr:uid="{00000000-0005-0000-0000-000094020000}"/>
    <cellStyle name="40% - Accent2 4 2" xfId="178" xr:uid="{00000000-0005-0000-0000-000095020000}"/>
    <cellStyle name="40% - Accent2 4 2 2" xfId="670" xr:uid="{00000000-0005-0000-0000-000096020000}"/>
    <cellStyle name="40% - Accent2 4 2 3" xfId="1140" xr:uid="{00000000-0005-0000-0000-000097020000}"/>
    <cellStyle name="40% - Accent2 4 3" xfId="261" xr:uid="{00000000-0005-0000-0000-000098020000}"/>
    <cellStyle name="40% - Accent2 4 3 2" xfId="753" xr:uid="{00000000-0005-0000-0000-000099020000}"/>
    <cellStyle name="40% - Accent2 4 3 3" xfId="1223" xr:uid="{00000000-0005-0000-0000-00009A020000}"/>
    <cellStyle name="40% - Accent2 4 4" xfId="573" xr:uid="{00000000-0005-0000-0000-00009B020000}"/>
    <cellStyle name="40% - Accent2 4 5" xfId="1043" xr:uid="{00000000-0005-0000-0000-00009C020000}"/>
    <cellStyle name="40% - Accent2 5" xfId="105" xr:uid="{00000000-0005-0000-0000-00009D020000}"/>
    <cellStyle name="40% - Accent2 5 2" xfId="200" xr:uid="{00000000-0005-0000-0000-00009E020000}"/>
    <cellStyle name="40% - Accent2 5 2 2" xfId="692" xr:uid="{00000000-0005-0000-0000-00009F020000}"/>
    <cellStyle name="40% - Accent2 5 2 3" xfId="1162" xr:uid="{00000000-0005-0000-0000-0000A0020000}"/>
    <cellStyle name="40% - Accent2 5 3" xfId="283" xr:uid="{00000000-0005-0000-0000-0000A1020000}"/>
    <cellStyle name="40% - Accent2 5 3 2" xfId="775" xr:uid="{00000000-0005-0000-0000-0000A2020000}"/>
    <cellStyle name="40% - Accent2 5 3 3" xfId="1245" xr:uid="{00000000-0005-0000-0000-0000A3020000}"/>
    <cellStyle name="40% - Accent2 5 4" xfId="598" xr:uid="{00000000-0005-0000-0000-0000A4020000}"/>
    <cellStyle name="40% - Accent2 5 5" xfId="1068" xr:uid="{00000000-0005-0000-0000-0000A5020000}"/>
    <cellStyle name="40% - Accent2 6" xfId="112" xr:uid="{00000000-0005-0000-0000-0000A6020000}"/>
    <cellStyle name="40% - Accent2 6 2" xfId="206" xr:uid="{00000000-0005-0000-0000-0000A7020000}"/>
    <cellStyle name="40% - Accent2 6 2 2" xfId="698" xr:uid="{00000000-0005-0000-0000-0000A8020000}"/>
    <cellStyle name="40% - Accent2 6 2 3" xfId="1168" xr:uid="{00000000-0005-0000-0000-0000A9020000}"/>
    <cellStyle name="40% - Accent2 6 3" xfId="289" xr:uid="{00000000-0005-0000-0000-0000AA020000}"/>
    <cellStyle name="40% - Accent2 6 3 2" xfId="781" xr:uid="{00000000-0005-0000-0000-0000AB020000}"/>
    <cellStyle name="40% - Accent2 6 3 3" xfId="1251" xr:uid="{00000000-0005-0000-0000-0000AC020000}"/>
    <cellStyle name="40% - Accent2 6 4" xfId="605" xr:uid="{00000000-0005-0000-0000-0000AD020000}"/>
    <cellStyle name="40% - Accent2 6 5" xfId="1075" xr:uid="{00000000-0005-0000-0000-0000AE020000}"/>
    <cellStyle name="40% - Accent2 7" xfId="124" xr:uid="{00000000-0005-0000-0000-0000AF020000}"/>
    <cellStyle name="40% - Accent2 7 2" xfId="617" xr:uid="{00000000-0005-0000-0000-0000B0020000}"/>
    <cellStyle name="40% - Accent2 7 3" xfId="1087" xr:uid="{00000000-0005-0000-0000-0000B1020000}"/>
    <cellStyle name="40% - Accent2 8" xfId="140" xr:uid="{00000000-0005-0000-0000-0000B2020000}"/>
    <cellStyle name="40% - Accent2 8 2" xfId="633" xr:uid="{00000000-0005-0000-0000-0000B3020000}"/>
    <cellStyle name="40% - Accent2 8 3" xfId="1103" xr:uid="{00000000-0005-0000-0000-0000B4020000}"/>
    <cellStyle name="40% - Accent2 9" xfId="307" xr:uid="{00000000-0005-0000-0000-0000B5020000}"/>
    <cellStyle name="40% - Accent2 9 2" xfId="799" xr:uid="{00000000-0005-0000-0000-0000B6020000}"/>
    <cellStyle name="40% - Accent2 9 3" xfId="1269" xr:uid="{00000000-0005-0000-0000-0000B7020000}"/>
    <cellStyle name="40% - Accent3" xfId="30" builtinId="39" customBuiltin="1"/>
    <cellStyle name="40% - Accent3 10" xfId="335" xr:uid="{00000000-0005-0000-0000-0000B9020000}"/>
    <cellStyle name="40% - Accent3 10 2" xfId="826" xr:uid="{00000000-0005-0000-0000-0000BA020000}"/>
    <cellStyle name="40% - Accent3 10 3" xfId="1295" xr:uid="{00000000-0005-0000-0000-0000BB020000}"/>
    <cellStyle name="40% - Accent3 11" xfId="345" xr:uid="{00000000-0005-0000-0000-0000BC020000}"/>
    <cellStyle name="40% - Accent3 11 2" xfId="836" xr:uid="{00000000-0005-0000-0000-0000BD020000}"/>
    <cellStyle name="40% - Accent3 11 3" xfId="1305" xr:uid="{00000000-0005-0000-0000-0000BE020000}"/>
    <cellStyle name="40% - Accent3 12" xfId="354" xr:uid="{00000000-0005-0000-0000-0000BF020000}"/>
    <cellStyle name="40% - Accent3 12 2" xfId="845" xr:uid="{00000000-0005-0000-0000-0000C0020000}"/>
    <cellStyle name="40% - Accent3 12 3" xfId="1314" xr:uid="{00000000-0005-0000-0000-0000C1020000}"/>
    <cellStyle name="40% - Accent3 13" xfId="372" xr:uid="{00000000-0005-0000-0000-0000C2020000}"/>
    <cellStyle name="40% - Accent3 13 2" xfId="863" xr:uid="{00000000-0005-0000-0000-0000C3020000}"/>
    <cellStyle name="40% - Accent3 13 3" xfId="1332" xr:uid="{00000000-0005-0000-0000-0000C4020000}"/>
    <cellStyle name="40% - Accent3 14" xfId="381" xr:uid="{00000000-0005-0000-0000-0000C5020000}"/>
    <cellStyle name="40% - Accent3 14 2" xfId="872" xr:uid="{00000000-0005-0000-0000-0000C6020000}"/>
    <cellStyle name="40% - Accent3 14 3" xfId="1341" xr:uid="{00000000-0005-0000-0000-0000C7020000}"/>
    <cellStyle name="40% - Accent3 15" xfId="402" xr:uid="{00000000-0005-0000-0000-0000C8020000}"/>
    <cellStyle name="40% - Accent3 15 2" xfId="893" xr:uid="{00000000-0005-0000-0000-0000C9020000}"/>
    <cellStyle name="40% - Accent3 15 3" xfId="1362" xr:uid="{00000000-0005-0000-0000-0000CA020000}"/>
    <cellStyle name="40% - Accent3 16" xfId="412" xr:uid="{00000000-0005-0000-0000-0000CB020000}"/>
    <cellStyle name="40% - Accent3 16 2" xfId="903" xr:uid="{00000000-0005-0000-0000-0000CC020000}"/>
    <cellStyle name="40% - Accent3 16 3" xfId="1372" xr:uid="{00000000-0005-0000-0000-0000CD020000}"/>
    <cellStyle name="40% - Accent3 17" xfId="421" xr:uid="{00000000-0005-0000-0000-0000CE020000}"/>
    <cellStyle name="40% - Accent3 17 2" xfId="912" xr:uid="{00000000-0005-0000-0000-0000CF020000}"/>
    <cellStyle name="40% - Accent3 17 3" xfId="1381" xr:uid="{00000000-0005-0000-0000-0000D0020000}"/>
    <cellStyle name="40% - Accent3 18" xfId="435" xr:uid="{00000000-0005-0000-0000-0000D1020000}"/>
    <cellStyle name="40% - Accent3 18 2" xfId="926" xr:uid="{00000000-0005-0000-0000-0000D2020000}"/>
    <cellStyle name="40% - Accent3 18 3" xfId="1395" xr:uid="{00000000-0005-0000-0000-0000D3020000}"/>
    <cellStyle name="40% - Accent3 19" xfId="449" xr:uid="{00000000-0005-0000-0000-0000D4020000}"/>
    <cellStyle name="40% - Accent3 19 2" xfId="940" xr:uid="{00000000-0005-0000-0000-0000D5020000}"/>
    <cellStyle name="40% - Accent3 19 3" xfId="1409" xr:uid="{00000000-0005-0000-0000-0000D6020000}"/>
    <cellStyle name="40% - Accent3 2" xfId="67" xr:uid="{00000000-0005-0000-0000-0000D7020000}"/>
    <cellStyle name="40% - Accent3 2 2" xfId="165" xr:uid="{00000000-0005-0000-0000-0000D8020000}"/>
    <cellStyle name="40% - Accent3 2 2 2" xfId="657" xr:uid="{00000000-0005-0000-0000-0000D9020000}"/>
    <cellStyle name="40% - Accent3 2 2 3" xfId="1127" xr:uid="{00000000-0005-0000-0000-0000DA020000}"/>
    <cellStyle name="40% - Accent3 2 3" xfId="248" xr:uid="{00000000-0005-0000-0000-0000DB020000}"/>
    <cellStyle name="40% - Accent3 2 3 2" xfId="740" xr:uid="{00000000-0005-0000-0000-0000DC020000}"/>
    <cellStyle name="40% - Accent3 2 3 3" xfId="1210" xr:uid="{00000000-0005-0000-0000-0000DD020000}"/>
    <cellStyle name="40% - Accent3 2 4" xfId="560" xr:uid="{00000000-0005-0000-0000-0000DE020000}"/>
    <cellStyle name="40% - Accent3 2 5" xfId="1030" xr:uid="{00000000-0005-0000-0000-0000DF020000}"/>
    <cellStyle name="40% - Accent3 20" xfId="511" xr:uid="{00000000-0005-0000-0000-0000E0020000}"/>
    <cellStyle name="40% - Accent3 21" xfId="955" xr:uid="{00000000-0005-0000-0000-0000E1020000}"/>
    <cellStyle name="40% - Accent3 22" xfId="1464" xr:uid="{FA4A7F98-26A7-4E33-A172-67F613C246DD}"/>
    <cellStyle name="40% - Accent3 3" xfId="77" xr:uid="{00000000-0005-0000-0000-0000E2020000}"/>
    <cellStyle name="40% - Accent3 3 2" xfId="175" xr:uid="{00000000-0005-0000-0000-0000E3020000}"/>
    <cellStyle name="40% - Accent3 3 2 2" xfId="667" xr:uid="{00000000-0005-0000-0000-0000E4020000}"/>
    <cellStyle name="40% - Accent3 3 2 3" xfId="1137" xr:uid="{00000000-0005-0000-0000-0000E5020000}"/>
    <cellStyle name="40% - Accent3 3 3" xfId="258" xr:uid="{00000000-0005-0000-0000-0000E6020000}"/>
    <cellStyle name="40% - Accent3 3 3 2" xfId="750" xr:uid="{00000000-0005-0000-0000-0000E7020000}"/>
    <cellStyle name="40% - Accent3 3 3 3" xfId="1220" xr:uid="{00000000-0005-0000-0000-0000E8020000}"/>
    <cellStyle name="40% - Accent3 3 4" xfId="570" xr:uid="{00000000-0005-0000-0000-0000E9020000}"/>
    <cellStyle name="40% - Accent3 3 5" xfId="1040" xr:uid="{00000000-0005-0000-0000-0000EA020000}"/>
    <cellStyle name="40% - Accent3 4" xfId="86" xr:uid="{00000000-0005-0000-0000-0000EB020000}"/>
    <cellStyle name="40% - Accent3 4 2" xfId="184" xr:uid="{00000000-0005-0000-0000-0000EC020000}"/>
    <cellStyle name="40% - Accent3 4 2 2" xfId="676" xr:uid="{00000000-0005-0000-0000-0000ED020000}"/>
    <cellStyle name="40% - Accent3 4 2 3" xfId="1146" xr:uid="{00000000-0005-0000-0000-0000EE020000}"/>
    <cellStyle name="40% - Accent3 4 3" xfId="267" xr:uid="{00000000-0005-0000-0000-0000EF020000}"/>
    <cellStyle name="40% - Accent3 4 3 2" xfId="759" xr:uid="{00000000-0005-0000-0000-0000F0020000}"/>
    <cellStyle name="40% - Accent3 4 3 3" xfId="1229" xr:uid="{00000000-0005-0000-0000-0000F1020000}"/>
    <cellStyle name="40% - Accent3 4 4" xfId="579" xr:uid="{00000000-0005-0000-0000-0000F2020000}"/>
    <cellStyle name="40% - Accent3 4 5" xfId="1049" xr:uid="{00000000-0005-0000-0000-0000F3020000}"/>
    <cellStyle name="40% - Accent3 5" xfId="109" xr:uid="{00000000-0005-0000-0000-0000F4020000}"/>
    <cellStyle name="40% - Accent3 5 2" xfId="203" xr:uid="{00000000-0005-0000-0000-0000F5020000}"/>
    <cellStyle name="40% - Accent3 5 2 2" xfId="695" xr:uid="{00000000-0005-0000-0000-0000F6020000}"/>
    <cellStyle name="40% - Accent3 5 2 3" xfId="1165" xr:uid="{00000000-0005-0000-0000-0000F7020000}"/>
    <cellStyle name="40% - Accent3 5 3" xfId="286" xr:uid="{00000000-0005-0000-0000-0000F8020000}"/>
    <cellStyle name="40% - Accent3 5 3 2" xfId="778" xr:uid="{00000000-0005-0000-0000-0000F9020000}"/>
    <cellStyle name="40% - Accent3 5 3 3" xfId="1248" xr:uid="{00000000-0005-0000-0000-0000FA020000}"/>
    <cellStyle name="40% - Accent3 5 4" xfId="602" xr:uid="{00000000-0005-0000-0000-0000FB020000}"/>
    <cellStyle name="40% - Accent3 5 5" xfId="1072" xr:uid="{00000000-0005-0000-0000-0000FC020000}"/>
    <cellStyle name="40% - Accent3 6" xfId="119" xr:uid="{00000000-0005-0000-0000-0000FD020000}"/>
    <cellStyle name="40% - Accent3 6 2" xfId="212" xr:uid="{00000000-0005-0000-0000-0000FE020000}"/>
    <cellStyle name="40% - Accent3 6 2 2" xfId="704" xr:uid="{00000000-0005-0000-0000-0000FF020000}"/>
    <cellStyle name="40% - Accent3 6 2 3" xfId="1174" xr:uid="{00000000-0005-0000-0000-000000030000}"/>
    <cellStyle name="40% - Accent3 6 3" xfId="295" xr:uid="{00000000-0005-0000-0000-000001030000}"/>
    <cellStyle name="40% - Accent3 6 3 2" xfId="787" xr:uid="{00000000-0005-0000-0000-000002030000}"/>
    <cellStyle name="40% - Accent3 6 3 3" xfId="1257" xr:uid="{00000000-0005-0000-0000-000003030000}"/>
    <cellStyle name="40% - Accent3 6 4" xfId="612" xr:uid="{00000000-0005-0000-0000-000004030000}"/>
    <cellStyle name="40% - Accent3 6 5" xfId="1082" xr:uid="{00000000-0005-0000-0000-000005030000}"/>
    <cellStyle name="40% - Accent3 7" xfId="130" xr:uid="{00000000-0005-0000-0000-000006030000}"/>
    <cellStyle name="40% - Accent3 7 2" xfId="623" xr:uid="{00000000-0005-0000-0000-000007030000}"/>
    <cellStyle name="40% - Accent3 7 3" xfId="1093" xr:uid="{00000000-0005-0000-0000-000008030000}"/>
    <cellStyle name="40% - Accent3 8" xfId="120" xr:uid="{00000000-0005-0000-0000-000009030000}"/>
    <cellStyle name="40% - Accent3 8 2" xfId="613" xr:uid="{00000000-0005-0000-0000-00000A030000}"/>
    <cellStyle name="40% - Accent3 8 3" xfId="1083" xr:uid="{00000000-0005-0000-0000-00000B030000}"/>
    <cellStyle name="40% - Accent3 9" xfId="309" xr:uid="{00000000-0005-0000-0000-00000C030000}"/>
    <cellStyle name="40% - Accent3 9 2" xfId="801" xr:uid="{00000000-0005-0000-0000-00000D030000}"/>
    <cellStyle name="40% - Accent3 9 3" xfId="1271" xr:uid="{00000000-0005-0000-0000-00000E030000}"/>
    <cellStyle name="40% - Accent4" xfId="34" builtinId="43" customBuiltin="1"/>
    <cellStyle name="40% - Accent4 10" xfId="337" xr:uid="{00000000-0005-0000-0000-000010030000}"/>
    <cellStyle name="40% - Accent4 10 2" xfId="828" xr:uid="{00000000-0005-0000-0000-000011030000}"/>
    <cellStyle name="40% - Accent4 10 3" xfId="1297" xr:uid="{00000000-0005-0000-0000-000012030000}"/>
    <cellStyle name="40% - Accent4 11" xfId="347" xr:uid="{00000000-0005-0000-0000-000013030000}"/>
    <cellStyle name="40% - Accent4 11 2" xfId="838" xr:uid="{00000000-0005-0000-0000-000014030000}"/>
    <cellStyle name="40% - Accent4 11 3" xfId="1307" xr:uid="{00000000-0005-0000-0000-000015030000}"/>
    <cellStyle name="40% - Accent4 12" xfId="356" xr:uid="{00000000-0005-0000-0000-000016030000}"/>
    <cellStyle name="40% - Accent4 12 2" xfId="847" xr:uid="{00000000-0005-0000-0000-000017030000}"/>
    <cellStyle name="40% - Accent4 12 3" xfId="1316" xr:uid="{00000000-0005-0000-0000-000018030000}"/>
    <cellStyle name="40% - Accent4 13" xfId="374" xr:uid="{00000000-0005-0000-0000-000019030000}"/>
    <cellStyle name="40% - Accent4 13 2" xfId="865" xr:uid="{00000000-0005-0000-0000-00001A030000}"/>
    <cellStyle name="40% - Accent4 13 3" xfId="1334" xr:uid="{00000000-0005-0000-0000-00001B030000}"/>
    <cellStyle name="40% - Accent4 14" xfId="383" xr:uid="{00000000-0005-0000-0000-00001C030000}"/>
    <cellStyle name="40% - Accent4 14 2" xfId="874" xr:uid="{00000000-0005-0000-0000-00001D030000}"/>
    <cellStyle name="40% - Accent4 14 3" xfId="1343" xr:uid="{00000000-0005-0000-0000-00001E030000}"/>
    <cellStyle name="40% - Accent4 15" xfId="404" xr:uid="{00000000-0005-0000-0000-00001F030000}"/>
    <cellStyle name="40% - Accent4 15 2" xfId="895" xr:uid="{00000000-0005-0000-0000-000020030000}"/>
    <cellStyle name="40% - Accent4 15 3" xfId="1364" xr:uid="{00000000-0005-0000-0000-000021030000}"/>
    <cellStyle name="40% - Accent4 16" xfId="414" xr:uid="{00000000-0005-0000-0000-000022030000}"/>
    <cellStyle name="40% - Accent4 16 2" xfId="905" xr:uid="{00000000-0005-0000-0000-000023030000}"/>
    <cellStyle name="40% - Accent4 16 3" xfId="1374" xr:uid="{00000000-0005-0000-0000-000024030000}"/>
    <cellStyle name="40% - Accent4 17" xfId="423" xr:uid="{00000000-0005-0000-0000-000025030000}"/>
    <cellStyle name="40% - Accent4 17 2" xfId="914" xr:uid="{00000000-0005-0000-0000-000026030000}"/>
    <cellStyle name="40% - Accent4 17 3" xfId="1383" xr:uid="{00000000-0005-0000-0000-000027030000}"/>
    <cellStyle name="40% - Accent4 18" xfId="437" xr:uid="{00000000-0005-0000-0000-000028030000}"/>
    <cellStyle name="40% - Accent4 18 2" xfId="928" xr:uid="{00000000-0005-0000-0000-000029030000}"/>
    <cellStyle name="40% - Accent4 18 3" xfId="1397" xr:uid="{00000000-0005-0000-0000-00002A030000}"/>
    <cellStyle name="40% - Accent4 19" xfId="451" xr:uid="{00000000-0005-0000-0000-00002B030000}"/>
    <cellStyle name="40% - Accent4 19 2" xfId="942" xr:uid="{00000000-0005-0000-0000-00002C030000}"/>
    <cellStyle name="40% - Accent4 19 3" xfId="1411" xr:uid="{00000000-0005-0000-0000-00002D030000}"/>
    <cellStyle name="40% - Accent4 2" xfId="69" xr:uid="{00000000-0005-0000-0000-00002E030000}"/>
    <cellStyle name="40% - Accent4 2 2" xfId="167" xr:uid="{00000000-0005-0000-0000-00002F030000}"/>
    <cellStyle name="40% - Accent4 2 2 2" xfId="659" xr:uid="{00000000-0005-0000-0000-000030030000}"/>
    <cellStyle name="40% - Accent4 2 2 3" xfId="1129" xr:uid="{00000000-0005-0000-0000-000031030000}"/>
    <cellStyle name="40% - Accent4 2 3" xfId="250" xr:uid="{00000000-0005-0000-0000-000032030000}"/>
    <cellStyle name="40% - Accent4 2 3 2" xfId="742" xr:uid="{00000000-0005-0000-0000-000033030000}"/>
    <cellStyle name="40% - Accent4 2 3 3" xfId="1212" xr:uid="{00000000-0005-0000-0000-000034030000}"/>
    <cellStyle name="40% - Accent4 2 4" xfId="562" xr:uid="{00000000-0005-0000-0000-000035030000}"/>
    <cellStyle name="40% - Accent4 2 5" xfId="1032" xr:uid="{00000000-0005-0000-0000-000036030000}"/>
    <cellStyle name="40% - Accent4 20" xfId="515" xr:uid="{00000000-0005-0000-0000-000037030000}"/>
    <cellStyle name="40% - Accent4 21" xfId="953" xr:uid="{00000000-0005-0000-0000-000038030000}"/>
    <cellStyle name="40% - Accent4 22" xfId="1467" xr:uid="{F5FDDD8A-9E01-423A-851A-BEF93C12CF26}"/>
    <cellStyle name="40% - Accent4 3" xfId="79" xr:uid="{00000000-0005-0000-0000-000039030000}"/>
    <cellStyle name="40% - Accent4 3 2" xfId="177" xr:uid="{00000000-0005-0000-0000-00003A030000}"/>
    <cellStyle name="40% - Accent4 3 2 2" xfId="669" xr:uid="{00000000-0005-0000-0000-00003B030000}"/>
    <cellStyle name="40% - Accent4 3 2 3" xfId="1139" xr:uid="{00000000-0005-0000-0000-00003C030000}"/>
    <cellStyle name="40% - Accent4 3 3" xfId="260" xr:uid="{00000000-0005-0000-0000-00003D030000}"/>
    <cellStyle name="40% - Accent4 3 3 2" xfId="752" xr:uid="{00000000-0005-0000-0000-00003E030000}"/>
    <cellStyle name="40% - Accent4 3 3 3" xfId="1222" xr:uid="{00000000-0005-0000-0000-00003F030000}"/>
    <cellStyle name="40% - Accent4 3 4" xfId="572" xr:uid="{00000000-0005-0000-0000-000040030000}"/>
    <cellStyle name="40% - Accent4 3 5" xfId="1042" xr:uid="{00000000-0005-0000-0000-000041030000}"/>
    <cellStyle name="40% - Accent4 4" xfId="88" xr:uid="{00000000-0005-0000-0000-000042030000}"/>
    <cellStyle name="40% - Accent4 4 2" xfId="186" xr:uid="{00000000-0005-0000-0000-000043030000}"/>
    <cellStyle name="40% - Accent4 4 2 2" xfId="678" xr:uid="{00000000-0005-0000-0000-000044030000}"/>
    <cellStyle name="40% - Accent4 4 2 3" xfId="1148" xr:uid="{00000000-0005-0000-0000-000045030000}"/>
    <cellStyle name="40% - Accent4 4 3" xfId="269" xr:uid="{00000000-0005-0000-0000-000046030000}"/>
    <cellStyle name="40% - Accent4 4 3 2" xfId="761" xr:uid="{00000000-0005-0000-0000-000047030000}"/>
    <cellStyle name="40% - Accent4 4 3 3" xfId="1231" xr:uid="{00000000-0005-0000-0000-000048030000}"/>
    <cellStyle name="40% - Accent4 4 4" xfId="581" xr:uid="{00000000-0005-0000-0000-000049030000}"/>
    <cellStyle name="40% - Accent4 4 5" xfId="1051" xr:uid="{00000000-0005-0000-0000-00004A030000}"/>
    <cellStyle name="40% - Accent4 5" xfId="111" xr:uid="{00000000-0005-0000-0000-00004B030000}"/>
    <cellStyle name="40% - Accent4 5 2" xfId="205" xr:uid="{00000000-0005-0000-0000-00004C030000}"/>
    <cellStyle name="40% - Accent4 5 2 2" xfId="697" xr:uid="{00000000-0005-0000-0000-00004D030000}"/>
    <cellStyle name="40% - Accent4 5 2 3" xfId="1167" xr:uid="{00000000-0005-0000-0000-00004E030000}"/>
    <cellStyle name="40% - Accent4 5 3" xfId="288" xr:uid="{00000000-0005-0000-0000-00004F030000}"/>
    <cellStyle name="40% - Accent4 5 3 2" xfId="780" xr:uid="{00000000-0005-0000-0000-000050030000}"/>
    <cellStyle name="40% - Accent4 5 3 3" xfId="1250" xr:uid="{00000000-0005-0000-0000-000051030000}"/>
    <cellStyle name="40% - Accent4 5 4" xfId="604" xr:uid="{00000000-0005-0000-0000-000052030000}"/>
    <cellStyle name="40% - Accent4 5 5" xfId="1074" xr:uid="{00000000-0005-0000-0000-000053030000}"/>
    <cellStyle name="40% - Accent4 6" xfId="123" xr:uid="{00000000-0005-0000-0000-000054030000}"/>
    <cellStyle name="40% - Accent4 6 2" xfId="214" xr:uid="{00000000-0005-0000-0000-000055030000}"/>
    <cellStyle name="40% - Accent4 6 2 2" xfId="706" xr:uid="{00000000-0005-0000-0000-000056030000}"/>
    <cellStyle name="40% - Accent4 6 2 3" xfId="1176" xr:uid="{00000000-0005-0000-0000-000057030000}"/>
    <cellStyle name="40% - Accent4 6 3" xfId="297" xr:uid="{00000000-0005-0000-0000-000058030000}"/>
    <cellStyle name="40% - Accent4 6 3 2" xfId="789" xr:uid="{00000000-0005-0000-0000-000059030000}"/>
    <cellStyle name="40% - Accent4 6 3 3" xfId="1259" xr:uid="{00000000-0005-0000-0000-00005A030000}"/>
    <cellStyle name="40% - Accent4 6 4" xfId="616" xr:uid="{00000000-0005-0000-0000-00005B030000}"/>
    <cellStyle name="40% - Accent4 6 5" xfId="1086" xr:uid="{00000000-0005-0000-0000-00005C030000}"/>
    <cellStyle name="40% - Accent4 7" xfId="134" xr:uid="{00000000-0005-0000-0000-00005D030000}"/>
    <cellStyle name="40% - Accent4 7 2" xfId="627" xr:uid="{00000000-0005-0000-0000-00005E030000}"/>
    <cellStyle name="40% - Accent4 7 3" xfId="1097" xr:uid="{00000000-0005-0000-0000-00005F030000}"/>
    <cellStyle name="40% - Accent4 8" xfId="220" xr:uid="{00000000-0005-0000-0000-000060030000}"/>
    <cellStyle name="40% - Accent4 8 2" xfId="712" xr:uid="{00000000-0005-0000-0000-000061030000}"/>
    <cellStyle name="40% - Accent4 8 3" xfId="1182" xr:uid="{00000000-0005-0000-0000-000062030000}"/>
    <cellStyle name="40% - Accent4 9" xfId="311" xr:uid="{00000000-0005-0000-0000-000063030000}"/>
    <cellStyle name="40% - Accent4 9 2" xfId="803" xr:uid="{00000000-0005-0000-0000-000064030000}"/>
    <cellStyle name="40% - Accent4 9 3" xfId="1273" xr:uid="{00000000-0005-0000-0000-000065030000}"/>
    <cellStyle name="40% - Accent5" xfId="38" builtinId="47" customBuiltin="1"/>
    <cellStyle name="40% - Accent5 10" xfId="340" xr:uid="{00000000-0005-0000-0000-000067030000}"/>
    <cellStyle name="40% - Accent5 10 2" xfId="831" xr:uid="{00000000-0005-0000-0000-000068030000}"/>
    <cellStyle name="40% - Accent5 10 3" xfId="1300" xr:uid="{00000000-0005-0000-0000-000069030000}"/>
    <cellStyle name="40% - Accent5 11" xfId="350" xr:uid="{00000000-0005-0000-0000-00006A030000}"/>
    <cellStyle name="40% - Accent5 11 2" xfId="841" xr:uid="{00000000-0005-0000-0000-00006B030000}"/>
    <cellStyle name="40% - Accent5 11 3" xfId="1310" xr:uid="{00000000-0005-0000-0000-00006C030000}"/>
    <cellStyle name="40% - Accent5 12" xfId="358" xr:uid="{00000000-0005-0000-0000-00006D030000}"/>
    <cellStyle name="40% - Accent5 12 2" xfId="849" xr:uid="{00000000-0005-0000-0000-00006E030000}"/>
    <cellStyle name="40% - Accent5 12 3" xfId="1318" xr:uid="{00000000-0005-0000-0000-00006F030000}"/>
    <cellStyle name="40% - Accent5 13" xfId="377" xr:uid="{00000000-0005-0000-0000-000070030000}"/>
    <cellStyle name="40% - Accent5 13 2" xfId="868" xr:uid="{00000000-0005-0000-0000-000071030000}"/>
    <cellStyle name="40% - Accent5 13 3" xfId="1337" xr:uid="{00000000-0005-0000-0000-000072030000}"/>
    <cellStyle name="40% - Accent5 14" xfId="385" xr:uid="{00000000-0005-0000-0000-000073030000}"/>
    <cellStyle name="40% - Accent5 14 2" xfId="876" xr:uid="{00000000-0005-0000-0000-000074030000}"/>
    <cellStyle name="40% - Accent5 14 3" xfId="1345" xr:uid="{00000000-0005-0000-0000-000075030000}"/>
    <cellStyle name="40% - Accent5 15" xfId="407" xr:uid="{00000000-0005-0000-0000-000076030000}"/>
    <cellStyle name="40% - Accent5 15 2" xfId="898" xr:uid="{00000000-0005-0000-0000-000077030000}"/>
    <cellStyle name="40% - Accent5 15 3" xfId="1367" xr:uid="{00000000-0005-0000-0000-000078030000}"/>
    <cellStyle name="40% - Accent5 16" xfId="417" xr:uid="{00000000-0005-0000-0000-000079030000}"/>
    <cellStyle name="40% - Accent5 16 2" xfId="908" xr:uid="{00000000-0005-0000-0000-00007A030000}"/>
    <cellStyle name="40% - Accent5 16 3" xfId="1377" xr:uid="{00000000-0005-0000-0000-00007B030000}"/>
    <cellStyle name="40% - Accent5 17" xfId="425" xr:uid="{00000000-0005-0000-0000-00007C030000}"/>
    <cellStyle name="40% - Accent5 17 2" xfId="916" xr:uid="{00000000-0005-0000-0000-00007D030000}"/>
    <cellStyle name="40% - Accent5 17 3" xfId="1385" xr:uid="{00000000-0005-0000-0000-00007E030000}"/>
    <cellStyle name="40% - Accent5 18" xfId="439" xr:uid="{00000000-0005-0000-0000-00007F030000}"/>
    <cellStyle name="40% - Accent5 18 2" xfId="930" xr:uid="{00000000-0005-0000-0000-000080030000}"/>
    <cellStyle name="40% - Accent5 18 3" xfId="1399" xr:uid="{00000000-0005-0000-0000-000081030000}"/>
    <cellStyle name="40% - Accent5 19" xfId="453" xr:uid="{00000000-0005-0000-0000-000082030000}"/>
    <cellStyle name="40% - Accent5 19 2" xfId="944" xr:uid="{00000000-0005-0000-0000-000083030000}"/>
    <cellStyle name="40% - Accent5 19 3" xfId="1413" xr:uid="{00000000-0005-0000-0000-000084030000}"/>
    <cellStyle name="40% - Accent5 2" xfId="72" xr:uid="{00000000-0005-0000-0000-000085030000}"/>
    <cellStyle name="40% - Accent5 2 2" xfId="170" xr:uid="{00000000-0005-0000-0000-000086030000}"/>
    <cellStyle name="40% - Accent5 2 2 2" xfId="662" xr:uid="{00000000-0005-0000-0000-000087030000}"/>
    <cellStyle name="40% - Accent5 2 2 3" xfId="1132" xr:uid="{00000000-0005-0000-0000-000088030000}"/>
    <cellStyle name="40% - Accent5 2 3" xfId="253" xr:uid="{00000000-0005-0000-0000-000089030000}"/>
    <cellStyle name="40% - Accent5 2 3 2" xfId="745" xr:uid="{00000000-0005-0000-0000-00008A030000}"/>
    <cellStyle name="40% - Accent5 2 3 3" xfId="1215" xr:uid="{00000000-0005-0000-0000-00008B030000}"/>
    <cellStyle name="40% - Accent5 2 4" xfId="565" xr:uid="{00000000-0005-0000-0000-00008C030000}"/>
    <cellStyle name="40% - Accent5 2 5" xfId="1035" xr:uid="{00000000-0005-0000-0000-00008D030000}"/>
    <cellStyle name="40% - Accent5 20" xfId="519" xr:uid="{00000000-0005-0000-0000-00008E030000}"/>
    <cellStyle name="40% - Accent5 21" xfId="972" xr:uid="{00000000-0005-0000-0000-00008F030000}"/>
    <cellStyle name="40% - Accent5 22" xfId="1470" xr:uid="{9D910C1B-8341-4863-AA4D-20C59254F8B3}"/>
    <cellStyle name="40% - Accent5 3" xfId="82" xr:uid="{00000000-0005-0000-0000-000090030000}"/>
    <cellStyle name="40% - Accent5 3 2" xfId="180" xr:uid="{00000000-0005-0000-0000-000091030000}"/>
    <cellStyle name="40% - Accent5 3 2 2" xfId="672" xr:uid="{00000000-0005-0000-0000-000092030000}"/>
    <cellStyle name="40% - Accent5 3 2 3" xfId="1142" xr:uid="{00000000-0005-0000-0000-000093030000}"/>
    <cellStyle name="40% - Accent5 3 3" xfId="263" xr:uid="{00000000-0005-0000-0000-000094030000}"/>
    <cellStyle name="40% - Accent5 3 3 2" xfId="755" xr:uid="{00000000-0005-0000-0000-000095030000}"/>
    <cellStyle name="40% - Accent5 3 3 3" xfId="1225" xr:uid="{00000000-0005-0000-0000-000096030000}"/>
    <cellStyle name="40% - Accent5 3 4" xfId="575" xr:uid="{00000000-0005-0000-0000-000097030000}"/>
    <cellStyle name="40% - Accent5 3 5" xfId="1045" xr:uid="{00000000-0005-0000-0000-000098030000}"/>
    <cellStyle name="40% - Accent5 4" xfId="90" xr:uid="{00000000-0005-0000-0000-000099030000}"/>
    <cellStyle name="40% - Accent5 4 2" xfId="189" xr:uid="{00000000-0005-0000-0000-00009A030000}"/>
    <cellStyle name="40% - Accent5 4 2 2" xfId="681" xr:uid="{00000000-0005-0000-0000-00009B030000}"/>
    <cellStyle name="40% - Accent5 4 2 3" xfId="1151" xr:uid="{00000000-0005-0000-0000-00009C030000}"/>
    <cellStyle name="40% - Accent5 4 3" xfId="272" xr:uid="{00000000-0005-0000-0000-00009D030000}"/>
    <cellStyle name="40% - Accent5 4 3 2" xfId="764" xr:uid="{00000000-0005-0000-0000-00009E030000}"/>
    <cellStyle name="40% - Accent5 4 3 3" xfId="1234" xr:uid="{00000000-0005-0000-0000-00009F030000}"/>
    <cellStyle name="40% - Accent5 4 4" xfId="583" xr:uid="{00000000-0005-0000-0000-0000A0030000}"/>
    <cellStyle name="40% - Accent5 4 5" xfId="1053" xr:uid="{00000000-0005-0000-0000-0000A1030000}"/>
    <cellStyle name="40% - Accent5 5" xfId="114" xr:uid="{00000000-0005-0000-0000-0000A2030000}"/>
    <cellStyle name="40% - Accent5 5 2" xfId="208" xr:uid="{00000000-0005-0000-0000-0000A3030000}"/>
    <cellStyle name="40% - Accent5 5 2 2" xfId="700" xr:uid="{00000000-0005-0000-0000-0000A4030000}"/>
    <cellStyle name="40% - Accent5 5 2 3" xfId="1170" xr:uid="{00000000-0005-0000-0000-0000A5030000}"/>
    <cellStyle name="40% - Accent5 5 3" xfId="291" xr:uid="{00000000-0005-0000-0000-0000A6030000}"/>
    <cellStyle name="40% - Accent5 5 3 2" xfId="783" xr:uid="{00000000-0005-0000-0000-0000A7030000}"/>
    <cellStyle name="40% - Accent5 5 3 3" xfId="1253" xr:uid="{00000000-0005-0000-0000-0000A8030000}"/>
    <cellStyle name="40% - Accent5 5 4" xfId="607" xr:uid="{00000000-0005-0000-0000-0000A9030000}"/>
    <cellStyle name="40% - Accent5 5 5" xfId="1077" xr:uid="{00000000-0005-0000-0000-0000AA030000}"/>
    <cellStyle name="40% - Accent5 6" xfId="126" xr:uid="{00000000-0005-0000-0000-0000AB030000}"/>
    <cellStyle name="40% - Accent5 6 2" xfId="216" xr:uid="{00000000-0005-0000-0000-0000AC030000}"/>
    <cellStyle name="40% - Accent5 6 2 2" xfId="708" xr:uid="{00000000-0005-0000-0000-0000AD030000}"/>
    <cellStyle name="40% - Accent5 6 2 3" xfId="1178" xr:uid="{00000000-0005-0000-0000-0000AE030000}"/>
    <cellStyle name="40% - Accent5 6 3" xfId="299" xr:uid="{00000000-0005-0000-0000-0000AF030000}"/>
    <cellStyle name="40% - Accent5 6 3 2" xfId="791" xr:uid="{00000000-0005-0000-0000-0000B0030000}"/>
    <cellStyle name="40% - Accent5 6 3 3" xfId="1261" xr:uid="{00000000-0005-0000-0000-0000B1030000}"/>
    <cellStyle name="40% - Accent5 6 4" xfId="619" xr:uid="{00000000-0005-0000-0000-0000B2030000}"/>
    <cellStyle name="40% - Accent5 6 5" xfId="1089" xr:uid="{00000000-0005-0000-0000-0000B3030000}"/>
    <cellStyle name="40% - Accent5 7" xfId="137" xr:uid="{00000000-0005-0000-0000-0000B4030000}"/>
    <cellStyle name="40% - Accent5 7 2" xfId="630" xr:uid="{00000000-0005-0000-0000-0000B5030000}"/>
    <cellStyle name="40% - Accent5 7 3" xfId="1100" xr:uid="{00000000-0005-0000-0000-0000B6030000}"/>
    <cellStyle name="40% - Accent5 8" xfId="222" xr:uid="{00000000-0005-0000-0000-0000B7030000}"/>
    <cellStyle name="40% - Accent5 8 2" xfId="714" xr:uid="{00000000-0005-0000-0000-0000B8030000}"/>
    <cellStyle name="40% - Accent5 8 3" xfId="1184" xr:uid="{00000000-0005-0000-0000-0000B9030000}"/>
    <cellStyle name="40% - Accent5 9" xfId="313" xr:uid="{00000000-0005-0000-0000-0000BA030000}"/>
    <cellStyle name="40% - Accent5 9 2" xfId="805" xr:uid="{00000000-0005-0000-0000-0000BB030000}"/>
    <cellStyle name="40% - Accent5 9 3" xfId="1275" xr:uid="{00000000-0005-0000-0000-0000BC030000}"/>
    <cellStyle name="40% - Accent6" xfId="42" builtinId="51" customBuiltin="1"/>
    <cellStyle name="40% - Accent6 10" xfId="343" xr:uid="{00000000-0005-0000-0000-0000BE030000}"/>
    <cellStyle name="40% - Accent6 10 2" xfId="834" xr:uid="{00000000-0005-0000-0000-0000BF030000}"/>
    <cellStyle name="40% - Accent6 10 3" xfId="1303" xr:uid="{00000000-0005-0000-0000-0000C0030000}"/>
    <cellStyle name="40% - Accent6 11" xfId="353" xr:uid="{00000000-0005-0000-0000-0000C1030000}"/>
    <cellStyle name="40% - Accent6 11 2" xfId="844" xr:uid="{00000000-0005-0000-0000-0000C2030000}"/>
    <cellStyle name="40% - Accent6 11 3" xfId="1313" xr:uid="{00000000-0005-0000-0000-0000C3030000}"/>
    <cellStyle name="40% - Accent6 12" xfId="360" xr:uid="{00000000-0005-0000-0000-0000C4030000}"/>
    <cellStyle name="40% - Accent6 12 2" xfId="851" xr:uid="{00000000-0005-0000-0000-0000C5030000}"/>
    <cellStyle name="40% - Accent6 12 3" xfId="1320" xr:uid="{00000000-0005-0000-0000-0000C6030000}"/>
    <cellStyle name="40% - Accent6 13" xfId="380" xr:uid="{00000000-0005-0000-0000-0000C7030000}"/>
    <cellStyle name="40% - Accent6 13 2" xfId="871" xr:uid="{00000000-0005-0000-0000-0000C8030000}"/>
    <cellStyle name="40% - Accent6 13 3" xfId="1340" xr:uid="{00000000-0005-0000-0000-0000C9030000}"/>
    <cellStyle name="40% - Accent6 14" xfId="387" xr:uid="{00000000-0005-0000-0000-0000CA030000}"/>
    <cellStyle name="40% - Accent6 14 2" xfId="878" xr:uid="{00000000-0005-0000-0000-0000CB030000}"/>
    <cellStyle name="40% - Accent6 14 3" xfId="1347" xr:uid="{00000000-0005-0000-0000-0000CC030000}"/>
    <cellStyle name="40% - Accent6 15" xfId="410" xr:uid="{00000000-0005-0000-0000-0000CD030000}"/>
    <cellStyle name="40% - Accent6 15 2" xfId="901" xr:uid="{00000000-0005-0000-0000-0000CE030000}"/>
    <cellStyle name="40% - Accent6 15 3" xfId="1370" xr:uid="{00000000-0005-0000-0000-0000CF030000}"/>
    <cellStyle name="40% - Accent6 16" xfId="420" xr:uid="{00000000-0005-0000-0000-0000D0030000}"/>
    <cellStyle name="40% - Accent6 16 2" xfId="911" xr:uid="{00000000-0005-0000-0000-0000D1030000}"/>
    <cellStyle name="40% - Accent6 16 3" xfId="1380" xr:uid="{00000000-0005-0000-0000-0000D2030000}"/>
    <cellStyle name="40% - Accent6 17" xfId="427" xr:uid="{00000000-0005-0000-0000-0000D3030000}"/>
    <cellStyle name="40% - Accent6 17 2" xfId="918" xr:uid="{00000000-0005-0000-0000-0000D4030000}"/>
    <cellStyle name="40% - Accent6 17 3" xfId="1387" xr:uid="{00000000-0005-0000-0000-0000D5030000}"/>
    <cellStyle name="40% - Accent6 18" xfId="441" xr:uid="{00000000-0005-0000-0000-0000D6030000}"/>
    <cellStyle name="40% - Accent6 18 2" xfId="932" xr:uid="{00000000-0005-0000-0000-0000D7030000}"/>
    <cellStyle name="40% - Accent6 18 3" xfId="1401" xr:uid="{00000000-0005-0000-0000-0000D8030000}"/>
    <cellStyle name="40% - Accent6 19" xfId="455" xr:uid="{00000000-0005-0000-0000-0000D9030000}"/>
    <cellStyle name="40% - Accent6 19 2" xfId="946" xr:uid="{00000000-0005-0000-0000-0000DA030000}"/>
    <cellStyle name="40% - Accent6 19 3" xfId="1415" xr:uid="{00000000-0005-0000-0000-0000DB030000}"/>
    <cellStyle name="40% - Accent6 2" xfId="75" xr:uid="{00000000-0005-0000-0000-0000DC030000}"/>
    <cellStyle name="40% - Accent6 2 2" xfId="173" xr:uid="{00000000-0005-0000-0000-0000DD030000}"/>
    <cellStyle name="40% - Accent6 2 2 2" xfId="665" xr:uid="{00000000-0005-0000-0000-0000DE030000}"/>
    <cellStyle name="40% - Accent6 2 2 3" xfId="1135" xr:uid="{00000000-0005-0000-0000-0000DF030000}"/>
    <cellStyle name="40% - Accent6 2 3" xfId="256" xr:uid="{00000000-0005-0000-0000-0000E0030000}"/>
    <cellStyle name="40% - Accent6 2 3 2" xfId="748" xr:uid="{00000000-0005-0000-0000-0000E1030000}"/>
    <cellStyle name="40% - Accent6 2 3 3" xfId="1218" xr:uid="{00000000-0005-0000-0000-0000E2030000}"/>
    <cellStyle name="40% - Accent6 2 4" xfId="568" xr:uid="{00000000-0005-0000-0000-0000E3030000}"/>
    <cellStyle name="40% - Accent6 2 5" xfId="1038" xr:uid="{00000000-0005-0000-0000-0000E4030000}"/>
    <cellStyle name="40% - Accent6 20" xfId="523" xr:uid="{00000000-0005-0000-0000-0000E5030000}"/>
    <cellStyle name="40% - Accent6 21" xfId="970" xr:uid="{00000000-0005-0000-0000-0000E6030000}"/>
    <cellStyle name="40% - Accent6 22" xfId="1474" xr:uid="{8B262423-85E6-484C-A065-6671465C8D33}"/>
    <cellStyle name="40% - Accent6 3" xfId="85" xr:uid="{00000000-0005-0000-0000-0000E7030000}"/>
    <cellStyle name="40% - Accent6 3 2" xfId="183" xr:uid="{00000000-0005-0000-0000-0000E8030000}"/>
    <cellStyle name="40% - Accent6 3 2 2" xfId="675" xr:uid="{00000000-0005-0000-0000-0000E9030000}"/>
    <cellStyle name="40% - Accent6 3 2 3" xfId="1145" xr:uid="{00000000-0005-0000-0000-0000EA030000}"/>
    <cellStyle name="40% - Accent6 3 3" xfId="266" xr:uid="{00000000-0005-0000-0000-0000EB030000}"/>
    <cellStyle name="40% - Accent6 3 3 2" xfId="758" xr:uid="{00000000-0005-0000-0000-0000EC030000}"/>
    <cellStyle name="40% - Accent6 3 3 3" xfId="1228" xr:uid="{00000000-0005-0000-0000-0000ED030000}"/>
    <cellStyle name="40% - Accent6 3 4" xfId="578" xr:uid="{00000000-0005-0000-0000-0000EE030000}"/>
    <cellStyle name="40% - Accent6 3 5" xfId="1048" xr:uid="{00000000-0005-0000-0000-0000EF030000}"/>
    <cellStyle name="40% - Accent6 4" xfId="92" xr:uid="{00000000-0005-0000-0000-0000F0030000}"/>
    <cellStyle name="40% - Accent6 4 2" xfId="191" xr:uid="{00000000-0005-0000-0000-0000F1030000}"/>
    <cellStyle name="40% - Accent6 4 2 2" xfId="683" xr:uid="{00000000-0005-0000-0000-0000F2030000}"/>
    <cellStyle name="40% - Accent6 4 2 3" xfId="1153" xr:uid="{00000000-0005-0000-0000-0000F3030000}"/>
    <cellStyle name="40% - Accent6 4 3" xfId="274" xr:uid="{00000000-0005-0000-0000-0000F4030000}"/>
    <cellStyle name="40% - Accent6 4 3 2" xfId="766" xr:uid="{00000000-0005-0000-0000-0000F5030000}"/>
    <cellStyle name="40% - Accent6 4 3 3" xfId="1236" xr:uid="{00000000-0005-0000-0000-0000F6030000}"/>
    <cellStyle name="40% - Accent6 4 4" xfId="585" xr:uid="{00000000-0005-0000-0000-0000F7030000}"/>
    <cellStyle name="40% - Accent6 4 5" xfId="1055" xr:uid="{00000000-0005-0000-0000-0000F8030000}"/>
    <cellStyle name="40% - Accent6 5" xfId="117" xr:uid="{00000000-0005-0000-0000-0000F9030000}"/>
    <cellStyle name="40% - Accent6 5 2" xfId="211" xr:uid="{00000000-0005-0000-0000-0000FA030000}"/>
    <cellStyle name="40% - Accent6 5 2 2" xfId="703" xr:uid="{00000000-0005-0000-0000-0000FB030000}"/>
    <cellStyle name="40% - Accent6 5 2 3" xfId="1173" xr:uid="{00000000-0005-0000-0000-0000FC030000}"/>
    <cellStyle name="40% - Accent6 5 3" xfId="294" xr:uid="{00000000-0005-0000-0000-0000FD030000}"/>
    <cellStyle name="40% - Accent6 5 3 2" xfId="786" xr:uid="{00000000-0005-0000-0000-0000FE030000}"/>
    <cellStyle name="40% - Accent6 5 3 3" xfId="1256" xr:uid="{00000000-0005-0000-0000-0000FF030000}"/>
    <cellStyle name="40% - Accent6 5 4" xfId="610" xr:uid="{00000000-0005-0000-0000-000000040000}"/>
    <cellStyle name="40% - Accent6 5 5" xfId="1080" xr:uid="{00000000-0005-0000-0000-000001040000}"/>
    <cellStyle name="40% - Accent6 6" xfId="129" xr:uid="{00000000-0005-0000-0000-000002040000}"/>
    <cellStyle name="40% - Accent6 6 2" xfId="218" xr:uid="{00000000-0005-0000-0000-000003040000}"/>
    <cellStyle name="40% - Accent6 6 2 2" xfId="710" xr:uid="{00000000-0005-0000-0000-000004040000}"/>
    <cellStyle name="40% - Accent6 6 2 3" xfId="1180" xr:uid="{00000000-0005-0000-0000-000005040000}"/>
    <cellStyle name="40% - Accent6 6 3" xfId="301" xr:uid="{00000000-0005-0000-0000-000006040000}"/>
    <cellStyle name="40% - Accent6 6 3 2" xfId="793" xr:uid="{00000000-0005-0000-0000-000007040000}"/>
    <cellStyle name="40% - Accent6 6 3 3" xfId="1263" xr:uid="{00000000-0005-0000-0000-000008040000}"/>
    <cellStyle name="40% - Accent6 6 4" xfId="622" xr:uid="{00000000-0005-0000-0000-000009040000}"/>
    <cellStyle name="40% - Accent6 6 5" xfId="1092" xr:uid="{00000000-0005-0000-0000-00000A040000}"/>
    <cellStyle name="40% - Accent6 7" xfId="139" xr:uid="{00000000-0005-0000-0000-00000B040000}"/>
    <cellStyle name="40% - Accent6 7 2" xfId="632" xr:uid="{00000000-0005-0000-0000-00000C040000}"/>
    <cellStyle name="40% - Accent6 7 3" xfId="1102" xr:uid="{00000000-0005-0000-0000-00000D040000}"/>
    <cellStyle name="40% - Accent6 8" xfId="224" xr:uid="{00000000-0005-0000-0000-00000E040000}"/>
    <cellStyle name="40% - Accent6 8 2" xfId="716" xr:uid="{00000000-0005-0000-0000-00000F040000}"/>
    <cellStyle name="40% - Accent6 8 3" xfId="1186" xr:uid="{00000000-0005-0000-0000-000010040000}"/>
    <cellStyle name="40% - Accent6 9" xfId="315" xr:uid="{00000000-0005-0000-0000-000011040000}"/>
    <cellStyle name="40% - Accent6 9 2" xfId="807" xr:uid="{00000000-0005-0000-0000-000012040000}"/>
    <cellStyle name="40% - Accent6 9 3" xfId="1277" xr:uid="{00000000-0005-0000-0000-000013040000}"/>
    <cellStyle name="60% - Accent1" xfId="23" builtinId="32" customBuiltin="1"/>
    <cellStyle name="60% - Accent1 2" xfId="1459" xr:uid="{A8081C0F-364A-4116-BDEE-27C13870B269}"/>
    <cellStyle name="60% - Accent2" xfId="27" builtinId="36" customBuiltin="1"/>
    <cellStyle name="60% - Accent2 2" xfId="1462" xr:uid="{51FC9E8D-E69B-4C00-B252-82337A95A686}"/>
    <cellStyle name="60% - Accent3" xfId="31" builtinId="40" customBuiltin="1"/>
    <cellStyle name="60% - Accent3 2" xfId="1465" xr:uid="{B39CB62F-7B3F-477B-92CA-BA3E042B7088}"/>
    <cellStyle name="60% - Accent4" xfId="35" builtinId="44" customBuiltin="1"/>
    <cellStyle name="60% - Accent4 2" xfId="1468" xr:uid="{E6BFEA9C-EBFB-4F6A-93A3-8E68B48C3023}"/>
    <cellStyle name="60% - Accent5" xfId="39" builtinId="48" customBuiltin="1"/>
    <cellStyle name="60% - Accent5 2" xfId="1471" xr:uid="{5323EA1F-EAB4-43F7-B372-033C75B3D880}"/>
    <cellStyle name="60% - Accent6" xfId="43" builtinId="52" customBuiltin="1"/>
    <cellStyle name="60% - Accent6 2" xfId="1475" xr:uid="{FD05A2BD-A097-4544-BB95-77D19EAEC685}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8" builtinId="53" customBuiltin="1"/>
    <cellStyle name="Followed Hyperlink" xfId="1477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1476" builtinId="8" customBuiltin="1"/>
    <cellStyle name="Input" xfId="12" builtinId="20" customBuiltin="1"/>
    <cellStyle name="Linked Cell" xfId="15" builtinId="24" customBuiltin="1"/>
    <cellStyle name="Neutral" xfId="11" builtinId="28" customBuiltin="1"/>
    <cellStyle name="Neutral 2" xfId="1454" xr:uid="{043C4FC1-A005-4EC1-9317-6BE44EF49104}"/>
    <cellStyle name="Normal" xfId="0" builtinId="0"/>
    <cellStyle name="Normal 10" xfId="319" xr:uid="{00000000-0005-0000-0000-00002D040000}"/>
    <cellStyle name="Normal 10 2" xfId="2" xr:uid="{00000000-0005-0000-0000-00002E040000}"/>
    <cellStyle name="Normal 10 3" xfId="187" xr:uid="{00000000-0005-0000-0000-00002F040000}"/>
    <cellStyle name="Normal 10 3 2" xfId="679" xr:uid="{00000000-0005-0000-0000-000030040000}"/>
    <cellStyle name="Normal 10 3 2 2" xfId="1448" xr:uid="{1D16F49A-A332-4E37-9220-FDC3F2DF1DA3}"/>
    <cellStyle name="Normal 10 3 2 2 2" xfId="1496" xr:uid="{E11FE6AC-5443-4E17-ACCE-DB28291D7286}"/>
    <cellStyle name="Normal 10 3 3" xfId="1149" xr:uid="{00000000-0005-0000-0000-000031040000}"/>
    <cellStyle name="Normal 10 4" xfId="270" xr:uid="{00000000-0005-0000-0000-000032040000}"/>
    <cellStyle name="Normal 10 4 2" xfId="762" xr:uid="{00000000-0005-0000-0000-000033040000}"/>
    <cellStyle name="Normal 10 4 3" xfId="1232" xr:uid="{00000000-0005-0000-0000-000034040000}"/>
    <cellStyle name="Normal 10 5" xfId="472" xr:uid="{00000000-0005-0000-0000-000035040000}"/>
    <cellStyle name="Normal 10 6" xfId="810" xr:uid="{00000000-0005-0000-0000-000036040000}"/>
    <cellStyle name="Normal 10 7" xfId="1279" xr:uid="{00000000-0005-0000-0000-000037040000}"/>
    <cellStyle name="Normal 11" xfId="97" xr:uid="{00000000-0005-0000-0000-000038040000}"/>
    <cellStyle name="Normal 11 2" xfId="193" xr:uid="{00000000-0005-0000-0000-000039040000}"/>
    <cellStyle name="Normal 11 2 2" xfId="685" xr:uid="{00000000-0005-0000-0000-00003A040000}"/>
    <cellStyle name="Normal 11 2 2 2" xfId="1446" xr:uid="{53F286DE-0EE2-44F0-9D06-03794797F310}"/>
    <cellStyle name="Normal 11 2 2 2 2" xfId="1494" xr:uid="{8342F332-BE22-4B6A-9375-2324297DB5BE}"/>
    <cellStyle name="Normal 11 2 3" xfId="1155" xr:uid="{00000000-0005-0000-0000-00003B040000}"/>
    <cellStyle name="Normal 11 3" xfId="276" xr:uid="{00000000-0005-0000-0000-00003C040000}"/>
    <cellStyle name="Normal 11 3 2" xfId="768" xr:uid="{00000000-0005-0000-0000-00003D040000}"/>
    <cellStyle name="Normal 11 3 3" xfId="1238" xr:uid="{00000000-0005-0000-0000-00003E040000}"/>
    <cellStyle name="Normal 11 4" xfId="481" xr:uid="{00000000-0005-0000-0000-00003F040000}"/>
    <cellStyle name="Normal 11 5" xfId="590" xr:uid="{00000000-0005-0000-0000-000040040000}"/>
    <cellStyle name="Normal 11 6" xfId="1060" xr:uid="{00000000-0005-0000-0000-000041040000}"/>
    <cellStyle name="Normal 12" xfId="323" xr:uid="{00000000-0005-0000-0000-000042040000}"/>
    <cellStyle name="Normal 12 2" xfId="486" xr:uid="{00000000-0005-0000-0000-000043040000}"/>
    <cellStyle name="Normal 12 3" xfId="814" xr:uid="{00000000-0005-0000-0000-000044040000}"/>
    <cellStyle name="Normal 12 4" xfId="1283" xr:uid="{00000000-0005-0000-0000-000045040000}"/>
    <cellStyle name="Normal 13" xfId="94" xr:uid="{00000000-0005-0000-0000-000046040000}"/>
    <cellStyle name="Normal 13 2" xfId="587" xr:uid="{00000000-0005-0000-0000-000047040000}"/>
    <cellStyle name="Normal 13 2 2" xfId="968" xr:uid="{00000000-0005-0000-0000-000048040000}"/>
    <cellStyle name="Normal 13 3" xfId="1057" xr:uid="{00000000-0005-0000-0000-000049040000}"/>
    <cellStyle name="Normal 14" xfId="318" xr:uid="{00000000-0005-0000-0000-00004A040000}"/>
    <cellStyle name="Normal 14 2" xfId="317" xr:uid="{00000000-0005-0000-0000-00004B040000}"/>
    <cellStyle name="Normal 14 2 2" xfId="456" xr:uid="{00000000-0005-0000-0000-00004C040000}"/>
    <cellStyle name="Normal 14 2 2 2" xfId="947" xr:uid="{00000000-0005-0000-0000-00004D040000}"/>
    <cellStyle name="Normal 14 2 2 3" xfId="1416" xr:uid="{00000000-0005-0000-0000-00004E040000}"/>
    <cellStyle name="Normal 14 2 2 4" xfId="1493" xr:uid="{328E17FA-A69E-4B20-A213-15330DE58E16}"/>
    <cellStyle name="Normal 14 2 3" xfId="808" xr:uid="{00000000-0005-0000-0000-00004F040000}"/>
    <cellStyle name="Normal 14 2 4" xfId="1278" xr:uid="{00000000-0005-0000-0000-000050040000}"/>
    <cellStyle name="Normal 14 3" xfId="489" xr:uid="{00000000-0005-0000-0000-000051040000}"/>
    <cellStyle name="Normal 15" xfId="322" xr:uid="{00000000-0005-0000-0000-000052040000}"/>
    <cellStyle name="Normal 15 2" xfId="813" xr:uid="{00000000-0005-0000-0000-000053040000}"/>
    <cellStyle name="Normal 15 3" xfId="1282" xr:uid="{00000000-0005-0000-0000-000054040000}"/>
    <cellStyle name="Normal 16" xfId="428" xr:uid="{00000000-0005-0000-0000-000055040000}"/>
    <cellStyle name="Normal 16 2" xfId="919" xr:uid="{00000000-0005-0000-0000-000056040000}"/>
    <cellStyle name="Normal 16 3" xfId="1388" xr:uid="{00000000-0005-0000-0000-000057040000}"/>
    <cellStyle name="Normal 17" xfId="362" xr:uid="{00000000-0005-0000-0000-000058040000}"/>
    <cellStyle name="Normal 17 2" xfId="853" xr:uid="{00000000-0005-0000-0000-000059040000}"/>
    <cellStyle name="Normal 17 2 2" xfId="1447" xr:uid="{F62E9B80-E85E-4258-8423-583673924E26}"/>
    <cellStyle name="Normal 17 2 2 2" xfId="1495" xr:uid="{EEC99558-2887-4E28-BC93-52F1CC7B7A78}"/>
    <cellStyle name="Normal 17 3" xfId="1322" xr:uid="{00000000-0005-0000-0000-00005A040000}"/>
    <cellStyle name="Normal 18" xfId="442" xr:uid="{00000000-0005-0000-0000-00005B040000}"/>
    <cellStyle name="Normal 18 2" xfId="933" xr:uid="{00000000-0005-0000-0000-00005C040000}"/>
    <cellStyle name="Normal 18 2 2" xfId="1443" xr:uid="{369DE362-C946-4BC6-AFE5-F6E140B63C8D}"/>
    <cellStyle name="Normal 18 2 2 2" xfId="1491" xr:uid="{34E4FE55-821E-4A84-AFEB-D131F7A482BA}"/>
    <cellStyle name="Normal 18 3" xfId="1402" xr:uid="{00000000-0005-0000-0000-00005D040000}"/>
    <cellStyle name="Normal 19" xfId="390" xr:uid="{00000000-0005-0000-0000-00005E040000}"/>
    <cellStyle name="Normal 19 2" xfId="881" xr:uid="{00000000-0005-0000-0000-00005F040000}"/>
    <cellStyle name="Normal 19 3" xfId="1350" xr:uid="{00000000-0005-0000-0000-000060040000}"/>
    <cellStyle name="Normal 2" xfId="1" xr:uid="{00000000-0005-0000-0000-000061040000}"/>
    <cellStyle name="Normal 2 10" xfId="491" xr:uid="{00000000-0005-0000-0000-000062040000}"/>
    <cellStyle name="Normal 2 10 2" xfId="962" xr:uid="{00000000-0005-0000-0000-000063040000}"/>
    <cellStyle name="Normal 2 10 3" xfId="1421" xr:uid="{00000000-0005-0000-0000-000064040000}"/>
    <cellStyle name="Normal 2 11" xfId="492" xr:uid="{00000000-0005-0000-0000-000065040000}"/>
    <cellStyle name="Normal 2 11 2" xfId="963" xr:uid="{00000000-0005-0000-0000-000066040000}"/>
    <cellStyle name="Normal 2 11 3" xfId="1422" xr:uid="{00000000-0005-0000-0000-000067040000}"/>
    <cellStyle name="Normal 2 12" xfId="493" xr:uid="{00000000-0005-0000-0000-000068040000}"/>
    <cellStyle name="Normal 2 12 2" xfId="964" xr:uid="{00000000-0005-0000-0000-000069040000}"/>
    <cellStyle name="Normal 2 12 3" xfId="1423" xr:uid="{00000000-0005-0000-0000-00006A040000}"/>
    <cellStyle name="Normal 2 13" xfId="525" xr:uid="{00000000-0005-0000-0000-00006B040000}"/>
    <cellStyle name="Normal 2 14" xfId="531" xr:uid="{00000000-0005-0000-0000-00006C040000}"/>
    <cellStyle name="Normal 2 15" xfId="965" xr:uid="{00000000-0005-0000-0000-00006D040000}"/>
    <cellStyle name="Normal 2 16" xfId="960" xr:uid="{00000000-0005-0000-0000-00006E040000}"/>
    <cellStyle name="Normal 2 2" xfId="141" xr:uid="{00000000-0005-0000-0000-00006F040000}"/>
    <cellStyle name="Normal 2 2 10" xfId="809" xr:uid="{00000000-0005-0000-0000-000070040000}"/>
    <cellStyle name="Normal 2 2 10 2" xfId="1440" xr:uid="{8902F197-1510-4FD6-8619-2990765C7AA1}"/>
    <cellStyle name="Normal 2 2 2" xfId="460" xr:uid="{00000000-0005-0000-0000-000071040000}"/>
    <cellStyle name="Normal 2 2 2 2" xfId="461" xr:uid="{00000000-0005-0000-0000-000072040000}"/>
    <cellStyle name="Normal 2 2 2 2 2" xfId="462" xr:uid="{00000000-0005-0000-0000-000073040000}"/>
    <cellStyle name="Normal 2 2 2 2 3" xfId="476" xr:uid="{00000000-0005-0000-0000-000074040000}"/>
    <cellStyle name="Normal 2 2 2 2 4" xfId="477" xr:uid="{00000000-0005-0000-0000-000075040000}"/>
    <cellStyle name="Normal 2 2 2 2 5" xfId="482" xr:uid="{00000000-0005-0000-0000-000076040000}"/>
    <cellStyle name="Normal 2 2 2 3" xfId="475" xr:uid="{00000000-0005-0000-0000-000077040000}"/>
    <cellStyle name="Normal 2 2 2 4" xfId="478" xr:uid="{00000000-0005-0000-0000-000078040000}"/>
    <cellStyle name="Normal 2 2 2 5" xfId="483" xr:uid="{00000000-0005-0000-0000-000079040000}"/>
    <cellStyle name="Normal 2 2 3" xfId="474" xr:uid="{00000000-0005-0000-0000-00007A040000}"/>
    <cellStyle name="Normal 2 2 4" xfId="479" xr:uid="{00000000-0005-0000-0000-00007B040000}"/>
    <cellStyle name="Normal 2 2 5" xfId="484" xr:uid="{00000000-0005-0000-0000-00007C040000}"/>
    <cellStyle name="Normal 2 2 6" xfId="459" xr:uid="{00000000-0005-0000-0000-00007D040000}"/>
    <cellStyle name="Normal 2 2 7" xfId="526" xr:uid="{00000000-0005-0000-0000-00007E040000}"/>
    <cellStyle name="Normal 2 2 7 2" xfId="973" xr:uid="{00000000-0005-0000-0000-00007F040000}"/>
    <cellStyle name="Normal 2 2 7 3" xfId="1424" xr:uid="{00000000-0005-0000-0000-000080040000}"/>
    <cellStyle name="Normal 2 2 8" xfId="532" xr:uid="{00000000-0005-0000-0000-000081040000}"/>
    <cellStyle name="Normal 2 2 9" xfId="966" xr:uid="{00000000-0005-0000-0000-000082040000}"/>
    <cellStyle name="Normal 2 2_asnad-88" xfId="463" xr:uid="{00000000-0005-0000-0000-000083040000}"/>
    <cellStyle name="Normal 2 3" xfId="464" xr:uid="{00000000-0005-0000-0000-000084040000}"/>
    <cellStyle name="Normal 2 4" xfId="465" xr:uid="{00000000-0005-0000-0000-000085040000}"/>
    <cellStyle name="Normal 2 5" xfId="473" xr:uid="{00000000-0005-0000-0000-000086040000}"/>
    <cellStyle name="Normal 2 6" xfId="480" xr:uid="{00000000-0005-0000-0000-000087040000}"/>
    <cellStyle name="Normal 2 7" xfId="485" xr:uid="{00000000-0005-0000-0000-000088040000}"/>
    <cellStyle name="Normal 2 8" xfId="458" xr:uid="{00000000-0005-0000-0000-000089040000}"/>
    <cellStyle name="Normal 2 9" xfId="490" xr:uid="{00000000-0005-0000-0000-00008A040000}"/>
    <cellStyle name="Normal 2 9 2" xfId="961" xr:uid="{00000000-0005-0000-0000-00008B040000}"/>
    <cellStyle name="Normal 2 9 3" xfId="1420" xr:uid="{00000000-0005-0000-0000-00008C040000}"/>
    <cellStyle name="Normal 20" xfId="457" xr:uid="{00000000-0005-0000-0000-00008D040000}"/>
    <cellStyle name="Normal 20 2" xfId="948" xr:uid="{00000000-0005-0000-0000-00008E040000}"/>
    <cellStyle name="Normal 20 3" xfId="1417" xr:uid="{00000000-0005-0000-0000-00008F040000}"/>
    <cellStyle name="Normal 21" xfId="487" xr:uid="{00000000-0005-0000-0000-000090040000}"/>
    <cellStyle name="Normal 21 2" xfId="958" xr:uid="{00000000-0005-0000-0000-000091040000}"/>
    <cellStyle name="Normal 21 3" xfId="1418" xr:uid="{00000000-0005-0000-0000-000092040000}"/>
    <cellStyle name="Normal 22" xfId="488" xr:uid="{00000000-0005-0000-0000-000093040000}"/>
    <cellStyle name="Normal 22 2" xfId="959" xr:uid="{00000000-0005-0000-0000-000094040000}"/>
    <cellStyle name="Normal 22 2 2" xfId="1449" xr:uid="{425B11F5-62A8-4860-9F3B-983EA9DE9B71}"/>
    <cellStyle name="Normal 22 3" xfId="1419" xr:uid="{00000000-0005-0000-0000-000095040000}"/>
    <cellStyle name="Normal 23" xfId="1438" xr:uid="{5DC57858-D2BE-49BF-A119-1AAC9032FE54}"/>
    <cellStyle name="Normal 23 2" xfId="975" xr:uid="{00000000-0005-0000-0000-000096040000}"/>
    <cellStyle name="Normal 23 3" xfId="1451" xr:uid="{677BE1AD-4EB9-453A-8B9C-9F0BA93ED31D}"/>
    <cellStyle name="Normal 23 3 2" xfId="1489" xr:uid="{394418DF-0319-4BE0-9386-3392FE35AB25}"/>
    <cellStyle name="Normal 23 4" xfId="1488" xr:uid="{85D4C058-E707-48F3-A2BA-FE573C521A73}"/>
    <cellStyle name="Normal 24" xfId="1450" xr:uid="{79F51B88-E978-4404-A68E-B7CB503B8732}"/>
    <cellStyle name="Normal 24 2" xfId="976" xr:uid="{00000000-0005-0000-0000-000097040000}"/>
    <cellStyle name="Normal 25" xfId="1452" xr:uid="{D8EEC837-C5B8-4F8F-BCF3-02AAFC19973E}"/>
    <cellStyle name="Normal 25 2" xfId="977" xr:uid="{00000000-0005-0000-0000-000098040000}"/>
    <cellStyle name="Normal 25 3" xfId="1490" xr:uid="{6B07FE0F-6AB9-4287-A7A8-0210BB4A05BE}"/>
    <cellStyle name="Normal 25 4" xfId="1498" xr:uid="{32B63CF4-0719-44F9-BBFD-4FB62E0010DA}"/>
    <cellStyle name="Normal 26" xfId="1455" xr:uid="{0E19C448-33AD-4084-804F-C50F33671C0C}"/>
    <cellStyle name="Normal 26 2" xfId="978" xr:uid="{00000000-0005-0000-0000-000099040000}"/>
    <cellStyle name="Normal 27" xfId="1472" xr:uid="{6B660222-07A3-421A-9CE7-654CF8EB5726}"/>
    <cellStyle name="Normal 27 2" xfId="1497" xr:uid="{35032C2C-2DBE-4C5D-8598-CBCE331B9FD1}"/>
    <cellStyle name="Normal 28" xfId="498" xr:uid="{00000000-0005-0000-0000-00009A040000}"/>
    <cellStyle name="Normal 28 2" xfId="1444" xr:uid="{B5BAD747-FD1B-49B0-B218-AEBFEA234040}"/>
    <cellStyle name="Normal 28 2 2" xfId="1492" xr:uid="{4195D2D9-BB43-49FB-949F-468C0BC610E4}"/>
    <cellStyle name="Normal 29" xfId="1478" xr:uid="{EAEE89D9-0A3C-4756-A31B-9E18A383195C}"/>
    <cellStyle name="Normal 3" xfId="44" xr:uid="{00000000-0005-0000-0000-00009B040000}"/>
    <cellStyle name="Normal 3 2" xfId="3" xr:uid="{00000000-0005-0000-0000-00009C040000}"/>
    <cellStyle name="Normal 3 2 2" xfId="979" xr:uid="{00000000-0005-0000-0000-00009D040000}"/>
    <cellStyle name="Normal 3 2 3" xfId="536" xr:uid="{00000000-0005-0000-0000-00009E040000}"/>
    <cellStyle name="Normal 3 2 4" xfId="967" xr:uid="{00000000-0005-0000-0000-00009F040000}"/>
    <cellStyle name="Normal 3 2 5" xfId="1437" xr:uid="{CB6CF041-7A63-426E-995F-9B8A682E79E5}"/>
    <cellStyle name="Normal 3 3" xfId="142" xr:uid="{00000000-0005-0000-0000-0000A0040000}"/>
    <cellStyle name="Normal 3 3 2" xfId="634" xr:uid="{00000000-0005-0000-0000-0000A1040000}"/>
    <cellStyle name="Normal 3 3 3" xfId="1104" xr:uid="{00000000-0005-0000-0000-0000A2040000}"/>
    <cellStyle name="Normal 3 3 4" xfId="1439" xr:uid="{EB0F8140-0120-480A-8462-5777E0E04AF1}"/>
    <cellStyle name="Normal 3 4" xfId="225" xr:uid="{00000000-0005-0000-0000-0000A3040000}"/>
    <cellStyle name="Normal 3 4 2" xfId="717" xr:uid="{00000000-0005-0000-0000-0000A4040000}"/>
    <cellStyle name="Normal 3 4 3" xfId="1187" xr:uid="{00000000-0005-0000-0000-0000A5040000}"/>
    <cellStyle name="Normal 3 5" xfId="466" xr:uid="{00000000-0005-0000-0000-0000A6040000}"/>
    <cellStyle name="Normal 3 6" xfId="537" xr:uid="{00000000-0005-0000-0000-0000A7040000}"/>
    <cellStyle name="Normal 3 7" xfId="494" xr:uid="{00000000-0005-0000-0000-0000A8040000}"/>
    <cellStyle name="Normal 30" xfId="1479" xr:uid="{D199690D-98CA-4798-B74B-253065CBE538}"/>
    <cellStyle name="Normal 31" xfId="1480" xr:uid="{1FF604D4-A647-4A0F-9979-600DAD8B97C9}"/>
    <cellStyle name="Normal 32" xfId="1481" xr:uid="{50F4588F-0D7D-4905-B4E1-F65C975E0D27}"/>
    <cellStyle name="Normal 33" xfId="1482" xr:uid="{5F66F6BA-2945-4E20-B5C0-53C886150F26}"/>
    <cellStyle name="Normal 34" xfId="1483" xr:uid="{1871980E-6F39-45C2-95BC-1193FBBECA41}"/>
    <cellStyle name="Normal 34 2" xfId="980" xr:uid="{00000000-0005-0000-0000-0000A9040000}"/>
    <cellStyle name="Normal 35" xfId="1484" xr:uid="{279A7379-F495-4473-BF44-53C989EBC1D2}"/>
    <cellStyle name="Normal 36" xfId="1485" xr:uid="{59D1CD3E-E30E-45AB-AAC7-9C7D534E18AE}"/>
    <cellStyle name="Normal 37" xfId="1486" xr:uid="{E41BF2FD-C459-498C-B1C7-3A45785E5C0B}"/>
    <cellStyle name="Normal 38" xfId="1487" xr:uid="{436EA230-53DF-43E5-895F-A95507BBAF92}"/>
    <cellStyle name="Normal 4" xfId="302" xr:uid="{00000000-0005-0000-0000-0000AA040000}"/>
    <cellStyle name="Normal 4 2" xfId="467" xr:uid="{00000000-0005-0000-0000-0000AB040000}"/>
    <cellStyle name="Normal 4 2 2" xfId="982" xr:uid="{00000000-0005-0000-0000-0000AC040000}"/>
    <cellStyle name="Normal 4 2 3" xfId="534" xr:uid="{00000000-0005-0000-0000-0000AD040000}"/>
    <cellStyle name="Normal 4 2 4" xfId="969" xr:uid="{00000000-0005-0000-0000-0000AE040000}"/>
    <cellStyle name="Normal 4 3" xfId="794" xr:uid="{00000000-0005-0000-0000-0000AF040000}"/>
    <cellStyle name="Normal 4 4" xfId="1264" xr:uid="{00000000-0005-0000-0000-0000B0040000}"/>
    <cellStyle name="Normal 4 5" xfId="1445" xr:uid="{341F2051-78BD-480D-B8B1-988623DDC2AF}"/>
    <cellStyle name="Normal 5" xfId="49" xr:uid="{00000000-0005-0000-0000-0000B1040000}"/>
    <cellStyle name="Normal 5 2" xfId="147" xr:uid="{00000000-0005-0000-0000-0000B2040000}"/>
    <cellStyle name="Normal 5 2 2" xfId="639" xr:uid="{00000000-0005-0000-0000-0000B3040000}"/>
    <cellStyle name="Normal 5 2 3" xfId="1109" xr:uid="{00000000-0005-0000-0000-0000B4040000}"/>
    <cellStyle name="Normal 5 3" xfId="230" xr:uid="{00000000-0005-0000-0000-0000B5040000}"/>
    <cellStyle name="Normal 5 3 2" xfId="722" xr:uid="{00000000-0005-0000-0000-0000B6040000}"/>
    <cellStyle name="Normal 5 3 3" xfId="1192" xr:uid="{00000000-0005-0000-0000-0000B7040000}"/>
    <cellStyle name="Normal 5 4" xfId="468" xr:uid="{00000000-0005-0000-0000-0000B8040000}"/>
    <cellStyle name="Normal 5 5" xfId="542" xr:uid="{00000000-0005-0000-0000-0000B9040000}"/>
    <cellStyle name="Normal 5 6" xfId="521" xr:uid="{00000000-0005-0000-0000-0000BA040000}"/>
    <cellStyle name="Normal 5 7" xfId="1441" xr:uid="{6ABBA56C-0B48-40BB-8013-BCCA4AB8CB66}"/>
    <cellStyle name="Normal 6" xfId="46" xr:uid="{00000000-0005-0000-0000-0000BB040000}"/>
    <cellStyle name="Normal 6 2" xfId="144" xr:uid="{00000000-0005-0000-0000-0000BC040000}"/>
    <cellStyle name="Normal 6 2 2" xfId="636" xr:uid="{00000000-0005-0000-0000-0000BD040000}"/>
    <cellStyle name="Normal 6 2 3" xfId="1106" xr:uid="{00000000-0005-0000-0000-0000BE040000}"/>
    <cellStyle name="Normal 6 3" xfId="227" xr:uid="{00000000-0005-0000-0000-0000BF040000}"/>
    <cellStyle name="Normal 6 3 2" xfId="719" xr:uid="{00000000-0005-0000-0000-0000C0040000}"/>
    <cellStyle name="Normal 6 3 2 2" xfId="985" xr:uid="{00000000-0005-0000-0000-0000C1040000}"/>
    <cellStyle name="Normal 6 3 2 3" xfId="1426" xr:uid="{00000000-0005-0000-0000-0000C2040000}"/>
    <cellStyle name="Normal 6 3 3" xfId="533" xr:uid="{00000000-0005-0000-0000-0000C3040000}"/>
    <cellStyle name="Normal 6 3 4" xfId="983" xr:uid="{00000000-0005-0000-0000-0000C4040000}"/>
    <cellStyle name="Normal 6 3 5" xfId="1189" xr:uid="{00000000-0005-0000-0000-0000C5040000}"/>
    <cellStyle name="Normal 6 4" xfId="469" xr:uid="{00000000-0005-0000-0000-0000C6040000}"/>
    <cellStyle name="Normal 6 4 2" xfId="987" xr:uid="{00000000-0005-0000-0000-0000C7040000}"/>
    <cellStyle name="Normal 6 4 3" xfId="535" xr:uid="{00000000-0005-0000-0000-0000C8040000}"/>
    <cellStyle name="Normal 6 4 4" xfId="986" xr:uid="{00000000-0005-0000-0000-0000C9040000}"/>
    <cellStyle name="Normal 6 5" xfId="539" xr:uid="{00000000-0005-0000-0000-0000CA040000}"/>
    <cellStyle name="Normal 6 5 2" xfId="984" xr:uid="{00000000-0005-0000-0000-0000CB040000}"/>
    <cellStyle name="Normal 6 5 3" xfId="1425" xr:uid="{00000000-0005-0000-0000-0000CC040000}"/>
    <cellStyle name="Normal 6 6" xfId="530" xr:uid="{00000000-0005-0000-0000-0000CD040000}"/>
    <cellStyle name="Normal 6 7" xfId="981" xr:uid="{00000000-0005-0000-0000-0000CE040000}"/>
    <cellStyle name="Normal 6 8" xfId="497" xr:uid="{00000000-0005-0000-0000-0000CF040000}"/>
    <cellStyle name="Normal 7" xfId="48" xr:uid="{00000000-0005-0000-0000-0000D0040000}"/>
    <cellStyle name="Normal 7 2" xfId="146" xr:uid="{00000000-0005-0000-0000-0000D1040000}"/>
    <cellStyle name="Normal 7 2 2" xfId="638" xr:uid="{00000000-0005-0000-0000-0000D2040000}"/>
    <cellStyle name="Normal 7 2 3" xfId="1108" xr:uid="{00000000-0005-0000-0000-0000D3040000}"/>
    <cellStyle name="Normal 7 3" xfId="229" xr:uid="{00000000-0005-0000-0000-0000D4040000}"/>
    <cellStyle name="Normal 7 3 2" xfId="721" xr:uid="{00000000-0005-0000-0000-0000D5040000}"/>
    <cellStyle name="Normal 7 3 3" xfId="1191" xr:uid="{00000000-0005-0000-0000-0000D6040000}"/>
    <cellStyle name="Normal 7 4" xfId="470" xr:uid="{00000000-0005-0000-0000-0000D7040000}"/>
    <cellStyle name="Normal 7 5" xfId="541" xr:uid="{00000000-0005-0000-0000-0000D8040000}"/>
    <cellStyle name="Normal 7 6" xfId="495" xr:uid="{00000000-0005-0000-0000-0000D9040000}"/>
    <cellStyle name="Normal 8" xfId="55" xr:uid="{00000000-0005-0000-0000-0000DA040000}"/>
    <cellStyle name="Normal 8 2" xfId="153" xr:uid="{00000000-0005-0000-0000-0000DB040000}"/>
    <cellStyle name="Normal 8 2 2" xfId="645" xr:uid="{00000000-0005-0000-0000-0000DC040000}"/>
    <cellStyle name="Normal 8 2 3" xfId="1115" xr:uid="{00000000-0005-0000-0000-0000DD040000}"/>
    <cellStyle name="Normal 8 3" xfId="236" xr:uid="{00000000-0005-0000-0000-0000DE040000}"/>
    <cellStyle name="Normal 8 3 2" xfId="728" xr:uid="{00000000-0005-0000-0000-0000DF040000}"/>
    <cellStyle name="Normal 8 3 3" xfId="1198" xr:uid="{00000000-0005-0000-0000-0000E0040000}"/>
    <cellStyle name="Normal 8 4" xfId="471" xr:uid="{00000000-0005-0000-0000-0000E1040000}"/>
    <cellStyle name="Normal 8 5" xfId="548" xr:uid="{00000000-0005-0000-0000-0000E2040000}"/>
    <cellStyle name="Normal 8 6" xfId="524" xr:uid="{00000000-0005-0000-0000-0000E3040000}"/>
    <cellStyle name="Normal 9" xfId="316" xr:uid="{00000000-0005-0000-0000-0000E4040000}"/>
    <cellStyle name="Normal 9 2" xfId="988" xr:uid="{00000000-0005-0000-0000-0000E5040000}"/>
    <cellStyle name="Normal 9 3" xfId="529" xr:uid="{00000000-0005-0000-0000-0000E6040000}"/>
    <cellStyle name="Normal 9 4" xfId="989" xr:uid="{00000000-0005-0000-0000-0000E7040000}"/>
    <cellStyle name="Normal_mnabe-masaraf-85" xfId="1499" xr:uid="{80044BF5-5073-41E2-B3F6-535DF0D71CA5}"/>
    <cellStyle name="Normal_درآمدها و هزینه های سالنامه" xfId="1442" xr:uid="{30982165-EF8D-44F2-BAF4-B2B965081E54}"/>
    <cellStyle name="Note 10" xfId="98" xr:uid="{00000000-0005-0000-0000-0000E8040000}"/>
    <cellStyle name="Note 10 2" xfId="194" xr:uid="{00000000-0005-0000-0000-0000E9040000}"/>
    <cellStyle name="Note 10 2 2" xfId="686" xr:uid="{00000000-0005-0000-0000-0000EA040000}"/>
    <cellStyle name="Note 10 2 2 2" xfId="991" xr:uid="{00000000-0005-0000-0000-0000EB040000}"/>
    <cellStyle name="Note 10 2 2 3" xfId="1428" xr:uid="{00000000-0005-0000-0000-0000EC040000}"/>
    <cellStyle name="Note 10 2 3" xfId="528" xr:uid="{00000000-0005-0000-0000-0000ED040000}"/>
    <cellStyle name="Note 10 2 4" xfId="993" xr:uid="{00000000-0005-0000-0000-0000EE040000}"/>
    <cellStyle name="Note 10 2 5" xfId="1156" xr:uid="{00000000-0005-0000-0000-0000EF040000}"/>
    <cellStyle name="Note 10 3" xfId="277" xr:uid="{00000000-0005-0000-0000-0000F0040000}"/>
    <cellStyle name="Note 10 3 2" xfId="769" xr:uid="{00000000-0005-0000-0000-0000F1040000}"/>
    <cellStyle name="Note 10 3 3" xfId="1239" xr:uid="{00000000-0005-0000-0000-0000F2040000}"/>
    <cellStyle name="Note 10 4" xfId="591" xr:uid="{00000000-0005-0000-0000-0000F3040000}"/>
    <cellStyle name="Note 10 4 2" xfId="990" xr:uid="{00000000-0005-0000-0000-0000F4040000}"/>
    <cellStyle name="Note 10 4 3" xfId="1427" xr:uid="{00000000-0005-0000-0000-0000F5040000}"/>
    <cellStyle name="Note 10 5" xfId="527" xr:uid="{00000000-0005-0000-0000-0000F6040000}"/>
    <cellStyle name="Note 10 6" xfId="992" xr:uid="{00000000-0005-0000-0000-0000F7040000}"/>
    <cellStyle name="Note 10 7" xfId="1061" xr:uid="{00000000-0005-0000-0000-0000F8040000}"/>
    <cellStyle name="Note 11" xfId="95" xr:uid="{00000000-0005-0000-0000-0000F9040000}"/>
    <cellStyle name="Note 11 2" xfId="192" xr:uid="{00000000-0005-0000-0000-0000FA040000}"/>
    <cellStyle name="Note 11 2 2" xfId="684" xr:uid="{00000000-0005-0000-0000-0000FB040000}"/>
    <cellStyle name="Note 11 2 3" xfId="1154" xr:uid="{00000000-0005-0000-0000-0000FC040000}"/>
    <cellStyle name="Note 11 3" xfId="275" xr:uid="{00000000-0005-0000-0000-0000FD040000}"/>
    <cellStyle name="Note 11 3 2" xfId="767" xr:uid="{00000000-0005-0000-0000-0000FE040000}"/>
    <cellStyle name="Note 11 3 3" xfId="1237" xr:uid="{00000000-0005-0000-0000-0000FF040000}"/>
    <cellStyle name="Note 11 4" xfId="588" xr:uid="{00000000-0005-0000-0000-000000050000}"/>
    <cellStyle name="Note 11 5" xfId="1058" xr:uid="{00000000-0005-0000-0000-000001050000}"/>
    <cellStyle name="Note 12" xfId="93" xr:uid="{00000000-0005-0000-0000-000002050000}"/>
    <cellStyle name="Note 12 2" xfId="586" xr:uid="{00000000-0005-0000-0000-000003050000}"/>
    <cellStyle name="Note 12 3" xfId="1056" xr:uid="{00000000-0005-0000-0000-000004050000}"/>
    <cellStyle name="Note 13" xfId="96" xr:uid="{00000000-0005-0000-0000-000005050000}"/>
    <cellStyle name="Note 13 2" xfId="589" xr:uid="{00000000-0005-0000-0000-000006050000}"/>
    <cellStyle name="Note 13 3" xfId="1059" xr:uid="{00000000-0005-0000-0000-000007050000}"/>
    <cellStyle name="Note 14" xfId="303" xr:uid="{00000000-0005-0000-0000-000008050000}"/>
    <cellStyle name="Note 14 2" xfId="795" xr:uid="{00000000-0005-0000-0000-000009050000}"/>
    <cellStyle name="Note 14 3" xfId="1265" xr:uid="{00000000-0005-0000-0000-00000A050000}"/>
    <cellStyle name="Note 15" xfId="324" xr:uid="{00000000-0005-0000-0000-00000B050000}"/>
    <cellStyle name="Note 15 2" xfId="815" xr:uid="{00000000-0005-0000-0000-00000C050000}"/>
    <cellStyle name="Note 15 3" xfId="1284" xr:uid="{00000000-0005-0000-0000-00000D050000}"/>
    <cellStyle name="Note 16" xfId="321" xr:uid="{00000000-0005-0000-0000-00000E050000}"/>
    <cellStyle name="Note 16 2" xfId="812" xr:uid="{00000000-0005-0000-0000-00000F050000}"/>
    <cellStyle name="Note 16 3" xfId="1281" xr:uid="{00000000-0005-0000-0000-000010050000}"/>
    <cellStyle name="Note 17" xfId="320" xr:uid="{00000000-0005-0000-0000-000011050000}"/>
    <cellStyle name="Note 17 2" xfId="811" xr:uid="{00000000-0005-0000-0000-000012050000}"/>
    <cellStyle name="Note 17 3" xfId="1280" xr:uid="{00000000-0005-0000-0000-000013050000}"/>
    <cellStyle name="Note 18" xfId="363" xr:uid="{00000000-0005-0000-0000-000014050000}"/>
    <cellStyle name="Note 18 2" xfId="854" xr:uid="{00000000-0005-0000-0000-000015050000}"/>
    <cellStyle name="Note 18 3" xfId="1323" xr:uid="{00000000-0005-0000-0000-000016050000}"/>
    <cellStyle name="Note 19" xfId="361" xr:uid="{00000000-0005-0000-0000-000017050000}"/>
    <cellStyle name="Note 19 2" xfId="852" xr:uid="{00000000-0005-0000-0000-000018050000}"/>
    <cellStyle name="Note 19 3" xfId="1321" xr:uid="{00000000-0005-0000-0000-000019050000}"/>
    <cellStyle name="Note 2" xfId="51" xr:uid="{00000000-0005-0000-0000-00001A050000}"/>
    <cellStyle name="Note 2 2" xfId="149" xr:uid="{00000000-0005-0000-0000-00001B050000}"/>
    <cellStyle name="Note 2 2 2" xfId="641" xr:uid="{00000000-0005-0000-0000-00001C050000}"/>
    <cellStyle name="Note 2 2 2 2" xfId="994" xr:uid="{00000000-0005-0000-0000-00001D050000}"/>
    <cellStyle name="Note 2 2 2 3" xfId="1429" xr:uid="{00000000-0005-0000-0000-00001E050000}"/>
    <cellStyle name="Note 2 2 3" xfId="1014" xr:uid="{00000000-0005-0000-0000-00001F050000}"/>
    <cellStyle name="Note 2 2 4" xfId="996" xr:uid="{00000000-0005-0000-0000-000020050000}"/>
    <cellStyle name="Note 2 2 5" xfId="1111" xr:uid="{00000000-0005-0000-0000-000021050000}"/>
    <cellStyle name="Note 2 3" xfId="232" xr:uid="{00000000-0005-0000-0000-000022050000}"/>
    <cellStyle name="Note 2 3 2" xfId="724" xr:uid="{00000000-0005-0000-0000-000023050000}"/>
    <cellStyle name="Note 2 3 3" xfId="1194" xr:uid="{00000000-0005-0000-0000-000024050000}"/>
    <cellStyle name="Note 2 4" xfId="544" xr:uid="{00000000-0005-0000-0000-000025050000}"/>
    <cellStyle name="Note 2 5" xfId="513" xr:uid="{00000000-0005-0000-0000-000026050000}"/>
    <cellStyle name="Note 20" xfId="391" xr:uid="{00000000-0005-0000-0000-000027050000}"/>
    <cellStyle name="Note 20 2" xfId="882" xr:uid="{00000000-0005-0000-0000-000028050000}"/>
    <cellStyle name="Note 20 3" xfId="1351" xr:uid="{00000000-0005-0000-0000-000029050000}"/>
    <cellStyle name="Note 21" xfId="389" xr:uid="{00000000-0005-0000-0000-00002A050000}"/>
    <cellStyle name="Note 21 2" xfId="880" xr:uid="{00000000-0005-0000-0000-00002B050000}"/>
    <cellStyle name="Note 21 3" xfId="1349" xr:uid="{00000000-0005-0000-0000-00002C050000}"/>
    <cellStyle name="Note 22" xfId="388" xr:uid="{00000000-0005-0000-0000-00002D050000}"/>
    <cellStyle name="Note 22 2" xfId="879" xr:uid="{00000000-0005-0000-0000-00002E050000}"/>
    <cellStyle name="Note 22 3" xfId="1348" xr:uid="{00000000-0005-0000-0000-00002F050000}"/>
    <cellStyle name="Note 23" xfId="429" xr:uid="{00000000-0005-0000-0000-000030050000}"/>
    <cellStyle name="Note 23 2" xfId="920" xr:uid="{00000000-0005-0000-0000-000031050000}"/>
    <cellStyle name="Note 23 3" xfId="1389" xr:uid="{00000000-0005-0000-0000-000032050000}"/>
    <cellStyle name="Note 24" xfId="443" xr:uid="{00000000-0005-0000-0000-000033050000}"/>
    <cellStyle name="Note 24 2" xfId="934" xr:uid="{00000000-0005-0000-0000-000034050000}"/>
    <cellStyle name="Note 24 3" xfId="1403" xr:uid="{00000000-0005-0000-0000-000035050000}"/>
    <cellStyle name="Note 25" xfId="499" xr:uid="{00000000-0005-0000-0000-000036050000}"/>
    <cellStyle name="Note 26" xfId="974" xr:uid="{00000000-0005-0000-0000-000037050000}"/>
    <cellStyle name="Note 27" xfId="1456" xr:uid="{85B2DEF6-4CDB-476D-B8D8-9C46E093F105}"/>
    <cellStyle name="Note 3" xfId="47" xr:uid="{00000000-0005-0000-0000-000038050000}"/>
    <cellStyle name="Note 3 2" xfId="145" xr:uid="{00000000-0005-0000-0000-000039050000}"/>
    <cellStyle name="Note 3 2 2" xfId="637" xr:uid="{00000000-0005-0000-0000-00003A050000}"/>
    <cellStyle name="Note 3 2 2 2" xfId="995" xr:uid="{00000000-0005-0000-0000-00003B050000}"/>
    <cellStyle name="Note 3 2 2 3" xfId="1430" xr:uid="{00000000-0005-0000-0000-00003C050000}"/>
    <cellStyle name="Note 3 2 3" xfId="1015" xr:uid="{00000000-0005-0000-0000-00003D050000}"/>
    <cellStyle name="Note 3 2 4" xfId="999" xr:uid="{00000000-0005-0000-0000-00003E050000}"/>
    <cellStyle name="Note 3 2 5" xfId="1107" xr:uid="{00000000-0005-0000-0000-00003F050000}"/>
    <cellStyle name="Note 3 3" xfId="228" xr:uid="{00000000-0005-0000-0000-000040050000}"/>
    <cellStyle name="Note 3 3 2" xfId="720" xr:uid="{00000000-0005-0000-0000-000041050000}"/>
    <cellStyle name="Note 3 3 3" xfId="1190" xr:uid="{00000000-0005-0000-0000-000042050000}"/>
    <cellStyle name="Note 3 4" xfId="540" xr:uid="{00000000-0005-0000-0000-000043050000}"/>
    <cellStyle name="Note 3 5" xfId="496" xr:uid="{00000000-0005-0000-0000-000044050000}"/>
    <cellStyle name="Note 4" xfId="45" xr:uid="{00000000-0005-0000-0000-000045050000}"/>
    <cellStyle name="Note 4 2" xfId="143" xr:uid="{00000000-0005-0000-0000-000046050000}"/>
    <cellStyle name="Note 4 2 2" xfId="635" xr:uid="{00000000-0005-0000-0000-000047050000}"/>
    <cellStyle name="Note 4 2 2 2" xfId="997" xr:uid="{00000000-0005-0000-0000-000048050000}"/>
    <cellStyle name="Note 4 2 2 3" xfId="1431" xr:uid="{00000000-0005-0000-0000-000049050000}"/>
    <cellStyle name="Note 4 2 3" xfId="1016" xr:uid="{00000000-0005-0000-0000-00004A050000}"/>
    <cellStyle name="Note 4 2 4" xfId="1001" xr:uid="{00000000-0005-0000-0000-00004B050000}"/>
    <cellStyle name="Note 4 2 5" xfId="1105" xr:uid="{00000000-0005-0000-0000-00004C050000}"/>
    <cellStyle name="Note 4 3" xfId="226" xr:uid="{00000000-0005-0000-0000-00004D050000}"/>
    <cellStyle name="Note 4 3 2" xfId="718" xr:uid="{00000000-0005-0000-0000-00004E050000}"/>
    <cellStyle name="Note 4 3 3" xfId="1188" xr:uid="{00000000-0005-0000-0000-00004F050000}"/>
    <cellStyle name="Note 4 4" xfId="538" xr:uid="{00000000-0005-0000-0000-000050050000}"/>
    <cellStyle name="Note 4 5" xfId="500" xr:uid="{00000000-0005-0000-0000-000051050000}"/>
    <cellStyle name="Note 5" xfId="50" xr:uid="{00000000-0005-0000-0000-000052050000}"/>
    <cellStyle name="Note 5 2" xfId="148" xr:uid="{00000000-0005-0000-0000-000053050000}"/>
    <cellStyle name="Note 5 2 2" xfId="640" xr:uid="{00000000-0005-0000-0000-000054050000}"/>
    <cellStyle name="Note 5 2 2 2" xfId="998" xr:uid="{00000000-0005-0000-0000-000055050000}"/>
    <cellStyle name="Note 5 2 2 3" xfId="1432" xr:uid="{00000000-0005-0000-0000-000056050000}"/>
    <cellStyle name="Note 5 2 3" xfId="1017" xr:uid="{00000000-0005-0000-0000-000057050000}"/>
    <cellStyle name="Note 5 2 4" xfId="1004" xr:uid="{00000000-0005-0000-0000-000058050000}"/>
    <cellStyle name="Note 5 2 5" xfId="1110" xr:uid="{00000000-0005-0000-0000-000059050000}"/>
    <cellStyle name="Note 5 3" xfId="231" xr:uid="{00000000-0005-0000-0000-00005A050000}"/>
    <cellStyle name="Note 5 3 2" xfId="723" xr:uid="{00000000-0005-0000-0000-00005B050000}"/>
    <cellStyle name="Note 5 3 3" xfId="1193" xr:uid="{00000000-0005-0000-0000-00005C050000}"/>
    <cellStyle name="Note 5 4" xfId="543" xr:uid="{00000000-0005-0000-0000-00005D050000}"/>
    <cellStyle name="Note 5 5" xfId="517" xr:uid="{00000000-0005-0000-0000-00005E050000}"/>
    <cellStyle name="Note 6" xfId="52" xr:uid="{00000000-0005-0000-0000-00005F050000}"/>
    <cellStyle name="Note 6 2" xfId="150" xr:uid="{00000000-0005-0000-0000-000060050000}"/>
    <cellStyle name="Note 6 2 2" xfId="642" xr:uid="{00000000-0005-0000-0000-000061050000}"/>
    <cellStyle name="Note 6 2 2 2" xfId="1000" xr:uid="{00000000-0005-0000-0000-000062050000}"/>
    <cellStyle name="Note 6 2 2 3" xfId="1433" xr:uid="{00000000-0005-0000-0000-000063050000}"/>
    <cellStyle name="Note 6 2 3" xfId="1018" xr:uid="{00000000-0005-0000-0000-000064050000}"/>
    <cellStyle name="Note 6 2 4" xfId="1006" xr:uid="{00000000-0005-0000-0000-000065050000}"/>
    <cellStyle name="Note 6 2 5" xfId="1112" xr:uid="{00000000-0005-0000-0000-000066050000}"/>
    <cellStyle name="Note 6 3" xfId="233" xr:uid="{00000000-0005-0000-0000-000067050000}"/>
    <cellStyle name="Note 6 3 2" xfId="725" xr:uid="{00000000-0005-0000-0000-000068050000}"/>
    <cellStyle name="Note 6 3 3" xfId="1195" xr:uid="{00000000-0005-0000-0000-000069050000}"/>
    <cellStyle name="Note 6 4" xfId="545" xr:uid="{00000000-0005-0000-0000-00006A050000}"/>
    <cellStyle name="Note 6 5" xfId="509" xr:uid="{00000000-0005-0000-0000-00006B050000}"/>
    <cellStyle name="Note 7" xfId="56" xr:uid="{00000000-0005-0000-0000-00006C050000}"/>
    <cellStyle name="Note 7 2" xfId="154" xr:uid="{00000000-0005-0000-0000-00006D050000}"/>
    <cellStyle name="Note 7 2 2" xfId="646" xr:uid="{00000000-0005-0000-0000-00006E050000}"/>
    <cellStyle name="Note 7 2 2 2" xfId="1002" xr:uid="{00000000-0005-0000-0000-00006F050000}"/>
    <cellStyle name="Note 7 2 2 3" xfId="1434" xr:uid="{00000000-0005-0000-0000-000070050000}"/>
    <cellStyle name="Note 7 2 3" xfId="1019" xr:uid="{00000000-0005-0000-0000-000071050000}"/>
    <cellStyle name="Note 7 2 4" xfId="1013" xr:uid="{00000000-0005-0000-0000-000072050000}"/>
    <cellStyle name="Note 7 2 5" xfId="1116" xr:uid="{00000000-0005-0000-0000-000073050000}"/>
    <cellStyle name="Note 7 3" xfId="237" xr:uid="{00000000-0005-0000-0000-000074050000}"/>
    <cellStyle name="Note 7 3 2" xfId="729" xr:uid="{00000000-0005-0000-0000-000075050000}"/>
    <cellStyle name="Note 7 3 3" xfId="1199" xr:uid="{00000000-0005-0000-0000-000076050000}"/>
    <cellStyle name="Note 7 4" xfId="549" xr:uid="{00000000-0005-0000-0000-000077050000}"/>
    <cellStyle name="Note 7 5" xfId="520" xr:uid="{00000000-0005-0000-0000-000078050000}"/>
    <cellStyle name="Note 8" xfId="54" xr:uid="{00000000-0005-0000-0000-000079050000}"/>
    <cellStyle name="Note 8 2" xfId="152" xr:uid="{00000000-0005-0000-0000-00007A050000}"/>
    <cellStyle name="Note 8 2 2" xfId="644" xr:uid="{00000000-0005-0000-0000-00007B050000}"/>
    <cellStyle name="Note 8 2 2 2" xfId="1003" xr:uid="{00000000-0005-0000-0000-00007C050000}"/>
    <cellStyle name="Note 8 2 2 3" xfId="1435" xr:uid="{00000000-0005-0000-0000-00007D050000}"/>
    <cellStyle name="Note 8 2 3" xfId="1020" xr:uid="{00000000-0005-0000-0000-00007E050000}"/>
    <cellStyle name="Note 8 2 4" xfId="1022" xr:uid="{00000000-0005-0000-0000-00007F050000}"/>
    <cellStyle name="Note 8 2 5" xfId="1114" xr:uid="{00000000-0005-0000-0000-000080050000}"/>
    <cellStyle name="Note 8 3" xfId="235" xr:uid="{00000000-0005-0000-0000-000081050000}"/>
    <cellStyle name="Note 8 3 2" xfId="727" xr:uid="{00000000-0005-0000-0000-000082050000}"/>
    <cellStyle name="Note 8 3 3" xfId="1197" xr:uid="{00000000-0005-0000-0000-000083050000}"/>
    <cellStyle name="Note 8 4" xfId="547" xr:uid="{00000000-0005-0000-0000-000084050000}"/>
    <cellStyle name="Note 8 5" xfId="501" xr:uid="{00000000-0005-0000-0000-000085050000}"/>
    <cellStyle name="Note 9" xfId="53" xr:uid="{00000000-0005-0000-0000-000086050000}"/>
    <cellStyle name="Note 9 2" xfId="151" xr:uid="{00000000-0005-0000-0000-000087050000}"/>
    <cellStyle name="Note 9 2 2" xfId="643" xr:uid="{00000000-0005-0000-0000-000088050000}"/>
    <cellStyle name="Note 9 2 2 2" xfId="1005" xr:uid="{00000000-0005-0000-0000-000089050000}"/>
    <cellStyle name="Note 9 2 2 3" xfId="1436" xr:uid="{00000000-0005-0000-0000-00008A050000}"/>
    <cellStyle name="Note 9 2 3" xfId="1021" xr:uid="{00000000-0005-0000-0000-00008B050000}"/>
    <cellStyle name="Note 9 2 4" xfId="1023" xr:uid="{00000000-0005-0000-0000-00008C050000}"/>
    <cellStyle name="Note 9 2 5" xfId="1113" xr:uid="{00000000-0005-0000-0000-00008D050000}"/>
    <cellStyle name="Note 9 3" xfId="234" xr:uid="{00000000-0005-0000-0000-00008E050000}"/>
    <cellStyle name="Note 9 3 2" xfId="726" xr:uid="{00000000-0005-0000-0000-00008F050000}"/>
    <cellStyle name="Note 9 3 3" xfId="1196" xr:uid="{00000000-0005-0000-0000-000090050000}"/>
    <cellStyle name="Note 9 4" xfId="546" xr:uid="{00000000-0005-0000-0000-000091050000}"/>
    <cellStyle name="Note 9 5" xfId="505" xr:uid="{00000000-0005-0000-0000-000092050000}"/>
    <cellStyle name="Output" xfId="13" builtinId="21" customBuiltin="1"/>
    <cellStyle name="Percent 2" xfId="1007" xr:uid="{00000000-0005-0000-0000-000094050000}"/>
    <cellStyle name="Percent 3" xfId="1008" xr:uid="{00000000-0005-0000-0000-000095050000}"/>
    <cellStyle name="Percent 3 2" xfId="1009" xr:uid="{00000000-0005-0000-0000-000096050000}"/>
    <cellStyle name="Percent 4" xfId="1010" xr:uid="{00000000-0005-0000-0000-000097050000}"/>
    <cellStyle name="Percent 4 2" xfId="1011" xr:uid="{00000000-0005-0000-0000-000098050000}"/>
    <cellStyle name="Percent 5" xfId="1012" xr:uid="{00000000-0005-0000-0000-000099050000}"/>
    <cellStyle name="Percent 6" xfId="1500" xr:uid="{9BBEAA45-411A-476C-93DE-71B3742D0878}"/>
    <cellStyle name="Title" xfId="4" builtinId="15" customBuiltin="1"/>
    <cellStyle name="Title 2" xfId="1453" xr:uid="{99A88435-92DF-4AD6-BAAD-511409E5A8A9}"/>
    <cellStyle name="Total" xfId="19" builtinId="25" customBuiltin="1"/>
    <cellStyle name="Warning Text" xfId="1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01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99FF"/>
      <color rgb="FFFBFF5B"/>
      <color rgb="FF77AD41"/>
      <color rgb="FF44782A"/>
      <color rgb="FFFFCC00"/>
      <color rgb="FFEBE600"/>
      <color rgb="FFB1E97F"/>
      <color rgb="FF98E254"/>
      <color rgb="FFF7923F"/>
      <color rgb="FFF0E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vert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vert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2B62B-06BA-42D2-A75B-D8E28060E6D3}">
  <dimension ref="B1:G96"/>
  <sheetViews>
    <sheetView rightToLeft="1" view="pageBreakPreview" topLeftCell="A74" zoomScaleNormal="100" zoomScaleSheetLayoutView="100" workbookViewId="0">
      <selection activeCell="B79" sqref="B79:B92"/>
    </sheetView>
  </sheetViews>
  <sheetFormatPr defaultRowHeight="12.75"/>
  <cols>
    <col min="1" max="1" width="3.85546875" style="262" customWidth="1"/>
    <col min="2" max="2" width="108.42578125" style="262" customWidth="1"/>
    <col min="3" max="6" width="9.140625" style="262"/>
    <col min="7" max="7" width="11" style="262" customWidth="1"/>
    <col min="8" max="16384" width="9.140625" style="262"/>
  </cols>
  <sheetData>
    <row r="1" spans="2:7" s="263" customFormat="1" ht="21.75">
      <c r="B1" s="266"/>
    </row>
    <row r="2" spans="2:7" s="263" customFormat="1" ht="21.75">
      <c r="B2" s="266"/>
      <c r="C2" s="265"/>
      <c r="D2" s="265"/>
      <c r="E2" s="265"/>
      <c r="F2" s="265"/>
      <c r="G2" s="265"/>
    </row>
    <row r="3" spans="2:7" s="263" customFormat="1" ht="21.75">
      <c r="B3" s="266" t="s">
        <v>325</v>
      </c>
      <c r="C3" s="266" t="s">
        <v>326</v>
      </c>
      <c r="D3" s="265"/>
      <c r="E3" s="265"/>
      <c r="F3" s="265"/>
      <c r="G3" s="265"/>
    </row>
    <row r="4" spans="2:7" ht="21.75">
      <c r="B4" s="266"/>
      <c r="C4" s="265"/>
      <c r="D4" s="265"/>
      <c r="E4" s="265"/>
      <c r="F4" s="265"/>
      <c r="G4" s="265"/>
    </row>
    <row r="5" spans="2:7" ht="21.75">
      <c r="B5" s="266" t="s">
        <v>328</v>
      </c>
      <c r="C5" s="265"/>
      <c r="D5" s="265"/>
      <c r="E5" s="265"/>
      <c r="F5" s="265"/>
      <c r="G5" s="265"/>
    </row>
    <row r="6" spans="2:7" ht="21.75">
      <c r="B6" s="266" t="s">
        <v>327</v>
      </c>
      <c r="C6" s="265"/>
      <c r="D6" s="265"/>
      <c r="E6" s="265"/>
      <c r="F6" s="265"/>
      <c r="G6" s="265"/>
    </row>
    <row r="7" spans="2:7" ht="21.75">
      <c r="B7" s="266" t="s">
        <v>380</v>
      </c>
      <c r="C7" s="265"/>
      <c r="D7" s="265"/>
      <c r="E7" s="265"/>
      <c r="F7" s="265"/>
      <c r="G7" s="265"/>
    </row>
    <row r="8" spans="2:7" ht="21.75">
      <c r="B8" s="266" t="s">
        <v>379</v>
      </c>
      <c r="C8" s="266"/>
      <c r="D8" s="266"/>
      <c r="E8" s="266"/>
      <c r="F8" s="266"/>
      <c r="G8" s="266"/>
    </row>
    <row r="9" spans="2:7" ht="21.75">
      <c r="B9" s="266" t="s">
        <v>378</v>
      </c>
      <c r="C9" s="266"/>
      <c r="D9" s="266"/>
      <c r="E9" s="266"/>
      <c r="F9" s="266"/>
      <c r="G9" s="266"/>
    </row>
    <row r="10" spans="2:7" ht="21.75">
      <c r="B10" s="266" t="s">
        <v>377</v>
      </c>
      <c r="C10" s="266"/>
      <c r="D10" s="266"/>
      <c r="E10" s="266"/>
      <c r="F10" s="266"/>
      <c r="G10" s="266"/>
    </row>
    <row r="11" spans="2:7" ht="21.75">
      <c r="B11" s="266" t="s">
        <v>382</v>
      </c>
      <c r="C11" s="266"/>
      <c r="D11" s="266"/>
      <c r="E11" s="266"/>
      <c r="F11" s="266"/>
      <c r="G11" s="266"/>
    </row>
    <row r="12" spans="2:7" ht="21.75">
      <c r="B12" s="266" t="s">
        <v>381</v>
      </c>
      <c r="C12" s="266"/>
      <c r="D12" s="266"/>
      <c r="E12" s="266"/>
      <c r="F12" s="266"/>
      <c r="G12" s="266"/>
    </row>
    <row r="13" spans="2:7" ht="21.75">
      <c r="B13" s="266" t="s">
        <v>329</v>
      </c>
      <c r="C13" s="266"/>
      <c r="D13" s="266"/>
      <c r="E13" s="266"/>
      <c r="F13" s="266"/>
      <c r="G13" s="266"/>
    </row>
    <row r="14" spans="2:7" ht="21.75">
      <c r="B14" s="266" t="s">
        <v>383</v>
      </c>
      <c r="C14" s="266"/>
      <c r="D14" s="266"/>
      <c r="E14" s="266"/>
      <c r="F14" s="266"/>
      <c r="G14" s="266"/>
    </row>
    <row r="15" spans="2:7" ht="21.75">
      <c r="B15" s="266" t="s">
        <v>330</v>
      </c>
      <c r="C15" s="266"/>
      <c r="D15" s="266"/>
      <c r="E15" s="266"/>
      <c r="F15" s="266"/>
      <c r="G15" s="266"/>
    </row>
    <row r="16" spans="2:7" ht="21.75">
      <c r="B16" s="266" t="s">
        <v>331</v>
      </c>
      <c r="C16" s="266"/>
      <c r="D16" s="266"/>
      <c r="E16" s="266"/>
      <c r="F16" s="266"/>
      <c r="G16" s="266"/>
    </row>
    <row r="17" spans="2:7" ht="21.75">
      <c r="B17" s="266" t="s">
        <v>332</v>
      </c>
      <c r="C17" s="266"/>
      <c r="D17" s="266"/>
      <c r="E17" s="266"/>
      <c r="F17" s="266"/>
      <c r="G17" s="266"/>
    </row>
    <row r="18" spans="2:7" ht="21.75">
      <c r="B18" s="266" t="s">
        <v>333</v>
      </c>
      <c r="C18" s="266"/>
      <c r="D18" s="266"/>
      <c r="E18" s="266"/>
      <c r="F18" s="266"/>
      <c r="G18" s="266"/>
    </row>
    <row r="19" spans="2:7" ht="21.75">
      <c r="B19" s="266" t="s">
        <v>334</v>
      </c>
      <c r="C19" s="266"/>
      <c r="D19" s="266"/>
      <c r="E19" s="266"/>
      <c r="F19" s="266"/>
      <c r="G19" s="266"/>
    </row>
    <row r="20" spans="2:7" ht="21.75">
      <c r="B20" s="266" t="s">
        <v>335</v>
      </c>
      <c r="C20" s="266"/>
      <c r="D20" s="266"/>
      <c r="E20" s="266"/>
      <c r="F20" s="266"/>
      <c r="G20" s="266"/>
    </row>
    <row r="21" spans="2:7" ht="21.75">
      <c r="B21" s="266" t="s">
        <v>336</v>
      </c>
      <c r="C21" s="266"/>
      <c r="D21" s="266"/>
      <c r="E21" s="266"/>
      <c r="F21" s="266"/>
      <c r="G21" s="266"/>
    </row>
    <row r="22" spans="2:7" ht="21.75">
      <c r="B22" s="266" t="s">
        <v>337</v>
      </c>
      <c r="C22" s="266"/>
      <c r="D22" s="266"/>
      <c r="E22" s="266"/>
      <c r="F22" s="266"/>
      <c r="G22" s="266"/>
    </row>
    <row r="23" spans="2:7" ht="21.75">
      <c r="B23" s="266" t="s">
        <v>339</v>
      </c>
      <c r="C23" s="266"/>
      <c r="D23" s="266"/>
      <c r="E23" s="266"/>
      <c r="F23" s="266"/>
      <c r="G23" s="266"/>
    </row>
    <row r="24" spans="2:7" ht="21.75">
      <c r="B24" s="266" t="s">
        <v>338</v>
      </c>
      <c r="C24" s="266"/>
      <c r="D24" s="266"/>
      <c r="E24" s="266"/>
      <c r="F24" s="266"/>
      <c r="G24" s="266"/>
    </row>
    <row r="25" spans="2:7" ht="21.75">
      <c r="B25" s="266" t="s">
        <v>340</v>
      </c>
      <c r="C25" s="266"/>
      <c r="D25" s="266"/>
      <c r="E25" s="266"/>
      <c r="F25" s="266"/>
      <c r="G25" s="266"/>
    </row>
    <row r="26" spans="2:7" ht="21.75">
      <c r="B26" s="266" t="s">
        <v>341</v>
      </c>
      <c r="C26" s="266"/>
      <c r="D26" s="266"/>
      <c r="E26" s="266"/>
      <c r="F26" s="266"/>
      <c r="G26" s="266"/>
    </row>
    <row r="27" spans="2:7" ht="21.75">
      <c r="B27" s="266" t="s">
        <v>342</v>
      </c>
      <c r="C27" s="266"/>
      <c r="D27" s="266"/>
      <c r="E27" s="266"/>
      <c r="F27" s="266"/>
      <c r="G27" s="266"/>
    </row>
    <row r="28" spans="2:7" ht="21.75">
      <c r="B28" s="266" t="s">
        <v>343</v>
      </c>
      <c r="C28" s="266"/>
      <c r="D28" s="266"/>
      <c r="E28" s="266"/>
      <c r="F28" s="266"/>
      <c r="G28" s="266"/>
    </row>
    <row r="29" spans="2:7" ht="21.75">
      <c r="B29" s="266" t="s">
        <v>344</v>
      </c>
      <c r="C29" s="266"/>
      <c r="D29" s="266"/>
      <c r="E29" s="266"/>
      <c r="F29" s="266"/>
      <c r="G29" s="266"/>
    </row>
    <row r="30" spans="2:7" ht="21.75">
      <c r="B30" s="266" t="s">
        <v>345</v>
      </c>
      <c r="C30" s="266"/>
      <c r="D30" s="266"/>
      <c r="E30" s="266"/>
      <c r="F30" s="266"/>
      <c r="G30" s="266"/>
    </row>
    <row r="31" spans="2:7" ht="21.75">
      <c r="B31" s="266" t="s">
        <v>346</v>
      </c>
      <c r="C31" s="266"/>
      <c r="D31" s="266"/>
      <c r="E31" s="266"/>
      <c r="F31" s="266"/>
      <c r="G31" s="266"/>
    </row>
    <row r="32" spans="2:7" ht="21.75">
      <c r="B32" s="266" t="s">
        <v>347</v>
      </c>
      <c r="C32" s="266"/>
      <c r="D32" s="266"/>
      <c r="E32" s="266"/>
      <c r="F32" s="266"/>
      <c r="G32" s="266"/>
    </row>
    <row r="33" spans="2:7" ht="21.75">
      <c r="B33" s="266" t="s">
        <v>348</v>
      </c>
      <c r="C33" s="266"/>
      <c r="D33" s="266"/>
      <c r="E33" s="266"/>
      <c r="F33" s="266"/>
      <c r="G33" s="266"/>
    </row>
    <row r="34" spans="2:7" ht="21.75">
      <c r="B34" s="266" t="s">
        <v>349</v>
      </c>
      <c r="C34" s="266"/>
      <c r="D34" s="266"/>
      <c r="E34" s="266"/>
      <c r="F34" s="266"/>
      <c r="G34" s="266"/>
    </row>
    <row r="35" spans="2:7" ht="21.75">
      <c r="B35" s="266" t="s">
        <v>354</v>
      </c>
      <c r="C35" s="266"/>
      <c r="D35" s="266"/>
      <c r="E35" s="266"/>
      <c r="F35" s="266"/>
      <c r="G35" s="266"/>
    </row>
    <row r="36" spans="2:7" ht="21.75">
      <c r="B36" s="266" t="s">
        <v>350</v>
      </c>
      <c r="C36" s="266"/>
      <c r="D36" s="266"/>
      <c r="E36" s="266"/>
      <c r="F36" s="266"/>
      <c r="G36" s="266"/>
    </row>
    <row r="37" spans="2:7" ht="21.75">
      <c r="B37" s="266" t="s">
        <v>351</v>
      </c>
      <c r="C37" s="266"/>
      <c r="D37" s="266"/>
      <c r="E37" s="266"/>
      <c r="F37" s="266"/>
      <c r="G37" s="266"/>
    </row>
    <row r="38" spans="2:7" ht="21.75">
      <c r="B38" s="266" t="s">
        <v>355</v>
      </c>
      <c r="C38" s="266"/>
      <c r="D38" s="266"/>
      <c r="E38" s="266"/>
      <c r="F38" s="266"/>
      <c r="G38" s="266"/>
    </row>
    <row r="39" spans="2:7" ht="21.75">
      <c r="B39" s="266" t="s">
        <v>352</v>
      </c>
      <c r="C39" s="266"/>
      <c r="D39" s="266"/>
      <c r="E39" s="266"/>
      <c r="F39" s="266"/>
      <c r="G39" s="266"/>
    </row>
    <row r="40" spans="2:7" ht="21.75">
      <c r="B40" s="266" t="s">
        <v>353</v>
      </c>
      <c r="C40" s="266"/>
      <c r="D40" s="266"/>
      <c r="E40" s="266"/>
      <c r="F40" s="266"/>
      <c r="G40" s="266"/>
    </row>
    <row r="41" spans="2:7" ht="21.75">
      <c r="B41" s="266" t="s">
        <v>356</v>
      </c>
      <c r="C41" s="266"/>
      <c r="D41" s="266"/>
      <c r="E41" s="266"/>
      <c r="F41" s="266"/>
      <c r="G41" s="266"/>
    </row>
    <row r="42" spans="2:7" ht="21.75">
      <c r="B42" s="266" t="s">
        <v>357</v>
      </c>
      <c r="C42" s="266"/>
      <c r="D42" s="266"/>
      <c r="E42" s="266"/>
      <c r="F42" s="266"/>
      <c r="G42" s="266"/>
    </row>
    <row r="43" spans="2:7" ht="21.75">
      <c r="B43" s="266" t="s">
        <v>358</v>
      </c>
      <c r="C43" s="266"/>
      <c r="D43" s="266"/>
      <c r="E43" s="266"/>
      <c r="F43" s="266"/>
      <c r="G43" s="266"/>
    </row>
    <row r="44" spans="2:7" ht="21.75">
      <c r="B44" s="266" t="s">
        <v>359</v>
      </c>
      <c r="C44" s="266"/>
      <c r="D44" s="266"/>
      <c r="E44" s="266"/>
      <c r="F44" s="266"/>
      <c r="G44" s="266"/>
    </row>
    <row r="45" spans="2:7" ht="21.75">
      <c r="B45" s="266" t="s">
        <v>360</v>
      </c>
      <c r="C45" s="266"/>
      <c r="D45" s="266"/>
      <c r="E45" s="266"/>
      <c r="F45" s="266"/>
      <c r="G45" s="266"/>
    </row>
    <row r="46" spans="2:7" ht="21.75">
      <c r="B46" s="266" t="s">
        <v>361</v>
      </c>
      <c r="C46" s="266"/>
      <c r="D46" s="266"/>
      <c r="E46" s="266"/>
      <c r="F46" s="266"/>
      <c r="G46" s="266"/>
    </row>
    <row r="47" spans="2:7" ht="21.75">
      <c r="B47" s="266" t="s">
        <v>362</v>
      </c>
      <c r="C47" s="266"/>
      <c r="D47" s="266"/>
      <c r="E47" s="266"/>
      <c r="F47" s="266"/>
      <c r="G47" s="266"/>
    </row>
    <row r="48" spans="2:7" ht="21.75">
      <c r="B48" s="266" t="s">
        <v>363</v>
      </c>
      <c r="C48" s="266"/>
      <c r="D48" s="266"/>
      <c r="E48" s="266"/>
      <c r="F48" s="266"/>
      <c r="G48" s="266"/>
    </row>
    <row r="49" spans="2:7" ht="21.75">
      <c r="B49" s="266" t="s">
        <v>364</v>
      </c>
      <c r="C49" s="266"/>
      <c r="D49" s="266"/>
      <c r="E49" s="266"/>
      <c r="F49" s="266"/>
      <c r="G49" s="266"/>
    </row>
    <row r="50" spans="2:7" ht="21.75">
      <c r="B50" s="266" t="s">
        <v>365</v>
      </c>
      <c r="C50" s="266"/>
      <c r="D50" s="266"/>
      <c r="E50" s="266"/>
      <c r="F50" s="266"/>
      <c r="G50" s="266"/>
    </row>
    <row r="51" spans="2:7" ht="21.75">
      <c r="B51" s="266" t="s">
        <v>366</v>
      </c>
      <c r="C51" s="266"/>
      <c r="D51" s="266"/>
      <c r="E51" s="266"/>
      <c r="F51" s="266"/>
      <c r="G51" s="266"/>
    </row>
    <row r="52" spans="2:7" ht="21.75">
      <c r="B52" s="266" t="s">
        <v>367</v>
      </c>
      <c r="C52" s="266"/>
      <c r="D52" s="266"/>
      <c r="E52" s="266"/>
      <c r="F52" s="266"/>
      <c r="G52" s="266"/>
    </row>
    <row r="53" spans="2:7" ht="21.75">
      <c r="B53" s="266" t="s">
        <v>368</v>
      </c>
      <c r="C53" s="266"/>
      <c r="D53" s="266"/>
      <c r="E53" s="266"/>
      <c r="F53" s="266"/>
      <c r="G53" s="266"/>
    </row>
    <row r="54" spans="2:7" ht="21.75">
      <c r="B54" s="266" t="s">
        <v>369</v>
      </c>
      <c r="C54" s="266"/>
      <c r="D54" s="266"/>
      <c r="E54" s="266"/>
      <c r="F54" s="266"/>
      <c r="G54" s="266"/>
    </row>
    <row r="55" spans="2:7" ht="21.75">
      <c r="B55" s="266" t="s">
        <v>370</v>
      </c>
      <c r="C55" s="266"/>
      <c r="D55" s="266"/>
      <c r="E55" s="266"/>
      <c r="F55" s="266"/>
      <c r="G55" s="266"/>
    </row>
    <row r="56" spans="2:7" ht="21.75">
      <c r="B56" s="266" t="s">
        <v>371</v>
      </c>
      <c r="C56" s="266"/>
      <c r="D56" s="266"/>
      <c r="E56" s="266"/>
      <c r="F56" s="266"/>
      <c r="G56" s="266"/>
    </row>
    <row r="57" spans="2:7" ht="21.75">
      <c r="B57" s="266" t="s">
        <v>372</v>
      </c>
      <c r="C57" s="266"/>
      <c r="D57" s="266"/>
      <c r="E57" s="266"/>
      <c r="F57" s="266"/>
      <c r="G57" s="266"/>
    </row>
    <row r="58" spans="2:7" ht="21.75">
      <c r="B58" s="266" t="s">
        <v>373</v>
      </c>
      <c r="C58" s="266"/>
      <c r="D58" s="266"/>
      <c r="E58" s="266"/>
      <c r="F58" s="266"/>
      <c r="G58" s="266"/>
    </row>
    <row r="59" spans="2:7" ht="21.75">
      <c r="B59" s="266" t="s">
        <v>374</v>
      </c>
      <c r="C59" s="266"/>
      <c r="D59" s="266"/>
      <c r="E59" s="266"/>
      <c r="F59" s="266"/>
      <c r="G59" s="266"/>
    </row>
    <row r="60" spans="2:7" ht="21.75">
      <c r="B60" s="266" t="s">
        <v>375</v>
      </c>
      <c r="C60" s="266"/>
      <c r="D60" s="266"/>
      <c r="E60" s="266"/>
      <c r="F60" s="266"/>
      <c r="G60" s="266"/>
    </row>
    <row r="61" spans="2:7" ht="21.75">
      <c r="B61" s="266" t="s">
        <v>376</v>
      </c>
      <c r="C61" s="266"/>
      <c r="D61" s="266"/>
      <c r="E61" s="266"/>
      <c r="F61" s="266"/>
      <c r="G61" s="266"/>
    </row>
    <row r="62" spans="2:7" ht="21.75">
      <c r="B62" s="266"/>
      <c r="C62" s="267"/>
      <c r="D62" s="267"/>
      <c r="E62" s="267"/>
      <c r="F62" s="267"/>
      <c r="G62" s="267"/>
    </row>
    <row r="63" spans="2:7" ht="21.75">
      <c r="B63" s="266" t="s">
        <v>384</v>
      </c>
    </row>
    <row r="64" spans="2:7" ht="21.75">
      <c r="B64" s="266" t="s">
        <v>385</v>
      </c>
    </row>
    <row r="65" spans="2:2" ht="21.75">
      <c r="B65" s="266" t="s">
        <v>386</v>
      </c>
    </row>
    <row r="66" spans="2:2" ht="21.75">
      <c r="B66" s="266" t="s">
        <v>387</v>
      </c>
    </row>
    <row r="67" spans="2:2" ht="21.75">
      <c r="B67" s="266" t="s">
        <v>388</v>
      </c>
    </row>
    <row r="68" spans="2:2" ht="21.75">
      <c r="B68" s="266" t="s">
        <v>389</v>
      </c>
    </row>
    <row r="69" spans="2:2" ht="21.75">
      <c r="B69" s="266" t="s">
        <v>390</v>
      </c>
    </row>
    <row r="70" spans="2:2" ht="21.75">
      <c r="B70" s="266" t="s">
        <v>391</v>
      </c>
    </row>
    <row r="71" spans="2:2" ht="21.75">
      <c r="B71" s="266" t="s">
        <v>392</v>
      </c>
    </row>
    <row r="72" spans="2:2" ht="21.75">
      <c r="B72" s="266" t="s">
        <v>393</v>
      </c>
    </row>
    <row r="73" spans="2:2" ht="21.75">
      <c r="B73" s="266" t="s">
        <v>394</v>
      </c>
    </row>
    <row r="74" spans="2:2" ht="21.75">
      <c r="B74" s="266" t="s">
        <v>395</v>
      </c>
    </row>
    <row r="75" spans="2:2" ht="21.75">
      <c r="B75" s="266" t="s">
        <v>396</v>
      </c>
    </row>
    <row r="76" spans="2:2" ht="21.75">
      <c r="B76" s="266" t="s">
        <v>397</v>
      </c>
    </row>
    <row r="77" spans="2:2" ht="21.75">
      <c r="B77" s="266" t="s">
        <v>398</v>
      </c>
    </row>
    <row r="78" spans="2:2" ht="21.75">
      <c r="B78" s="266" t="s">
        <v>399</v>
      </c>
    </row>
    <row r="79" spans="2:2" ht="21.75">
      <c r="B79" s="266" t="s">
        <v>400</v>
      </c>
    </row>
    <row r="80" spans="2:2" ht="21.75">
      <c r="B80" s="266" t="s">
        <v>402</v>
      </c>
    </row>
    <row r="81" spans="2:2" ht="21.75">
      <c r="B81" s="266" t="s">
        <v>401</v>
      </c>
    </row>
    <row r="82" spans="2:2" ht="21.75">
      <c r="B82" s="266" t="s">
        <v>403</v>
      </c>
    </row>
    <row r="83" spans="2:2" ht="21.75">
      <c r="B83" s="266" t="s">
        <v>404</v>
      </c>
    </row>
    <row r="84" spans="2:2" ht="21.75">
      <c r="B84" s="266" t="s">
        <v>405</v>
      </c>
    </row>
    <row r="85" spans="2:2" ht="21.75">
      <c r="B85" s="266" t="s">
        <v>406</v>
      </c>
    </row>
    <row r="86" spans="2:2" ht="21.75">
      <c r="B86" s="266" t="s">
        <v>407</v>
      </c>
    </row>
    <row r="87" spans="2:2" ht="21.75">
      <c r="B87" s="266" t="s">
        <v>408</v>
      </c>
    </row>
    <row r="88" spans="2:2" ht="21.75">
      <c r="B88" s="266" t="s">
        <v>409</v>
      </c>
    </row>
    <row r="89" spans="2:2" ht="21.75">
      <c r="B89" s="266" t="s">
        <v>410</v>
      </c>
    </row>
    <row r="90" spans="2:2" ht="21.75">
      <c r="B90" s="266" t="s">
        <v>411</v>
      </c>
    </row>
    <row r="91" spans="2:2" ht="21.75">
      <c r="B91" s="266" t="s">
        <v>412</v>
      </c>
    </row>
    <row r="92" spans="2:2" ht="21.75">
      <c r="B92" s="266" t="s">
        <v>413</v>
      </c>
    </row>
    <row r="93" spans="2:2" ht="21.75">
      <c r="B93" s="266"/>
    </row>
    <row r="94" spans="2:2" ht="21.75">
      <c r="B94" s="266"/>
    </row>
    <row r="95" spans="2:2" ht="21.75">
      <c r="B95" s="266"/>
    </row>
    <row r="96" spans="2:2" ht="21.75">
      <c r="B96" s="266"/>
    </row>
  </sheetData>
  <pageMargins left="0.7" right="0.7" top="0.75" bottom="0.75" header="0.3" footer="0.3"/>
  <pageSetup scale="75" orientation="portrait" r:id="rId1"/>
  <colBreaks count="1" manualBreakCount="1">
    <brk id="1" max="9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2BF2B-238C-4B22-9457-1AEE286BF5A4}">
  <sheetPr>
    <tabColor indexed="24"/>
    <pageSetUpPr fitToPage="1"/>
  </sheetPr>
  <dimension ref="A1:F41"/>
  <sheetViews>
    <sheetView rightToLeft="1" view="pageBreakPreview" zoomScaleNormal="100" zoomScaleSheetLayoutView="100" workbookViewId="0">
      <selection sqref="A1:D1"/>
    </sheetView>
  </sheetViews>
  <sheetFormatPr defaultColWidth="15.7109375" defaultRowHeight="22.5"/>
  <cols>
    <col min="1" max="1" width="27.140625" style="28" customWidth="1"/>
    <col min="2" max="4" width="27.28515625" style="19" customWidth="1"/>
    <col min="5" max="234" width="15.7109375" style="19"/>
    <col min="235" max="235" width="19.140625" style="19" customWidth="1"/>
    <col min="236" max="236" width="15.140625" style="19" customWidth="1"/>
    <col min="237" max="240" width="16.140625" style="19" customWidth="1"/>
    <col min="241" max="246" width="15.7109375" style="19"/>
    <col min="247" max="247" width="21.28515625" style="19" bestFit="1" customWidth="1"/>
    <col min="248" max="248" width="15.140625" style="19" customWidth="1"/>
    <col min="249" max="252" width="16.140625" style="19" customWidth="1"/>
    <col min="253" max="490" width="15.7109375" style="19"/>
    <col min="491" max="491" width="19.140625" style="19" customWidth="1"/>
    <col min="492" max="492" width="15.140625" style="19" customWidth="1"/>
    <col min="493" max="496" width="16.140625" style="19" customWidth="1"/>
    <col min="497" max="502" width="15.7109375" style="19"/>
    <col min="503" max="503" width="21.28515625" style="19" bestFit="1" customWidth="1"/>
    <col min="504" max="504" width="15.140625" style="19" customWidth="1"/>
    <col min="505" max="508" width="16.140625" style="19" customWidth="1"/>
    <col min="509" max="746" width="15.7109375" style="19"/>
    <col min="747" max="747" width="19.140625" style="19" customWidth="1"/>
    <col min="748" max="748" width="15.140625" style="19" customWidth="1"/>
    <col min="749" max="752" width="16.140625" style="19" customWidth="1"/>
    <col min="753" max="758" width="15.7109375" style="19"/>
    <col min="759" max="759" width="21.28515625" style="19" bestFit="1" customWidth="1"/>
    <col min="760" max="760" width="15.140625" style="19" customWidth="1"/>
    <col min="761" max="764" width="16.140625" style="19" customWidth="1"/>
    <col min="765" max="1002" width="15.7109375" style="19"/>
    <col min="1003" max="1003" width="19.140625" style="19" customWidth="1"/>
    <col min="1004" max="1004" width="15.140625" style="19" customWidth="1"/>
    <col min="1005" max="1008" width="16.140625" style="19" customWidth="1"/>
    <col min="1009" max="1014" width="15.7109375" style="19"/>
    <col min="1015" max="1015" width="21.28515625" style="19" bestFit="1" customWidth="1"/>
    <col min="1016" max="1016" width="15.140625" style="19" customWidth="1"/>
    <col min="1017" max="1020" width="16.140625" style="19" customWidth="1"/>
    <col min="1021" max="1258" width="15.7109375" style="19"/>
    <col min="1259" max="1259" width="19.140625" style="19" customWidth="1"/>
    <col min="1260" max="1260" width="15.140625" style="19" customWidth="1"/>
    <col min="1261" max="1264" width="16.140625" style="19" customWidth="1"/>
    <col min="1265" max="1270" width="15.7109375" style="19"/>
    <col min="1271" max="1271" width="21.28515625" style="19" bestFit="1" customWidth="1"/>
    <col min="1272" max="1272" width="15.140625" style="19" customWidth="1"/>
    <col min="1273" max="1276" width="16.140625" style="19" customWidth="1"/>
    <col min="1277" max="1514" width="15.7109375" style="19"/>
    <col min="1515" max="1515" width="19.140625" style="19" customWidth="1"/>
    <col min="1516" max="1516" width="15.140625" style="19" customWidth="1"/>
    <col min="1517" max="1520" width="16.140625" style="19" customWidth="1"/>
    <col min="1521" max="1526" width="15.7109375" style="19"/>
    <col min="1527" max="1527" width="21.28515625" style="19" bestFit="1" customWidth="1"/>
    <col min="1528" max="1528" width="15.140625" style="19" customWidth="1"/>
    <col min="1529" max="1532" width="16.140625" style="19" customWidth="1"/>
    <col min="1533" max="1770" width="15.7109375" style="19"/>
    <col min="1771" max="1771" width="19.140625" style="19" customWidth="1"/>
    <col min="1772" max="1772" width="15.140625" style="19" customWidth="1"/>
    <col min="1773" max="1776" width="16.140625" style="19" customWidth="1"/>
    <col min="1777" max="1782" width="15.7109375" style="19"/>
    <col min="1783" max="1783" width="21.28515625" style="19" bestFit="1" customWidth="1"/>
    <col min="1784" max="1784" width="15.140625" style="19" customWidth="1"/>
    <col min="1785" max="1788" width="16.140625" style="19" customWidth="1"/>
    <col min="1789" max="2026" width="15.7109375" style="19"/>
    <col min="2027" max="2027" width="19.140625" style="19" customWidth="1"/>
    <col min="2028" max="2028" width="15.140625" style="19" customWidth="1"/>
    <col min="2029" max="2032" width="16.140625" style="19" customWidth="1"/>
    <col min="2033" max="2038" width="15.7109375" style="19"/>
    <col min="2039" max="2039" width="21.28515625" style="19" bestFit="1" customWidth="1"/>
    <col min="2040" max="2040" width="15.140625" style="19" customWidth="1"/>
    <col min="2041" max="2044" width="16.140625" style="19" customWidth="1"/>
    <col min="2045" max="2282" width="15.7109375" style="19"/>
    <col min="2283" max="2283" width="19.140625" style="19" customWidth="1"/>
    <col min="2284" max="2284" width="15.140625" style="19" customWidth="1"/>
    <col min="2285" max="2288" width="16.140625" style="19" customWidth="1"/>
    <col min="2289" max="2294" width="15.7109375" style="19"/>
    <col min="2295" max="2295" width="21.28515625" style="19" bestFit="1" customWidth="1"/>
    <col min="2296" max="2296" width="15.140625" style="19" customWidth="1"/>
    <col min="2297" max="2300" width="16.140625" style="19" customWidth="1"/>
    <col min="2301" max="2538" width="15.7109375" style="19"/>
    <col min="2539" max="2539" width="19.140625" style="19" customWidth="1"/>
    <col min="2540" max="2540" width="15.140625" style="19" customWidth="1"/>
    <col min="2541" max="2544" width="16.140625" style="19" customWidth="1"/>
    <col min="2545" max="2550" width="15.7109375" style="19"/>
    <col min="2551" max="2551" width="21.28515625" style="19" bestFit="1" customWidth="1"/>
    <col min="2552" max="2552" width="15.140625" style="19" customWidth="1"/>
    <col min="2553" max="2556" width="16.140625" style="19" customWidth="1"/>
    <col min="2557" max="2794" width="15.7109375" style="19"/>
    <col min="2795" max="2795" width="19.140625" style="19" customWidth="1"/>
    <col min="2796" max="2796" width="15.140625" style="19" customWidth="1"/>
    <col min="2797" max="2800" width="16.140625" style="19" customWidth="1"/>
    <col min="2801" max="2806" width="15.7109375" style="19"/>
    <col min="2807" max="2807" width="21.28515625" style="19" bestFit="1" customWidth="1"/>
    <col min="2808" max="2808" width="15.140625" style="19" customWidth="1"/>
    <col min="2809" max="2812" width="16.140625" style="19" customWidth="1"/>
    <col min="2813" max="3050" width="15.7109375" style="19"/>
    <col min="3051" max="3051" width="19.140625" style="19" customWidth="1"/>
    <col min="3052" max="3052" width="15.140625" style="19" customWidth="1"/>
    <col min="3053" max="3056" width="16.140625" style="19" customWidth="1"/>
    <col min="3057" max="3062" width="15.7109375" style="19"/>
    <col min="3063" max="3063" width="21.28515625" style="19" bestFit="1" customWidth="1"/>
    <col min="3064" max="3064" width="15.140625" style="19" customWidth="1"/>
    <col min="3065" max="3068" width="16.140625" style="19" customWidth="1"/>
    <col min="3069" max="3306" width="15.7109375" style="19"/>
    <col min="3307" max="3307" width="19.140625" style="19" customWidth="1"/>
    <col min="3308" max="3308" width="15.140625" style="19" customWidth="1"/>
    <col min="3309" max="3312" width="16.140625" style="19" customWidth="1"/>
    <col min="3313" max="3318" width="15.7109375" style="19"/>
    <col min="3319" max="3319" width="21.28515625" style="19" bestFit="1" customWidth="1"/>
    <col min="3320" max="3320" width="15.140625" style="19" customWidth="1"/>
    <col min="3321" max="3324" width="16.140625" style="19" customWidth="1"/>
    <col min="3325" max="3562" width="15.7109375" style="19"/>
    <col min="3563" max="3563" width="19.140625" style="19" customWidth="1"/>
    <col min="3564" max="3564" width="15.140625" style="19" customWidth="1"/>
    <col min="3565" max="3568" width="16.140625" style="19" customWidth="1"/>
    <col min="3569" max="3574" width="15.7109375" style="19"/>
    <col min="3575" max="3575" width="21.28515625" style="19" bestFit="1" customWidth="1"/>
    <col min="3576" max="3576" width="15.140625" style="19" customWidth="1"/>
    <col min="3577" max="3580" width="16.140625" style="19" customWidth="1"/>
    <col min="3581" max="3818" width="15.7109375" style="19"/>
    <col min="3819" max="3819" width="19.140625" style="19" customWidth="1"/>
    <col min="3820" max="3820" width="15.140625" style="19" customWidth="1"/>
    <col min="3821" max="3824" width="16.140625" style="19" customWidth="1"/>
    <col min="3825" max="3830" width="15.7109375" style="19"/>
    <col min="3831" max="3831" width="21.28515625" style="19" bestFit="1" customWidth="1"/>
    <col min="3832" max="3832" width="15.140625" style="19" customWidth="1"/>
    <col min="3833" max="3836" width="16.140625" style="19" customWidth="1"/>
    <col min="3837" max="4074" width="15.7109375" style="19"/>
    <col min="4075" max="4075" width="19.140625" style="19" customWidth="1"/>
    <col min="4076" max="4076" width="15.140625" style="19" customWidth="1"/>
    <col min="4077" max="4080" width="16.140625" style="19" customWidth="1"/>
    <col min="4081" max="4086" width="15.7109375" style="19"/>
    <col min="4087" max="4087" width="21.28515625" style="19" bestFit="1" customWidth="1"/>
    <col min="4088" max="4088" width="15.140625" style="19" customWidth="1"/>
    <col min="4089" max="4092" width="16.140625" style="19" customWidth="1"/>
    <col min="4093" max="4330" width="15.7109375" style="19"/>
    <col min="4331" max="4331" width="19.140625" style="19" customWidth="1"/>
    <col min="4332" max="4332" width="15.140625" style="19" customWidth="1"/>
    <col min="4333" max="4336" width="16.140625" style="19" customWidth="1"/>
    <col min="4337" max="4342" width="15.7109375" style="19"/>
    <col min="4343" max="4343" width="21.28515625" style="19" bestFit="1" customWidth="1"/>
    <col min="4344" max="4344" width="15.140625" style="19" customWidth="1"/>
    <col min="4345" max="4348" width="16.140625" style="19" customWidth="1"/>
    <col min="4349" max="4586" width="15.7109375" style="19"/>
    <col min="4587" max="4587" width="19.140625" style="19" customWidth="1"/>
    <col min="4588" max="4588" width="15.140625" style="19" customWidth="1"/>
    <col min="4589" max="4592" width="16.140625" style="19" customWidth="1"/>
    <col min="4593" max="4598" width="15.7109375" style="19"/>
    <col min="4599" max="4599" width="21.28515625" style="19" bestFit="1" customWidth="1"/>
    <col min="4600" max="4600" width="15.140625" style="19" customWidth="1"/>
    <col min="4601" max="4604" width="16.140625" style="19" customWidth="1"/>
    <col min="4605" max="4842" width="15.7109375" style="19"/>
    <col min="4843" max="4843" width="19.140625" style="19" customWidth="1"/>
    <col min="4844" max="4844" width="15.140625" style="19" customWidth="1"/>
    <col min="4845" max="4848" width="16.140625" style="19" customWidth="1"/>
    <col min="4849" max="4854" width="15.7109375" style="19"/>
    <col min="4855" max="4855" width="21.28515625" style="19" bestFit="1" customWidth="1"/>
    <col min="4856" max="4856" width="15.140625" style="19" customWidth="1"/>
    <col min="4857" max="4860" width="16.140625" style="19" customWidth="1"/>
    <col min="4861" max="5098" width="15.7109375" style="19"/>
    <col min="5099" max="5099" width="19.140625" style="19" customWidth="1"/>
    <col min="5100" max="5100" width="15.140625" style="19" customWidth="1"/>
    <col min="5101" max="5104" width="16.140625" style="19" customWidth="1"/>
    <col min="5105" max="5110" width="15.7109375" style="19"/>
    <col min="5111" max="5111" width="21.28515625" style="19" bestFit="1" customWidth="1"/>
    <col min="5112" max="5112" width="15.140625" style="19" customWidth="1"/>
    <col min="5113" max="5116" width="16.140625" style="19" customWidth="1"/>
    <col min="5117" max="5354" width="15.7109375" style="19"/>
    <col min="5355" max="5355" width="19.140625" style="19" customWidth="1"/>
    <col min="5356" max="5356" width="15.140625" style="19" customWidth="1"/>
    <col min="5357" max="5360" width="16.140625" style="19" customWidth="1"/>
    <col min="5361" max="5366" width="15.7109375" style="19"/>
    <col min="5367" max="5367" width="21.28515625" style="19" bestFit="1" customWidth="1"/>
    <col min="5368" max="5368" width="15.140625" style="19" customWidth="1"/>
    <col min="5369" max="5372" width="16.140625" style="19" customWidth="1"/>
    <col min="5373" max="5610" width="15.7109375" style="19"/>
    <col min="5611" max="5611" width="19.140625" style="19" customWidth="1"/>
    <col min="5612" max="5612" width="15.140625" style="19" customWidth="1"/>
    <col min="5613" max="5616" width="16.140625" style="19" customWidth="1"/>
    <col min="5617" max="5622" width="15.7109375" style="19"/>
    <col min="5623" max="5623" width="21.28515625" style="19" bestFit="1" customWidth="1"/>
    <col min="5624" max="5624" width="15.140625" style="19" customWidth="1"/>
    <col min="5625" max="5628" width="16.140625" style="19" customWidth="1"/>
    <col min="5629" max="5866" width="15.7109375" style="19"/>
    <col min="5867" max="5867" width="19.140625" style="19" customWidth="1"/>
    <col min="5868" max="5868" width="15.140625" style="19" customWidth="1"/>
    <col min="5869" max="5872" width="16.140625" style="19" customWidth="1"/>
    <col min="5873" max="5878" width="15.7109375" style="19"/>
    <col min="5879" max="5879" width="21.28515625" style="19" bestFit="1" customWidth="1"/>
    <col min="5880" max="5880" width="15.140625" style="19" customWidth="1"/>
    <col min="5881" max="5884" width="16.140625" style="19" customWidth="1"/>
    <col min="5885" max="6122" width="15.7109375" style="19"/>
    <col min="6123" max="6123" width="19.140625" style="19" customWidth="1"/>
    <col min="6124" max="6124" width="15.140625" style="19" customWidth="1"/>
    <col min="6125" max="6128" width="16.140625" style="19" customWidth="1"/>
    <col min="6129" max="6134" width="15.7109375" style="19"/>
    <col min="6135" max="6135" width="21.28515625" style="19" bestFit="1" customWidth="1"/>
    <col min="6136" max="6136" width="15.140625" style="19" customWidth="1"/>
    <col min="6137" max="6140" width="16.140625" style="19" customWidth="1"/>
    <col min="6141" max="6378" width="15.7109375" style="19"/>
    <col min="6379" max="6379" width="19.140625" style="19" customWidth="1"/>
    <col min="6380" max="6380" width="15.140625" style="19" customWidth="1"/>
    <col min="6381" max="6384" width="16.140625" style="19" customWidth="1"/>
    <col min="6385" max="6390" width="15.7109375" style="19"/>
    <col min="6391" max="6391" width="21.28515625" style="19" bestFit="1" customWidth="1"/>
    <col min="6392" max="6392" width="15.140625" style="19" customWidth="1"/>
    <col min="6393" max="6396" width="16.140625" style="19" customWidth="1"/>
    <col min="6397" max="6634" width="15.7109375" style="19"/>
    <col min="6635" max="6635" width="19.140625" style="19" customWidth="1"/>
    <col min="6636" max="6636" width="15.140625" style="19" customWidth="1"/>
    <col min="6637" max="6640" width="16.140625" style="19" customWidth="1"/>
    <col min="6641" max="6646" width="15.7109375" style="19"/>
    <col min="6647" max="6647" width="21.28515625" style="19" bestFit="1" customWidth="1"/>
    <col min="6648" max="6648" width="15.140625" style="19" customWidth="1"/>
    <col min="6649" max="6652" width="16.140625" style="19" customWidth="1"/>
    <col min="6653" max="6890" width="15.7109375" style="19"/>
    <col min="6891" max="6891" width="19.140625" style="19" customWidth="1"/>
    <col min="6892" max="6892" width="15.140625" style="19" customWidth="1"/>
    <col min="6893" max="6896" width="16.140625" style="19" customWidth="1"/>
    <col min="6897" max="6902" width="15.7109375" style="19"/>
    <col min="6903" max="6903" width="21.28515625" style="19" bestFit="1" customWidth="1"/>
    <col min="6904" max="6904" width="15.140625" style="19" customWidth="1"/>
    <col min="6905" max="6908" width="16.140625" style="19" customWidth="1"/>
    <col min="6909" max="7146" width="15.7109375" style="19"/>
    <col min="7147" max="7147" width="19.140625" style="19" customWidth="1"/>
    <col min="7148" max="7148" width="15.140625" style="19" customWidth="1"/>
    <col min="7149" max="7152" width="16.140625" style="19" customWidth="1"/>
    <col min="7153" max="7158" width="15.7109375" style="19"/>
    <col min="7159" max="7159" width="21.28515625" style="19" bestFit="1" customWidth="1"/>
    <col min="7160" max="7160" width="15.140625" style="19" customWidth="1"/>
    <col min="7161" max="7164" width="16.140625" style="19" customWidth="1"/>
    <col min="7165" max="7402" width="15.7109375" style="19"/>
    <col min="7403" max="7403" width="19.140625" style="19" customWidth="1"/>
    <col min="7404" max="7404" width="15.140625" style="19" customWidth="1"/>
    <col min="7405" max="7408" width="16.140625" style="19" customWidth="1"/>
    <col min="7409" max="7414" width="15.7109375" style="19"/>
    <col min="7415" max="7415" width="21.28515625" style="19" bestFit="1" customWidth="1"/>
    <col min="7416" max="7416" width="15.140625" style="19" customWidth="1"/>
    <col min="7417" max="7420" width="16.140625" style="19" customWidth="1"/>
    <col min="7421" max="7658" width="15.7109375" style="19"/>
    <col min="7659" max="7659" width="19.140625" style="19" customWidth="1"/>
    <col min="7660" max="7660" width="15.140625" style="19" customWidth="1"/>
    <col min="7661" max="7664" width="16.140625" style="19" customWidth="1"/>
    <col min="7665" max="7670" width="15.7109375" style="19"/>
    <col min="7671" max="7671" width="21.28515625" style="19" bestFit="1" customWidth="1"/>
    <col min="7672" max="7672" width="15.140625" style="19" customWidth="1"/>
    <col min="7673" max="7676" width="16.140625" style="19" customWidth="1"/>
    <col min="7677" max="7914" width="15.7109375" style="19"/>
    <col min="7915" max="7915" width="19.140625" style="19" customWidth="1"/>
    <col min="7916" max="7916" width="15.140625" style="19" customWidth="1"/>
    <col min="7917" max="7920" width="16.140625" style="19" customWidth="1"/>
    <col min="7921" max="7926" width="15.7109375" style="19"/>
    <col min="7927" max="7927" width="21.28515625" style="19" bestFit="1" customWidth="1"/>
    <col min="7928" max="7928" width="15.140625" style="19" customWidth="1"/>
    <col min="7929" max="7932" width="16.140625" style="19" customWidth="1"/>
    <col min="7933" max="8170" width="15.7109375" style="19"/>
    <col min="8171" max="8171" width="19.140625" style="19" customWidth="1"/>
    <col min="8172" max="8172" width="15.140625" style="19" customWidth="1"/>
    <col min="8173" max="8176" width="16.140625" style="19" customWidth="1"/>
    <col min="8177" max="8182" width="15.7109375" style="19"/>
    <col min="8183" max="8183" width="21.28515625" style="19" bestFit="1" customWidth="1"/>
    <col min="8184" max="8184" width="15.140625" style="19" customWidth="1"/>
    <col min="8185" max="8188" width="16.140625" style="19" customWidth="1"/>
    <col min="8189" max="8426" width="15.7109375" style="19"/>
    <col min="8427" max="8427" width="19.140625" style="19" customWidth="1"/>
    <col min="8428" max="8428" width="15.140625" style="19" customWidth="1"/>
    <col min="8429" max="8432" width="16.140625" style="19" customWidth="1"/>
    <col min="8433" max="8438" width="15.7109375" style="19"/>
    <col min="8439" max="8439" width="21.28515625" style="19" bestFit="1" customWidth="1"/>
    <col min="8440" max="8440" width="15.140625" style="19" customWidth="1"/>
    <col min="8441" max="8444" width="16.140625" style="19" customWidth="1"/>
    <col min="8445" max="8682" width="15.7109375" style="19"/>
    <col min="8683" max="8683" width="19.140625" style="19" customWidth="1"/>
    <col min="8684" max="8684" width="15.140625" style="19" customWidth="1"/>
    <col min="8685" max="8688" width="16.140625" style="19" customWidth="1"/>
    <col min="8689" max="8694" width="15.7109375" style="19"/>
    <col min="8695" max="8695" width="21.28515625" style="19" bestFit="1" customWidth="1"/>
    <col min="8696" max="8696" width="15.140625" style="19" customWidth="1"/>
    <col min="8697" max="8700" width="16.140625" style="19" customWidth="1"/>
    <col min="8701" max="8938" width="15.7109375" style="19"/>
    <col min="8939" max="8939" width="19.140625" style="19" customWidth="1"/>
    <col min="8940" max="8940" width="15.140625" style="19" customWidth="1"/>
    <col min="8941" max="8944" width="16.140625" style="19" customWidth="1"/>
    <col min="8945" max="8950" width="15.7109375" style="19"/>
    <col min="8951" max="8951" width="21.28515625" style="19" bestFit="1" customWidth="1"/>
    <col min="8952" max="8952" width="15.140625" style="19" customWidth="1"/>
    <col min="8953" max="8956" width="16.140625" style="19" customWidth="1"/>
    <col min="8957" max="9194" width="15.7109375" style="19"/>
    <col min="9195" max="9195" width="19.140625" style="19" customWidth="1"/>
    <col min="9196" max="9196" width="15.140625" style="19" customWidth="1"/>
    <col min="9197" max="9200" width="16.140625" style="19" customWidth="1"/>
    <col min="9201" max="9206" width="15.7109375" style="19"/>
    <col min="9207" max="9207" width="21.28515625" style="19" bestFit="1" customWidth="1"/>
    <col min="9208" max="9208" width="15.140625" style="19" customWidth="1"/>
    <col min="9209" max="9212" width="16.140625" style="19" customWidth="1"/>
    <col min="9213" max="9450" width="15.7109375" style="19"/>
    <col min="9451" max="9451" width="19.140625" style="19" customWidth="1"/>
    <col min="9452" max="9452" width="15.140625" style="19" customWidth="1"/>
    <col min="9453" max="9456" width="16.140625" style="19" customWidth="1"/>
    <col min="9457" max="9462" width="15.7109375" style="19"/>
    <col min="9463" max="9463" width="21.28515625" style="19" bestFit="1" customWidth="1"/>
    <col min="9464" max="9464" width="15.140625" style="19" customWidth="1"/>
    <col min="9465" max="9468" width="16.140625" style="19" customWidth="1"/>
    <col min="9469" max="9706" width="15.7109375" style="19"/>
    <col min="9707" max="9707" width="19.140625" style="19" customWidth="1"/>
    <col min="9708" max="9708" width="15.140625" style="19" customWidth="1"/>
    <col min="9709" max="9712" width="16.140625" style="19" customWidth="1"/>
    <col min="9713" max="9718" width="15.7109375" style="19"/>
    <col min="9719" max="9719" width="21.28515625" style="19" bestFit="1" customWidth="1"/>
    <col min="9720" max="9720" width="15.140625" style="19" customWidth="1"/>
    <col min="9721" max="9724" width="16.140625" style="19" customWidth="1"/>
    <col min="9725" max="9962" width="15.7109375" style="19"/>
    <col min="9963" max="9963" width="19.140625" style="19" customWidth="1"/>
    <col min="9964" max="9964" width="15.140625" style="19" customWidth="1"/>
    <col min="9965" max="9968" width="16.140625" style="19" customWidth="1"/>
    <col min="9969" max="9974" width="15.7109375" style="19"/>
    <col min="9975" max="9975" width="21.28515625" style="19" bestFit="1" customWidth="1"/>
    <col min="9976" max="9976" width="15.140625" style="19" customWidth="1"/>
    <col min="9977" max="9980" width="16.140625" style="19" customWidth="1"/>
    <col min="9981" max="10218" width="15.7109375" style="19"/>
    <col min="10219" max="10219" width="19.140625" style="19" customWidth="1"/>
    <col min="10220" max="10220" width="15.140625" style="19" customWidth="1"/>
    <col min="10221" max="10224" width="16.140625" style="19" customWidth="1"/>
    <col min="10225" max="10230" width="15.7109375" style="19"/>
    <col min="10231" max="10231" width="21.28515625" style="19" bestFit="1" customWidth="1"/>
    <col min="10232" max="10232" width="15.140625" style="19" customWidth="1"/>
    <col min="10233" max="10236" width="16.140625" style="19" customWidth="1"/>
    <col min="10237" max="10474" width="15.7109375" style="19"/>
    <col min="10475" max="10475" width="19.140625" style="19" customWidth="1"/>
    <col min="10476" max="10476" width="15.140625" style="19" customWidth="1"/>
    <col min="10477" max="10480" width="16.140625" style="19" customWidth="1"/>
    <col min="10481" max="10486" width="15.7109375" style="19"/>
    <col min="10487" max="10487" width="21.28515625" style="19" bestFit="1" customWidth="1"/>
    <col min="10488" max="10488" width="15.140625" style="19" customWidth="1"/>
    <col min="10489" max="10492" width="16.140625" style="19" customWidth="1"/>
    <col min="10493" max="10730" width="15.7109375" style="19"/>
    <col min="10731" max="10731" width="19.140625" style="19" customWidth="1"/>
    <col min="10732" max="10732" width="15.140625" style="19" customWidth="1"/>
    <col min="10733" max="10736" width="16.140625" style="19" customWidth="1"/>
    <col min="10737" max="10742" width="15.7109375" style="19"/>
    <col min="10743" max="10743" width="21.28515625" style="19" bestFit="1" customWidth="1"/>
    <col min="10744" max="10744" width="15.140625" style="19" customWidth="1"/>
    <col min="10745" max="10748" width="16.140625" style="19" customWidth="1"/>
    <col min="10749" max="10986" width="15.7109375" style="19"/>
    <col min="10987" max="10987" width="19.140625" style="19" customWidth="1"/>
    <col min="10988" max="10988" width="15.140625" style="19" customWidth="1"/>
    <col min="10989" max="10992" width="16.140625" style="19" customWidth="1"/>
    <col min="10993" max="10998" width="15.7109375" style="19"/>
    <col min="10999" max="10999" width="21.28515625" style="19" bestFit="1" customWidth="1"/>
    <col min="11000" max="11000" width="15.140625" style="19" customWidth="1"/>
    <col min="11001" max="11004" width="16.140625" style="19" customWidth="1"/>
    <col min="11005" max="11242" width="15.7109375" style="19"/>
    <col min="11243" max="11243" width="19.140625" style="19" customWidth="1"/>
    <col min="11244" max="11244" width="15.140625" style="19" customWidth="1"/>
    <col min="11245" max="11248" width="16.140625" style="19" customWidth="1"/>
    <col min="11249" max="11254" width="15.7109375" style="19"/>
    <col min="11255" max="11255" width="21.28515625" style="19" bestFit="1" customWidth="1"/>
    <col min="11256" max="11256" width="15.140625" style="19" customWidth="1"/>
    <col min="11257" max="11260" width="16.140625" style="19" customWidth="1"/>
    <col min="11261" max="11498" width="15.7109375" style="19"/>
    <col min="11499" max="11499" width="19.140625" style="19" customWidth="1"/>
    <col min="11500" max="11500" width="15.140625" style="19" customWidth="1"/>
    <col min="11501" max="11504" width="16.140625" style="19" customWidth="1"/>
    <col min="11505" max="11510" width="15.7109375" style="19"/>
    <col min="11511" max="11511" width="21.28515625" style="19" bestFit="1" customWidth="1"/>
    <col min="11512" max="11512" width="15.140625" style="19" customWidth="1"/>
    <col min="11513" max="11516" width="16.140625" style="19" customWidth="1"/>
    <col min="11517" max="11754" width="15.7109375" style="19"/>
    <col min="11755" max="11755" width="19.140625" style="19" customWidth="1"/>
    <col min="11756" max="11756" width="15.140625" style="19" customWidth="1"/>
    <col min="11757" max="11760" width="16.140625" style="19" customWidth="1"/>
    <col min="11761" max="11766" width="15.7109375" style="19"/>
    <col min="11767" max="11767" width="21.28515625" style="19" bestFit="1" customWidth="1"/>
    <col min="11768" max="11768" width="15.140625" style="19" customWidth="1"/>
    <col min="11769" max="11772" width="16.140625" style="19" customWidth="1"/>
    <col min="11773" max="12010" width="15.7109375" style="19"/>
    <col min="12011" max="12011" width="19.140625" style="19" customWidth="1"/>
    <col min="12012" max="12012" width="15.140625" style="19" customWidth="1"/>
    <col min="12013" max="12016" width="16.140625" style="19" customWidth="1"/>
    <col min="12017" max="12022" width="15.7109375" style="19"/>
    <col min="12023" max="12023" width="21.28515625" style="19" bestFit="1" customWidth="1"/>
    <col min="12024" max="12024" width="15.140625" style="19" customWidth="1"/>
    <col min="12025" max="12028" width="16.140625" style="19" customWidth="1"/>
    <col min="12029" max="12266" width="15.7109375" style="19"/>
    <col min="12267" max="12267" width="19.140625" style="19" customWidth="1"/>
    <col min="12268" max="12268" width="15.140625" style="19" customWidth="1"/>
    <col min="12269" max="12272" width="16.140625" style="19" customWidth="1"/>
    <col min="12273" max="12278" width="15.7109375" style="19"/>
    <col min="12279" max="12279" width="21.28515625" style="19" bestFit="1" customWidth="1"/>
    <col min="12280" max="12280" width="15.140625" style="19" customWidth="1"/>
    <col min="12281" max="12284" width="16.140625" style="19" customWidth="1"/>
    <col min="12285" max="12522" width="15.7109375" style="19"/>
    <col min="12523" max="12523" width="19.140625" style="19" customWidth="1"/>
    <col min="12524" max="12524" width="15.140625" style="19" customWidth="1"/>
    <col min="12525" max="12528" width="16.140625" style="19" customWidth="1"/>
    <col min="12529" max="12534" width="15.7109375" style="19"/>
    <col min="12535" max="12535" width="21.28515625" style="19" bestFit="1" customWidth="1"/>
    <col min="12536" max="12536" width="15.140625" style="19" customWidth="1"/>
    <col min="12537" max="12540" width="16.140625" style="19" customWidth="1"/>
    <col min="12541" max="12778" width="15.7109375" style="19"/>
    <col min="12779" max="12779" width="19.140625" style="19" customWidth="1"/>
    <col min="12780" max="12780" width="15.140625" style="19" customWidth="1"/>
    <col min="12781" max="12784" width="16.140625" style="19" customWidth="1"/>
    <col min="12785" max="12790" width="15.7109375" style="19"/>
    <col min="12791" max="12791" width="21.28515625" style="19" bestFit="1" customWidth="1"/>
    <col min="12792" max="12792" width="15.140625" style="19" customWidth="1"/>
    <col min="12793" max="12796" width="16.140625" style="19" customWidth="1"/>
    <col min="12797" max="13034" width="15.7109375" style="19"/>
    <col min="13035" max="13035" width="19.140625" style="19" customWidth="1"/>
    <col min="13036" max="13036" width="15.140625" style="19" customWidth="1"/>
    <col min="13037" max="13040" width="16.140625" style="19" customWidth="1"/>
    <col min="13041" max="13046" width="15.7109375" style="19"/>
    <col min="13047" max="13047" width="21.28515625" style="19" bestFit="1" customWidth="1"/>
    <col min="13048" max="13048" width="15.140625" style="19" customWidth="1"/>
    <col min="13049" max="13052" width="16.140625" style="19" customWidth="1"/>
    <col min="13053" max="13290" width="15.7109375" style="19"/>
    <col min="13291" max="13291" width="19.140625" style="19" customWidth="1"/>
    <col min="13292" max="13292" width="15.140625" style="19" customWidth="1"/>
    <col min="13293" max="13296" width="16.140625" style="19" customWidth="1"/>
    <col min="13297" max="13302" width="15.7109375" style="19"/>
    <col min="13303" max="13303" width="21.28515625" style="19" bestFit="1" customWidth="1"/>
    <col min="13304" max="13304" width="15.140625" style="19" customWidth="1"/>
    <col min="13305" max="13308" width="16.140625" style="19" customWidth="1"/>
    <col min="13309" max="13546" width="15.7109375" style="19"/>
    <col min="13547" max="13547" width="19.140625" style="19" customWidth="1"/>
    <col min="13548" max="13548" width="15.140625" style="19" customWidth="1"/>
    <col min="13549" max="13552" width="16.140625" style="19" customWidth="1"/>
    <col min="13553" max="13558" width="15.7109375" style="19"/>
    <col min="13559" max="13559" width="21.28515625" style="19" bestFit="1" customWidth="1"/>
    <col min="13560" max="13560" width="15.140625" style="19" customWidth="1"/>
    <col min="13561" max="13564" width="16.140625" style="19" customWidth="1"/>
    <col min="13565" max="13802" width="15.7109375" style="19"/>
    <col min="13803" max="13803" width="19.140625" style="19" customWidth="1"/>
    <col min="13804" max="13804" width="15.140625" style="19" customWidth="1"/>
    <col min="13805" max="13808" width="16.140625" style="19" customWidth="1"/>
    <col min="13809" max="13814" width="15.7109375" style="19"/>
    <col min="13815" max="13815" width="21.28515625" style="19" bestFit="1" customWidth="1"/>
    <col min="13816" max="13816" width="15.140625" style="19" customWidth="1"/>
    <col min="13817" max="13820" width="16.140625" style="19" customWidth="1"/>
    <col min="13821" max="14058" width="15.7109375" style="19"/>
    <col min="14059" max="14059" width="19.140625" style="19" customWidth="1"/>
    <col min="14060" max="14060" width="15.140625" style="19" customWidth="1"/>
    <col min="14061" max="14064" width="16.140625" style="19" customWidth="1"/>
    <col min="14065" max="14070" width="15.7109375" style="19"/>
    <col min="14071" max="14071" width="21.28515625" style="19" bestFit="1" customWidth="1"/>
    <col min="14072" max="14072" width="15.140625" style="19" customWidth="1"/>
    <col min="14073" max="14076" width="16.140625" style="19" customWidth="1"/>
    <col min="14077" max="14314" width="15.7109375" style="19"/>
    <col min="14315" max="14315" width="19.140625" style="19" customWidth="1"/>
    <col min="14316" max="14316" width="15.140625" style="19" customWidth="1"/>
    <col min="14317" max="14320" width="16.140625" style="19" customWidth="1"/>
    <col min="14321" max="14326" width="15.7109375" style="19"/>
    <col min="14327" max="14327" width="21.28515625" style="19" bestFit="1" customWidth="1"/>
    <col min="14328" max="14328" width="15.140625" style="19" customWidth="1"/>
    <col min="14329" max="14332" width="16.140625" style="19" customWidth="1"/>
    <col min="14333" max="14570" width="15.7109375" style="19"/>
    <col min="14571" max="14571" width="19.140625" style="19" customWidth="1"/>
    <col min="14572" max="14572" width="15.140625" style="19" customWidth="1"/>
    <col min="14573" max="14576" width="16.140625" style="19" customWidth="1"/>
    <col min="14577" max="14582" width="15.7109375" style="19"/>
    <col min="14583" max="14583" width="21.28515625" style="19" bestFit="1" customWidth="1"/>
    <col min="14584" max="14584" width="15.140625" style="19" customWidth="1"/>
    <col min="14585" max="14588" width="16.140625" style="19" customWidth="1"/>
    <col min="14589" max="14826" width="15.7109375" style="19"/>
    <col min="14827" max="14827" width="19.140625" style="19" customWidth="1"/>
    <col min="14828" max="14828" width="15.140625" style="19" customWidth="1"/>
    <col min="14829" max="14832" width="16.140625" style="19" customWidth="1"/>
    <col min="14833" max="14838" width="15.7109375" style="19"/>
    <col min="14839" max="14839" width="21.28515625" style="19" bestFit="1" customWidth="1"/>
    <col min="14840" max="14840" width="15.140625" style="19" customWidth="1"/>
    <col min="14841" max="14844" width="16.140625" style="19" customWidth="1"/>
    <col min="14845" max="15082" width="15.7109375" style="19"/>
    <col min="15083" max="15083" width="19.140625" style="19" customWidth="1"/>
    <col min="15084" max="15084" width="15.140625" style="19" customWidth="1"/>
    <col min="15085" max="15088" width="16.140625" style="19" customWidth="1"/>
    <col min="15089" max="15094" width="15.7109375" style="19"/>
    <col min="15095" max="15095" width="21.28515625" style="19" bestFit="1" customWidth="1"/>
    <col min="15096" max="15096" width="15.140625" style="19" customWidth="1"/>
    <col min="15097" max="15100" width="16.140625" style="19" customWidth="1"/>
    <col min="15101" max="15338" width="15.7109375" style="19"/>
    <col min="15339" max="15339" width="19.140625" style="19" customWidth="1"/>
    <col min="15340" max="15340" width="15.140625" style="19" customWidth="1"/>
    <col min="15341" max="15344" width="16.140625" style="19" customWidth="1"/>
    <col min="15345" max="15350" width="15.7109375" style="19"/>
    <col min="15351" max="15351" width="21.28515625" style="19" bestFit="1" customWidth="1"/>
    <col min="15352" max="15352" width="15.140625" style="19" customWidth="1"/>
    <col min="15353" max="15356" width="16.140625" style="19" customWidth="1"/>
    <col min="15357" max="15594" width="15.7109375" style="19"/>
    <col min="15595" max="15595" width="19.140625" style="19" customWidth="1"/>
    <col min="15596" max="15596" width="15.140625" style="19" customWidth="1"/>
    <col min="15597" max="15600" width="16.140625" style="19" customWidth="1"/>
    <col min="15601" max="15606" width="15.7109375" style="19"/>
    <col min="15607" max="15607" width="21.28515625" style="19" bestFit="1" customWidth="1"/>
    <col min="15608" max="15608" width="15.140625" style="19" customWidth="1"/>
    <col min="15609" max="15612" width="16.140625" style="19" customWidth="1"/>
    <col min="15613" max="15850" width="15.7109375" style="19"/>
    <col min="15851" max="15851" width="19.140625" style="19" customWidth="1"/>
    <col min="15852" max="15852" width="15.140625" style="19" customWidth="1"/>
    <col min="15853" max="15856" width="16.140625" style="19" customWidth="1"/>
    <col min="15857" max="15862" width="15.7109375" style="19"/>
    <col min="15863" max="15863" width="21.28515625" style="19" bestFit="1" customWidth="1"/>
    <col min="15864" max="15864" width="15.140625" style="19" customWidth="1"/>
    <col min="15865" max="15868" width="16.140625" style="19" customWidth="1"/>
    <col min="15869" max="16106" width="15.7109375" style="19"/>
    <col min="16107" max="16107" width="19.140625" style="19" customWidth="1"/>
    <col min="16108" max="16108" width="15.140625" style="19" customWidth="1"/>
    <col min="16109" max="16112" width="16.140625" style="19" customWidth="1"/>
    <col min="16113" max="16118" width="15.7109375" style="19"/>
    <col min="16119" max="16119" width="21.28515625" style="19" bestFit="1" customWidth="1"/>
    <col min="16120" max="16120" width="15.140625" style="19" customWidth="1"/>
    <col min="16121" max="16124" width="16.140625" style="19" customWidth="1"/>
    <col min="16125" max="16362" width="15.7109375" style="19"/>
    <col min="16363" max="16363" width="19.140625" style="19" customWidth="1"/>
    <col min="16364" max="16364" width="15.140625" style="19" customWidth="1"/>
    <col min="16365" max="16368" width="16.140625" style="19" customWidth="1"/>
    <col min="16369" max="16384" width="15.7109375" style="19"/>
  </cols>
  <sheetData>
    <row r="1" spans="1:6" ht="33.75" customHeight="1" thickBot="1">
      <c r="A1" s="321" t="s">
        <v>293</v>
      </c>
      <c r="B1" s="321"/>
      <c r="C1" s="321"/>
      <c r="D1" s="321"/>
      <c r="E1" s="290"/>
      <c r="F1" s="290"/>
    </row>
    <row r="2" spans="1:6" ht="42.75" customHeight="1" thickBot="1">
      <c r="A2" s="172" t="s">
        <v>68</v>
      </c>
      <c r="B2" s="172" t="s">
        <v>32</v>
      </c>
      <c r="C2" s="156" t="s">
        <v>175</v>
      </c>
      <c r="D2" s="156" t="s">
        <v>176</v>
      </c>
    </row>
    <row r="3" spans="1:6" ht="21" customHeight="1" thickBot="1">
      <c r="A3" s="2">
        <v>1400</v>
      </c>
      <c r="B3" s="3">
        <f t="shared" ref="B3" si="0">D3+C3</f>
        <v>1496078</v>
      </c>
      <c r="C3" s="3">
        <f>SUM(C4:C36)</f>
        <v>912460</v>
      </c>
      <c r="D3" s="3">
        <f>SUM(D4:D36)</f>
        <v>583618</v>
      </c>
    </row>
    <row r="4" spans="1:6" ht="21" customHeight="1" thickBot="1">
      <c r="A4" s="5" t="s">
        <v>41</v>
      </c>
      <c r="B4" s="10">
        <f>C4+D4</f>
        <v>92493</v>
      </c>
      <c r="C4" s="7">
        <v>58165</v>
      </c>
      <c r="D4" s="6">
        <v>34328</v>
      </c>
    </row>
    <row r="5" spans="1:6" ht="21" customHeight="1" thickBot="1">
      <c r="A5" s="11" t="s">
        <v>42</v>
      </c>
      <c r="B5" s="29">
        <f t="shared" ref="B5:B36" si="1">C5+D5</f>
        <v>39519</v>
      </c>
      <c r="C5" s="21">
        <v>23651</v>
      </c>
      <c r="D5" s="22">
        <v>15868</v>
      </c>
    </row>
    <row r="6" spans="1:6" ht="21" customHeight="1" thickBot="1">
      <c r="A6" s="11" t="s">
        <v>43</v>
      </c>
      <c r="B6" s="29">
        <f t="shared" si="1"/>
        <v>20931</v>
      </c>
      <c r="C6" s="21">
        <v>13120</v>
      </c>
      <c r="D6" s="22">
        <v>7811</v>
      </c>
    </row>
    <row r="7" spans="1:6" ht="21" customHeight="1" thickBot="1">
      <c r="A7" s="11" t="s">
        <v>0</v>
      </c>
      <c r="B7" s="29">
        <f t="shared" si="1"/>
        <v>128194</v>
      </c>
      <c r="C7" s="21">
        <v>79283</v>
      </c>
      <c r="D7" s="22">
        <v>48911</v>
      </c>
    </row>
    <row r="8" spans="1:6" ht="21" customHeight="1" thickBot="1">
      <c r="A8" s="11" t="s">
        <v>33</v>
      </c>
      <c r="B8" s="29">
        <f t="shared" si="1"/>
        <v>54859</v>
      </c>
      <c r="C8" s="21">
        <v>28854</v>
      </c>
      <c r="D8" s="22">
        <v>26005</v>
      </c>
    </row>
    <row r="9" spans="1:6" ht="21" customHeight="1" thickBot="1">
      <c r="A9" s="11" t="s">
        <v>44</v>
      </c>
      <c r="B9" s="29">
        <f t="shared" si="1"/>
        <v>9953</v>
      </c>
      <c r="C9" s="21">
        <v>6343</v>
      </c>
      <c r="D9" s="22">
        <v>3610</v>
      </c>
    </row>
    <row r="10" spans="1:6" ht="21" customHeight="1" thickBot="1">
      <c r="A10" s="11" t="s">
        <v>1</v>
      </c>
      <c r="B10" s="29">
        <f t="shared" si="1"/>
        <v>14965</v>
      </c>
      <c r="C10" s="21">
        <v>7671</v>
      </c>
      <c r="D10" s="22">
        <v>7294</v>
      </c>
    </row>
    <row r="11" spans="1:6" ht="21" customHeight="1" thickBot="1">
      <c r="A11" s="11" t="s">
        <v>45</v>
      </c>
      <c r="B11" s="29">
        <f t="shared" si="1"/>
        <v>17757</v>
      </c>
      <c r="C11" s="21">
        <v>9519</v>
      </c>
      <c r="D11" s="22">
        <v>8238</v>
      </c>
    </row>
    <row r="12" spans="1:6" ht="21" customHeight="1" thickBot="1">
      <c r="A12" s="11" t="s">
        <v>46</v>
      </c>
      <c r="B12" s="29">
        <f t="shared" si="1"/>
        <v>12852</v>
      </c>
      <c r="C12" s="21">
        <v>8725</v>
      </c>
      <c r="D12" s="22">
        <v>4127</v>
      </c>
    </row>
    <row r="13" spans="1:6" ht="21" customHeight="1" thickBot="1">
      <c r="A13" s="11" t="s">
        <v>47</v>
      </c>
      <c r="B13" s="29">
        <f t="shared" si="1"/>
        <v>91124</v>
      </c>
      <c r="C13" s="21">
        <v>64343</v>
      </c>
      <c r="D13" s="22">
        <v>26781</v>
      </c>
    </row>
    <row r="14" spans="1:6" ht="21" customHeight="1" thickBot="1">
      <c r="A14" s="11" t="s">
        <v>28</v>
      </c>
      <c r="B14" s="29">
        <f t="shared" si="1"/>
        <v>9167</v>
      </c>
      <c r="C14" s="21">
        <v>5693</v>
      </c>
      <c r="D14" s="22">
        <v>3474</v>
      </c>
    </row>
    <row r="15" spans="1:6" ht="21" customHeight="1" thickBot="1">
      <c r="A15" s="11" t="s">
        <v>2</v>
      </c>
      <c r="B15" s="29">
        <f t="shared" si="1"/>
        <v>62073</v>
      </c>
      <c r="C15" s="21">
        <v>33537</v>
      </c>
      <c r="D15" s="22">
        <v>28536</v>
      </c>
    </row>
    <row r="16" spans="1:6" ht="21" customHeight="1" thickBot="1">
      <c r="A16" s="11" t="s">
        <v>3</v>
      </c>
      <c r="B16" s="29">
        <f t="shared" si="1"/>
        <v>32259</v>
      </c>
      <c r="C16" s="21">
        <v>20022</v>
      </c>
      <c r="D16" s="22">
        <v>12237</v>
      </c>
    </row>
    <row r="17" spans="1:4" ht="21" customHeight="1" thickBot="1">
      <c r="A17" s="11" t="s">
        <v>4</v>
      </c>
      <c r="B17" s="29">
        <f t="shared" si="1"/>
        <v>17773</v>
      </c>
      <c r="C17" s="21">
        <v>10955</v>
      </c>
      <c r="D17" s="22">
        <v>6818</v>
      </c>
    </row>
    <row r="18" spans="1:4" ht="21" customHeight="1" thickBot="1">
      <c r="A18" s="11" t="s">
        <v>48</v>
      </c>
      <c r="B18" s="29">
        <f t="shared" si="1"/>
        <v>9492</v>
      </c>
      <c r="C18" s="21">
        <v>7745</v>
      </c>
      <c r="D18" s="22">
        <v>1747</v>
      </c>
    </row>
    <row r="19" spans="1:4" ht="21" customHeight="1" thickBot="1">
      <c r="A19" s="11" t="s">
        <v>49</v>
      </c>
      <c r="B19" s="29">
        <f t="shared" si="1"/>
        <v>102884</v>
      </c>
      <c r="C19" s="21">
        <v>64500</v>
      </c>
      <c r="D19" s="22">
        <v>38384</v>
      </c>
    </row>
    <row r="20" spans="1:4" ht="21" customHeight="1" thickBot="1">
      <c r="A20" s="11" t="s">
        <v>50</v>
      </c>
      <c r="B20" s="29">
        <f t="shared" si="1"/>
        <v>48808</v>
      </c>
      <c r="C20" s="21">
        <v>29700</v>
      </c>
      <c r="D20" s="22">
        <v>19108</v>
      </c>
    </row>
    <row r="21" spans="1:4" ht="21" customHeight="1" thickBot="1">
      <c r="A21" s="11" t="s">
        <v>51</v>
      </c>
      <c r="B21" s="29">
        <f t="shared" si="1"/>
        <v>102864</v>
      </c>
      <c r="C21" s="21">
        <v>56941</v>
      </c>
      <c r="D21" s="22">
        <v>45923</v>
      </c>
    </row>
    <row r="22" spans="1:4" ht="21" customHeight="1" thickBot="1">
      <c r="A22" s="11" t="s">
        <v>5</v>
      </c>
      <c r="B22" s="29">
        <f t="shared" si="1"/>
        <v>108155</v>
      </c>
      <c r="C22" s="21">
        <v>64661</v>
      </c>
      <c r="D22" s="22">
        <v>43494</v>
      </c>
    </row>
    <row r="23" spans="1:4" ht="21" customHeight="1" thickBot="1">
      <c r="A23" s="11" t="s">
        <v>52</v>
      </c>
      <c r="B23" s="29">
        <f t="shared" si="1"/>
        <v>25739</v>
      </c>
      <c r="C23" s="21">
        <v>15153</v>
      </c>
      <c r="D23" s="22">
        <v>10586</v>
      </c>
    </row>
    <row r="24" spans="1:4" ht="21" customHeight="1" thickBot="1">
      <c r="A24" s="11" t="s">
        <v>6</v>
      </c>
      <c r="B24" s="29">
        <f t="shared" si="1"/>
        <v>15632</v>
      </c>
      <c r="C24" s="21">
        <v>13538</v>
      </c>
      <c r="D24" s="22">
        <v>2094</v>
      </c>
    </row>
    <row r="25" spans="1:4" ht="21" customHeight="1" thickBot="1">
      <c r="A25" s="11" t="s">
        <v>53</v>
      </c>
      <c r="B25" s="29">
        <f t="shared" si="1"/>
        <v>26659</v>
      </c>
      <c r="C25" s="21">
        <v>17216</v>
      </c>
      <c r="D25" s="22">
        <v>9443</v>
      </c>
    </row>
    <row r="26" spans="1:4" ht="21" customHeight="1" thickBot="1">
      <c r="A26" s="11" t="s">
        <v>54</v>
      </c>
      <c r="B26" s="29">
        <f t="shared" si="1"/>
        <v>42031</v>
      </c>
      <c r="C26" s="21">
        <v>25001</v>
      </c>
      <c r="D26" s="22">
        <v>17030</v>
      </c>
    </row>
    <row r="27" spans="1:4" ht="21" customHeight="1" thickBot="1">
      <c r="A27" s="11" t="s">
        <v>55</v>
      </c>
      <c r="B27" s="29">
        <f t="shared" si="1"/>
        <v>36946</v>
      </c>
      <c r="C27" s="21">
        <v>29701</v>
      </c>
      <c r="D27" s="22">
        <v>7245</v>
      </c>
    </row>
    <row r="28" spans="1:4" ht="21" customHeight="1" thickBot="1">
      <c r="A28" s="11" t="s">
        <v>56</v>
      </c>
      <c r="B28" s="29">
        <f t="shared" si="1"/>
        <v>5400</v>
      </c>
      <c r="C28" s="21">
        <v>2972</v>
      </c>
      <c r="D28" s="22">
        <v>2428</v>
      </c>
    </row>
    <row r="29" spans="1:4" ht="21" customHeight="1" thickBot="1">
      <c r="A29" s="11" t="s">
        <v>7</v>
      </c>
      <c r="B29" s="29">
        <f t="shared" si="1"/>
        <v>30489</v>
      </c>
      <c r="C29" s="21">
        <v>17255</v>
      </c>
      <c r="D29" s="22">
        <v>13234</v>
      </c>
    </row>
    <row r="30" spans="1:4" ht="21" customHeight="1" thickBot="1">
      <c r="A30" s="11" t="s">
        <v>57</v>
      </c>
      <c r="B30" s="29">
        <f t="shared" si="1"/>
        <v>96612</v>
      </c>
      <c r="C30" s="21">
        <v>56685</v>
      </c>
      <c r="D30" s="22">
        <v>39927</v>
      </c>
    </row>
    <row r="31" spans="1:4" ht="21" customHeight="1" thickBot="1">
      <c r="A31" s="11" t="s">
        <v>8</v>
      </c>
      <c r="B31" s="29">
        <f t="shared" si="1"/>
        <v>31546</v>
      </c>
      <c r="C31" s="21">
        <v>19366</v>
      </c>
      <c r="D31" s="22">
        <v>12180</v>
      </c>
    </row>
    <row r="32" spans="1:4" ht="21" customHeight="1" thickBot="1">
      <c r="A32" s="11" t="s">
        <v>9</v>
      </c>
      <c r="B32" s="29">
        <f t="shared" si="1"/>
        <v>106675</v>
      </c>
      <c r="C32" s="21">
        <v>61234</v>
      </c>
      <c r="D32" s="22">
        <v>45441</v>
      </c>
    </row>
    <row r="33" spans="1:4" ht="21" customHeight="1" thickBot="1">
      <c r="A33" s="11" t="s">
        <v>58</v>
      </c>
      <c r="B33" s="29">
        <f t="shared" si="1"/>
        <v>32888</v>
      </c>
      <c r="C33" s="21">
        <v>18235</v>
      </c>
      <c r="D33" s="22">
        <v>14653</v>
      </c>
    </row>
    <row r="34" spans="1:4" ht="21" customHeight="1" thickBot="1">
      <c r="A34" s="11" t="s">
        <v>10</v>
      </c>
      <c r="B34" s="29">
        <f t="shared" si="1"/>
        <v>12050</v>
      </c>
      <c r="C34" s="21">
        <v>8529</v>
      </c>
      <c r="D34" s="22">
        <v>3521</v>
      </c>
    </row>
    <row r="35" spans="1:4" ht="21" customHeight="1" thickBot="1">
      <c r="A35" s="11" t="s">
        <v>11</v>
      </c>
      <c r="B35" s="29">
        <f t="shared" si="1"/>
        <v>38739</v>
      </c>
      <c r="C35" s="21">
        <v>22632</v>
      </c>
      <c r="D35" s="22">
        <v>16107</v>
      </c>
    </row>
    <row r="36" spans="1:4" ht="21" customHeight="1" thickBot="1">
      <c r="A36" s="11" t="s">
        <v>59</v>
      </c>
      <c r="B36" s="29">
        <f t="shared" si="1"/>
        <v>18550</v>
      </c>
      <c r="C36" s="21">
        <v>11515</v>
      </c>
      <c r="D36" s="22">
        <v>7035</v>
      </c>
    </row>
    <row r="37" spans="1:4" ht="46.5" customHeight="1">
      <c r="A37" s="314" t="s">
        <v>294</v>
      </c>
      <c r="B37" s="314"/>
      <c r="C37" s="314"/>
      <c r="D37" s="314"/>
    </row>
    <row r="38" spans="1:4" ht="12.75" customHeight="1">
      <c r="A38" s="157"/>
      <c r="B38" s="158"/>
      <c r="C38" s="158"/>
      <c r="D38" s="158"/>
    </row>
    <row r="39" spans="1:4" ht="12.75" customHeight="1">
      <c r="A39" s="157"/>
      <c r="B39" s="158"/>
      <c r="C39" s="158"/>
      <c r="D39" s="158"/>
    </row>
    <row r="40" spans="1:4" ht="12.75" customHeight="1">
      <c r="A40" s="26"/>
      <c r="B40" s="173"/>
      <c r="C40" s="173"/>
      <c r="D40" s="173"/>
    </row>
    <row r="41" spans="1:4" ht="12.75" customHeight="1">
      <c r="A41" s="26"/>
      <c r="B41" s="173"/>
      <c r="C41" s="173"/>
      <c r="D41" s="173"/>
    </row>
  </sheetData>
  <mergeCells count="2">
    <mergeCell ref="A37:D37"/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1C55D-726B-456D-AD03-534A31E098A1}">
  <sheetPr>
    <tabColor rgb="FFFFC000"/>
  </sheetPr>
  <dimension ref="A1:L19"/>
  <sheetViews>
    <sheetView rightToLeft="1" view="pageBreakPreview" zoomScaleNormal="100" zoomScaleSheetLayoutView="100" workbookViewId="0">
      <selection sqref="A1:J1"/>
    </sheetView>
  </sheetViews>
  <sheetFormatPr defaultColWidth="9.140625" defaultRowHeight="12.75"/>
  <cols>
    <col min="1" max="1" width="8.140625" style="1078" customWidth="1"/>
    <col min="2" max="2" width="14.140625" style="1078" customWidth="1"/>
    <col min="3" max="3" width="12.85546875" style="1078" customWidth="1"/>
    <col min="4" max="4" width="13.42578125" style="1078" customWidth="1"/>
    <col min="5" max="5" width="16.140625" style="1078" customWidth="1"/>
    <col min="6" max="6" width="12.28515625" style="1078" customWidth="1"/>
    <col min="7" max="7" width="12.42578125" style="1078" customWidth="1"/>
    <col min="8" max="8" width="12.85546875" style="1078" customWidth="1"/>
    <col min="9" max="9" width="12" style="1078" customWidth="1"/>
    <col min="10" max="10" width="11.5703125" style="1078" customWidth="1"/>
    <col min="11" max="12" width="11.140625" style="1078" bestFit="1" customWidth="1"/>
    <col min="13" max="256" width="9.140625" style="1078"/>
    <col min="257" max="257" width="8.140625" style="1078" customWidth="1"/>
    <col min="258" max="258" width="14.140625" style="1078" customWidth="1"/>
    <col min="259" max="259" width="12.85546875" style="1078" customWidth="1"/>
    <col min="260" max="260" width="13.42578125" style="1078" customWidth="1"/>
    <col min="261" max="261" width="16.140625" style="1078" customWidth="1"/>
    <col min="262" max="262" width="12.28515625" style="1078" customWidth="1"/>
    <col min="263" max="263" width="12.42578125" style="1078" customWidth="1"/>
    <col min="264" max="264" width="12.85546875" style="1078" customWidth="1"/>
    <col min="265" max="265" width="12" style="1078" customWidth="1"/>
    <col min="266" max="266" width="11.5703125" style="1078" customWidth="1"/>
    <col min="267" max="268" width="11.140625" style="1078" bestFit="1" customWidth="1"/>
    <col min="269" max="512" width="9.140625" style="1078"/>
    <col min="513" max="513" width="8.140625" style="1078" customWidth="1"/>
    <col min="514" max="514" width="14.140625" style="1078" customWidth="1"/>
    <col min="515" max="515" width="12.85546875" style="1078" customWidth="1"/>
    <col min="516" max="516" width="13.42578125" style="1078" customWidth="1"/>
    <col min="517" max="517" width="16.140625" style="1078" customWidth="1"/>
    <col min="518" max="518" width="12.28515625" style="1078" customWidth="1"/>
    <col min="519" max="519" width="12.42578125" style="1078" customWidth="1"/>
    <col min="520" max="520" width="12.85546875" style="1078" customWidth="1"/>
    <col min="521" max="521" width="12" style="1078" customWidth="1"/>
    <col min="522" max="522" width="11.5703125" style="1078" customWidth="1"/>
    <col min="523" max="524" width="11.140625" style="1078" bestFit="1" customWidth="1"/>
    <col min="525" max="768" width="9.140625" style="1078"/>
    <col min="769" max="769" width="8.140625" style="1078" customWidth="1"/>
    <col min="770" max="770" width="14.140625" style="1078" customWidth="1"/>
    <col min="771" max="771" width="12.85546875" style="1078" customWidth="1"/>
    <col min="772" max="772" width="13.42578125" style="1078" customWidth="1"/>
    <col min="773" max="773" width="16.140625" style="1078" customWidth="1"/>
    <col min="774" max="774" width="12.28515625" style="1078" customWidth="1"/>
    <col min="775" max="775" width="12.42578125" style="1078" customWidth="1"/>
    <col min="776" max="776" width="12.85546875" style="1078" customWidth="1"/>
    <col min="777" max="777" width="12" style="1078" customWidth="1"/>
    <col min="778" max="778" width="11.5703125" style="1078" customWidth="1"/>
    <col min="779" max="780" width="11.140625" style="1078" bestFit="1" customWidth="1"/>
    <col min="781" max="1024" width="9.140625" style="1078"/>
    <col min="1025" max="1025" width="8.140625" style="1078" customWidth="1"/>
    <col min="1026" max="1026" width="14.140625" style="1078" customWidth="1"/>
    <col min="1027" max="1027" width="12.85546875" style="1078" customWidth="1"/>
    <col min="1028" max="1028" width="13.42578125" style="1078" customWidth="1"/>
    <col min="1029" max="1029" width="16.140625" style="1078" customWidth="1"/>
    <col min="1030" max="1030" width="12.28515625" style="1078" customWidth="1"/>
    <col min="1031" max="1031" width="12.42578125" style="1078" customWidth="1"/>
    <col min="1032" max="1032" width="12.85546875" style="1078" customWidth="1"/>
    <col min="1033" max="1033" width="12" style="1078" customWidth="1"/>
    <col min="1034" max="1034" width="11.5703125" style="1078" customWidth="1"/>
    <col min="1035" max="1036" width="11.140625" style="1078" bestFit="1" customWidth="1"/>
    <col min="1037" max="1280" width="9.140625" style="1078"/>
    <col min="1281" max="1281" width="8.140625" style="1078" customWidth="1"/>
    <col min="1282" max="1282" width="14.140625" style="1078" customWidth="1"/>
    <col min="1283" max="1283" width="12.85546875" style="1078" customWidth="1"/>
    <col min="1284" max="1284" width="13.42578125" style="1078" customWidth="1"/>
    <col min="1285" max="1285" width="16.140625" style="1078" customWidth="1"/>
    <col min="1286" max="1286" width="12.28515625" style="1078" customWidth="1"/>
    <col min="1287" max="1287" width="12.42578125" style="1078" customWidth="1"/>
    <col min="1288" max="1288" width="12.85546875" style="1078" customWidth="1"/>
    <col min="1289" max="1289" width="12" style="1078" customWidth="1"/>
    <col min="1290" max="1290" width="11.5703125" style="1078" customWidth="1"/>
    <col min="1291" max="1292" width="11.140625" style="1078" bestFit="1" customWidth="1"/>
    <col min="1293" max="1536" width="9.140625" style="1078"/>
    <col min="1537" max="1537" width="8.140625" style="1078" customWidth="1"/>
    <col min="1538" max="1538" width="14.140625" style="1078" customWidth="1"/>
    <col min="1539" max="1539" width="12.85546875" style="1078" customWidth="1"/>
    <col min="1540" max="1540" width="13.42578125" style="1078" customWidth="1"/>
    <col min="1541" max="1541" width="16.140625" style="1078" customWidth="1"/>
    <col min="1542" max="1542" width="12.28515625" style="1078" customWidth="1"/>
    <col min="1543" max="1543" width="12.42578125" style="1078" customWidth="1"/>
    <col min="1544" max="1544" width="12.85546875" style="1078" customWidth="1"/>
    <col min="1545" max="1545" width="12" style="1078" customWidth="1"/>
    <col min="1546" max="1546" width="11.5703125" style="1078" customWidth="1"/>
    <col min="1547" max="1548" width="11.140625" style="1078" bestFit="1" customWidth="1"/>
    <col min="1549" max="1792" width="9.140625" style="1078"/>
    <col min="1793" max="1793" width="8.140625" style="1078" customWidth="1"/>
    <col min="1794" max="1794" width="14.140625" style="1078" customWidth="1"/>
    <col min="1795" max="1795" width="12.85546875" style="1078" customWidth="1"/>
    <col min="1796" max="1796" width="13.42578125" style="1078" customWidth="1"/>
    <col min="1797" max="1797" width="16.140625" style="1078" customWidth="1"/>
    <col min="1798" max="1798" width="12.28515625" style="1078" customWidth="1"/>
    <col min="1799" max="1799" width="12.42578125" style="1078" customWidth="1"/>
    <col min="1800" max="1800" width="12.85546875" style="1078" customWidth="1"/>
    <col min="1801" max="1801" width="12" style="1078" customWidth="1"/>
    <col min="1802" max="1802" width="11.5703125" style="1078" customWidth="1"/>
    <col min="1803" max="1804" width="11.140625" style="1078" bestFit="1" customWidth="1"/>
    <col min="1805" max="2048" width="9.140625" style="1078"/>
    <col min="2049" max="2049" width="8.140625" style="1078" customWidth="1"/>
    <col min="2050" max="2050" width="14.140625" style="1078" customWidth="1"/>
    <col min="2051" max="2051" width="12.85546875" style="1078" customWidth="1"/>
    <col min="2052" max="2052" width="13.42578125" style="1078" customWidth="1"/>
    <col min="2053" max="2053" width="16.140625" style="1078" customWidth="1"/>
    <col min="2054" max="2054" width="12.28515625" style="1078" customWidth="1"/>
    <col min="2055" max="2055" width="12.42578125" style="1078" customWidth="1"/>
    <col min="2056" max="2056" width="12.85546875" style="1078" customWidth="1"/>
    <col min="2057" max="2057" width="12" style="1078" customWidth="1"/>
    <col min="2058" max="2058" width="11.5703125" style="1078" customWidth="1"/>
    <col min="2059" max="2060" width="11.140625" style="1078" bestFit="1" customWidth="1"/>
    <col min="2061" max="2304" width="9.140625" style="1078"/>
    <col min="2305" max="2305" width="8.140625" style="1078" customWidth="1"/>
    <col min="2306" max="2306" width="14.140625" style="1078" customWidth="1"/>
    <col min="2307" max="2307" width="12.85546875" style="1078" customWidth="1"/>
    <col min="2308" max="2308" width="13.42578125" style="1078" customWidth="1"/>
    <col min="2309" max="2309" width="16.140625" style="1078" customWidth="1"/>
    <col min="2310" max="2310" width="12.28515625" style="1078" customWidth="1"/>
    <col min="2311" max="2311" width="12.42578125" style="1078" customWidth="1"/>
    <col min="2312" max="2312" width="12.85546875" style="1078" customWidth="1"/>
    <col min="2313" max="2313" width="12" style="1078" customWidth="1"/>
    <col min="2314" max="2314" width="11.5703125" style="1078" customWidth="1"/>
    <col min="2315" max="2316" width="11.140625" style="1078" bestFit="1" customWidth="1"/>
    <col min="2317" max="2560" width="9.140625" style="1078"/>
    <col min="2561" max="2561" width="8.140625" style="1078" customWidth="1"/>
    <col min="2562" max="2562" width="14.140625" style="1078" customWidth="1"/>
    <col min="2563" max="2563" width="12.85546875" style="1078" customWidth="1"/>
    <col min="2564" max="2564" width="13.42578125" style="1078" customWidth="1"/>
    <col min="2565" max="2565" width="16.140625" style="1078" customWidth="1"/>
    <col min="2566" max="2566" width="12.28515625" style="1078" customWidth="1"/>
    <col min="2567" max="2567" width="12.42578125" style="1078" customWidth="1"/>
    <col min="2568" max="2568" width="12.85546875" style="1078" customWidth="1"/>
    <col min="2569" max="2569" width="12" style="1078" customWidth="1"/>
    <col min="2570" max="2570" width="11.5703125" style="1078" customWidth="1"/>
    <col min="2571" max="2572" width="11.140625" style="1078" bestFit="1" customWidth="1"/>
    <col min="2573" max="2816" width="9.140625" style="1078"/>
    <col min="2817" max="2817" width="8.140625" style="1078" customWidth="1"/>
    <col min="2818" max="2818" width="14.140625" style="1078" customWidth="1"/>
    <col min="2819" max="2819" width="12.85546875" style="1078" customWidth="1"/>
    <col min="2820" max="2820" width="13.42578125" style="1078" customWidth="1"/>
    <col min="2821" max="2821" width="16.140625" style="1078" customWidth="1"/>
    <col min="2822" max="2822" width="12.28515625" style="1078" customWidth="1"/>
    <col min="2823" max="2823" width="12.42578125" style="1078" customWidth="1"/>
    <col min="2824" max="2824" width="12.85546875" style="1078" customWidth="1"/>
    <col min="2825" max="2825" width="12" style="1078" customWidth="1"/>
    <col min="2826" max="2826" width="11.5703125" style="1078" customWidth="1"/>
    <col min="2827" max="2828" width="11.140625" style="1078" bestFit="1" customWidth="1"/>
    <col min="2829" max="3072" width="9.140625" style="1078"/>
    <col min="3073" max="3073" width="8.140625" style="1078" customWidth="1"/>
    <col min="3074" max="3074" width="14.140625" style="1078" customWidth="1"/>
    <col min="3075" max="3075" width="12.85546875" style="1078" customWidth="1"/>
    <col min="3076" max="3076" width="13.42578125" style="1078" customWidth="1"/>
    <col min="3077" max="3077" width="16.140625" style="1078" customWidth="1"/>
    <col min="3078" max="3078" width="12.28515625" style="1078" customWidth="1"/>
    <col min="3079" max="3079" width="12.42578125" style="1078" customWidth="1"/>
    <col min="3080" max="3080" width="12.85546875" style="1078" customWidth="1"/>
    <col min="3081" max="3081" width="12" style="1078" customWidth="1"/>
    <col min="3082" max="3082" width="11.5703125" style="1078" customWidth="1"/>
    <col min="3083" max="3084" width="11.140625" style="1078" bestFit="1" customWidth="1"/>
    <col min="3085" max="3328" width="9.140625" style="1078"/>
    <col min="3329" max="3329" width="8.140625" style="1078" customWidth="1"/>
    <col min="3330" max="3330" width="14.140625" style="1078" customWidth="1"/>
    <col min="3331" max="3331" width="12.85546875" style="1078" customWidth="1"/>
    <col min="3332" max="3332" width="13.42578125" style="1078" customWidth="1"/>
    <col min="3333" max="3333" width="16.140625" style="1078" customWidth="1"/>
    <col min="3334" max="3334" width="12.28515625" style="1078" customWidth="1"/>
    <col min="3335" max="3335" width="12.42578125" style="1078" customWidth="1"/>
    <col min="3336" max="3336" width="12.85546875" style="1078" customWidth="1"/>
    <col min="3337" max="3337" width="12" style="1078" customWidth="1"/>
    <col min="3338" max="3338" width="11.5703125" style="1078" customWidth="1"/>
    <col min="3339" max="3340" width="11.140625" style="1078" bestFit="1" customWidth="1"/>
    <col min="3341" max="3584" width="9.140625" style="1078"/>
    <col min="3585" max="3585" width="8.140625" style="1078" customWidth="1"/>
    <col min="3586" max="3586" width="14.140625" style="1078" customWidth="1"/>
    <col min="3587" max="3587" width="12.85546875" style="1078" customWidth="1"/>
    <col min="3588" max="3588" width="13.42578125" style="1078" customWidth="1"/>
    <col min="3589" max="3589" width="16.140625" style="1078" customWidth="1"/>
    <col min="3590" max="3590" width="12.28515625" style="1078" customWidth="1"/>
    <col min="3591" max="3591" width="12.42578125" style="1078" customWidth="1"/>
    <col min="3592" max="3592" width="12.85546875" style="1078" customWidth="1"/>
    <col min="3593" max="3593" width="12" style="1078" customWidth="1"/>
    <col min="3594" max="3594" width="11.5703125" style="1078" customWidth="1"/>
    <col min="3595" max="3596" width="11.140625" style="1078" bestFit="1" customWidth="1"/>
    <col min="3597" max="3840" width="9.140625" style="1078"/>
    <col min="3841" max="3841" width="8.140625" style="1078" customWidth="1"/>
    <col min="3842" max="3842" width="14.140625" style="1078" customWidth="1"/>
    <col min="3843" max="3843" width="12.85546875" style="1078" customWidth="1"/>
    <col min="3844" max="3844" width="13.42578125" style="1078" customWidth="1"/>
    <col min="3845" max="3845" width="16.140625" style="1078" customWidth="1"/>
    <col min="3846" max="3846" width="12.28515625" style="1078" customWidth="1"/>
    <col min="3847" max="3847" width="12.42578125" style="1078" customWidth="1"/>
    <col min="3848" max="3848" width="12.85546875" style="1078" customWidth="1"/>
    <col min="3849" max="3849" width="12" style="1078" customWidth="1"/>
    <col min="3850" max="3850" width="11.5703125" style="1078" customWidth="1"/>
    <col min="3851" max="3852" width="11.140625" style="1078" bestFit="1" customWidth="1"/>
    <col min="3853" max="4096" width="9.140625" style="1078"/>
    <col min="4097" max="4097" width="8.140625" style="1078" customWidth="1"/>
    <col min="4098" max="4098" width="14.140625" style="1078" customWidth="1"/>
    <col min="4099" max="4099" width="12.85546875" style="1078" customWidth="1"/>
    <col min="4100" max="4100" width="13.42578125" style="1078" customWidth="1"/>
    <col min="4101" max="4101" width="16.140625" style="1078" customWidth="1"/>
    <col min="4102" max="4102" width="12.28515625" style="1078" customWidth="1"/>
    <col min="4103" max="4103" width="12.42578125" style="1078" customWidth="1"/>
    <col min="4104" max="4104" width="12.85546875" style="1078" customWidth="1"/>
    <col min="4105" max="4105" width="12" style="1078" customWidth="1"/>
    <col min="4106" max="4106" width="11.5703125" style="1078" customWidth="1"/>
    <col min="4107" max="4108" width="11.140625" style="1078" bestFit="1" customWidth="1"/>
    <col min="4109" max="4352" width="9.140625" style="1078"/>
    <col min="4353" max="4353" width="8.140625" style="1078" customWidth="1"/>
    <col min="4354" max="4354" width="14.140625" style="1078" customWidth="1"/>
    <col min="4355" max="4355" width="12.85546875" style="1078" customWidth="1"/>
    <col min="4356" max="4356" width="13.42578125" style="1078" customWidth="1"/>
    <col min="4357" max="4357" width="16.140625" style="1078" customWidth="1"/>
    <col min="4358" max="4358" width="12.28515625" style="1078" customWidth="1"/>
    <col min="4359" max="4359" width="12.42578125" style="1078" customWidth="1"/>
    <col min="4360" max="4360" width="12.85546875" style="1078" customWidth="1"/>
    <col min="4361" max="4361" width="12" style="1078" customWidth="1"/>
    <col min="4362" max="4362" width="11.5703125" style="1078" customWidth="1"/>
    <col min="4363" max="4364" width="11.140625" style="1078" bestFit="1" customWidth="1"/>
    <col min="4365" max="4608" width="9.140625" style="1078"/>
    <col min="4609" max="4609" width="8.140625" style="1078" customWidth="1"/>
    <col min="4610" max="4610" width="14.140625" style="1078" customWidth="1"/>
    <col min="4611" max="4611" width="12.85546875" style="1078" customWidth="1"/>
    <col min="4612" max="4612" width="13.42578125" style="1078" customWidth="1"/>
    <col min="4613" max="4613" width="16.140625" style="1078" customWidth="1"/>
    <col min="4614" max="4614" width="12.28515625" style="1078" customWidth="1"/>
    <col min="4615" max="4615" width="12.42578125" style="1078" customWidth="1"/>
    <col min="4616" max="4616" width="12.85546875" style="1078" customWidth="1"/>
    <col min="4617" max="4617" width="12" style="1078" customWidth="1"/>
    <col min="4618" max="4618" width="11.5703125" style="1078" customWidth="1"/>
    <col min="4619" max="4620" width="11.140625" style="1078" bestFit="1" customWidth="1"/>
    <col min="4621" max="4864" width="9.140625" style="1078"/>
    <col min="4865" max="4865" width="8.140625" style="1078" customWidth="1"/>
    <col min="4866" max="4866" width="14.140625" style="1078" customWidth="1"/>
    <col min="4867" max="4867" width="12.85546875" style="1078" customWidth="1"/>
    <col min="4868" max="4868" width="13.42578125" style="1078" customWidth="1"/>
    <col min="4869" max="4869" width="16.140625" style="1078" customWidth="1"/>
    <col min="4870" max="4870" width="12.28515625" style="1078" customWidth="1"/>
    <col min="4871" max="4871" width="12.42578125" style="1078" customWidth="1"/>
    <col min="4872" max="4872" width="12.85546875" style="1078" customWidth="1"/>
    <col min="4873" max="4873" width="12" style="1078" customWidth="1"/>
    <col min="4874" max="4874" width="11.5703125" style="1078" customWidth="1"/>
    <col min="4875" max="4876" width="11.140625" style="1078" bestFit="1" customWidth="1"/>
    <col min="4877" max="5120" width="9.140625" style="1078"/>
    <col min="5121" max="5121" width="8.140625" style="1078" customWidth="1"/>
    <col min="5122" max="5122" width="14.140625" style="1078" customWidth="1"/>
    <col min="5123" max="5123" width="12.85546875" style="1078" customWidth="1"/>
    <col min="5124" max="5124" width="13.42578125" style="1078" customWidth="1"/>
    <col min="5125" max="5125" width="16.140625" style="1078" customWidth="1"/>
    <col min="5126" max="5126" width="12.28515625" style="1078" customWidth="1"/>
    <col min="5127" max="5127" width="12.42578125" style="1078" customWidth="1"/>
    <col min="5128" max="5128" width="12.85546875" style="1078" customWidth="1"/>
    <col min="5129" max="5129" width="12" style="1078" customWidth="1"/>
    <col min="5130" max="5130" width="11.5703125" style="1078" customWidth="1"/>
    <col min="5131" max="5132" width="11.140625" style="1078" bestFit="1" customWidth="1"/>
    <col min="5133" max="5376" width="9.140625" style="1078"/>
    <col min="5377" max="5377" width="8.140625" style="1078" customWidth="1"/>
    <col min="5378" max="5378" width="14.140625" style="1078" customWidth="1"/>
    <col min="5379" max="5379" width="12.85546875" style="1078" customWidth="1"/>
    <col min="5380" max="5380" width="13.42578125" style="1078" customWidth="1"/>
    <col min="5381" max="5381" width="16.140625" style="1078" customWidth="1"/>
    <col min="5382" max="5382" width="12.28515625" style="1078" customWidth="1"/>
    <col min="5383" max="5383" width="12.42578125" style="1078" customWidth="1"/>
    <col min="5384" max="5384" width="12.85546875" style="1078" customWidth="1"/>
    <col min="5385" max="5385" width="12" style="1078" customWidth="1"/>
    <col min="5386" max="5386" width="11.5703125" style="1078" customWidth="1"/>
    <col min="5387" max="5388" width="11.140625" style="1078" bestFit="1" customWidth="1"/>
    <col min="5389" max="5632" width="9.140625" style="1078"/>
    <col min="5633" max="5633" width="8.140625" style="1078" customWidth="1"/>
    <col min="5634" max="5634" width="14.140625" style="1078" customWidth="1"/>
    <col min="5635" max="5635" width="12.85546875" style="1078" customWidth="1"/>
    <col min="5636" max="5636" width="13.42578125" style="1078" customWidth="1"/>
    <col min="5637" max="5637" width="16.140625" style="1078" customWidth="1"/>
    <col min="5638" max="5638" width="12.28515625" style="1078" customWidth="1"/>
    <col min="5639" max="5639" width="12.42578125" style="1078" customWidth="1"/>
    <col min="5640" max="5640" width="12.85546875" style="1078" customWidth="1"/>
    <col min="5641" max="5641" width="12" style="1078" customWidth="1"/>
    <col min="5642" max="5642" width="11.5703125" style="1078" customWidth="1"/>
    <col min="5643" max="5644" width="11.140625" style="1078" bestFit="1" customWidth="1"/>
    <col min="5645" max="5888" width="9.140625" style="1078"/>
    <col min="5889" max="5889" width="8.140625" style="1078" customWidth="1"/>
    <col min="5890" max="5890" width="14.140625" style="1078" customWidth="1"/>
    <col min="5891" max="5891" width="12.85546875" style="1078" customWidth="1"/>
    <col min="5892" max="5892" width="13.42578125" style="1078" customWidth="1"/>
    <col min="5893" max="5893" width="16.140625" style="1078" customWidth="1"/>
    <col min="5894" max="5894" width="12.28515625" style="1078" customWidth="1"/>
    <col min="5895" max="5895" width="12.42578125" style="1078" customWidth="1"/>
    <col min="5896" max="5896" width="12.85546875" style="1078" customWidth="1"/>
    <col min="5897" max="5897" width="12" style="1078" customWidth="1"/>
    <col min="5898" max="5898" width="11.5703125" style="1078" customWidth="1"/>
    <col min="5899" max="5900" width="11.140625" style="1078" bestFit="1" customWidth="1"/>
    <col min="5901" max="6144" width="9.140625" style="1078"/>
    <col min="6145" max="6145" width="8.140625" style="1078" customWidth="1"/>
    <col min="6146" max="6146" width="14.140625" style="1078" customWidth="1"/>
    <col min="6147" max="6147" width="12.85546875" style="1078" customWidth="1"/>
    <col min="6148" max="6148" width="13.42578125" style="1078" customWidth="1"/>
    <col min="6149" max="6149" width="16.140625" style="1078" customWidth="1"/>
    <col min="6150" max="6150" width="12.28515625" style="1078" customWidth="1"/>
    <col min="6151" max="6151" width="12.42578125" style="1078" customWidth="1"/>
    <col min="6152" max="6152" width="12.85546875" style="1078" customWidth="1"/>
    <col min="6153" max="6153" width="12" style="1078" customWidth="1"/>
    <col min="6154" max="6154" width="11.5703125" style="1078" customWidth="1"/>
    <col min="6155" max="6156" width="11.140625" style="1078" bestFit="1" customWidth="1"/>
    <col min="6157" max="6400" width="9.140625" style="1078"/>
    <col min="6401" max="6401" width="8.140625" style="1078" customWidth="1"/>
    <col min="6402" max="6402" width="14.140625" style="1078" customWidth="1"/>
    <col min="6403" max="6403" width="12.85546875" style="1078" customWidth="1"/>
    <col min="6404" max="6404" width="13.42578125" style="1078" customWidth="1"/>
    <col min="6405" max="6405" width="16.140625" style="1078" customWidth="1"/>
    <col min="6406" max="6406" width="12.28515625" style="1078" customWidth="1"/>
    <col min="6407" max="6407" width="12.42578125" style="1078" customWidth="1"/>
    <col min="6408" max="6408" width="12.85546875" style="1078" customWidth="1"/>
    <col min="6409" max="6409" width="12" style="1078" customWidth="1"/>
    <col min="6410" max="6410" width="11.5703125" style="1078" customWidth="1"/>
    <col min="6411" max="6412" width="11.140625" style="1078" bestFit="1" customWidth="1"/>
    <col min="6413" max="6656" width="9.140625" style="1078"/>
    <col min="6657" max="6657" width="8.140625" style="1078" customWidth="1"/>
    <col min="6658" max="6658" width="14.140625" style="1078" customWidth="1"/>
    <col min="6659" max="6659" width="12.85546875" style="1078" customWidth="1"/>
    <col min="6660" max="6660" width="13.42578125" style="1078" customWidth="1"/>
    <col min="6661" max="6661" width="16.140625" style="1078" customWidth="1"/>
    <col min="6662" max="6662" width="12.28515625" style="1078" customWidth="1"/>
    <col min="6663" max="6663" width="12.42578125" style="1078" customWidth="1"/>
    <col min="6664" max="6664" width="12.85546875" style="1078" customWidth="1"/>
    <col min="6665" max="6665" width="12" style="1078" customWidth="1"/>
    <col min="6666" max="6666" width="11.5703125" style="1078" customWidth="1"/>
    <col min="6667" max="6668" width="11.140625" style="1078" bestFit="1" customWidth="1"/>
    <col min="6669" max="6912" width="9.140625" style="1078"/>
    <col min="6913" max="6913" width="8.140625" style="1078" customWidth="1"/>
    <col min="6914" max="6914" width="14.140625" style="1078" customWidth="1"/>
    <col min="6915" max="6915" width="12.85546875" style="1078" customWidth="1"/>
    <col min="6916" max="6916" width="13.42578125" style="1078" customWidth="1"/>
    <col min="6917" max="6917" width="16.140625" style="1078" customWidth="1"/>
    <col min="6918" max="6918" width="12.28515625" style="1078" customWidth="1"/>
    <col min="6919" max="6919" width="12.42578125" style="1078" customWidth="1"/>
    <col min="6920" max="6920" width="12.85546875" style="1078" customWidth="1"/>
    <col min="6921" max="6921" width="12" style="1078" customWidth="1"/>
    <col min="6922" max="6922" width="11.5703125" style="1078" customWidth="1"/>
    <col min="6923" max="6924" width="11.140625" style="1078" bestFit="1" customWidth="1"/>
    <col min="6925" max="7168" width="9.140625" style="1078"/>
    <col min="7169" max="7169" width="8.140625" style="1078" customWidth="1"/>
    <col min="7170" max="7170" width="14.140625" style="1078" customWidth="1"/>
    <col min="7171" max="7171" width="12.85546875" style="1078" customWidth="1"/>
    <col min="7172" max="7172" width="13.42578125" style="1078" customWidth="1"/>
    <col min="7173" max="7173" width="16.140625" style="1078" customWidth="1"/>
    <col min="7174" max="7174" width="12.28515625" style="1078" customWidth="1"/>
    <col min="7175" max="7175" width="12.42578125" style="1078" customWidth="1"/>
    <col min="7176" max="7176" width="12.85546875" style="1078" customWidth="1"/>
    <col min="7177" max="7177" width="12" style="1078" customWidth="1"/>
    <col min="7178" max="7178" width="11.5703125" style="1078" customWidth="1"/>
    <col min="7179" max="7180" width="11.140625" style="1078" bestFit="1" customWidth="1"/>
    <col min="7181" max="7424" width="9.140625" style="1078"/>
    <col min="7425" max="7425" width="8.140625" style="1078" customWidth="1"/>
    <col min="7426" max="7426" width="14.140625" style="1078" customWidth="1"/>
    <col min="7427" max="7427" width="12.85546875" style="1078" customWidth="1"/>
    <col min="7428" max="7428" width="13.42578125" style="1078" customWidth="1"/>
    <col min="7429" max="7429" width="16.140625" style="1078" customWidth="1"/>
    <col min="7430" max="7430" width="12.28515625" style="1078" customWidth="1"/>
    <col min="7431" max="7431" width="12.42578125" style="1078" customWidth="1"/>
    <col min="7432" max="7432" width="12.85546875" style="1078" customWidth="1"/>
    <col min="7433" max="7433" width="12" style="1078" customWidth="1"/>
    <col min="7434" max="7434" width="11.5703125" style="1078" customWidth="1"/>
    <col min="7435" max="7436" width="11.140625" style="1078" bestFit="1" customWidth="1"/>
    <col min="7437" max="7680" width="9.140625" style="1078"/>
    <col min="7681" max="7681" width="8.140625" style="1078" customWidth="1"/>
    <col min="7682" max="7682" width="14.140625" style="1078" customWidth="1"/>
    <col min="7683" max="7683" width="12.85546875" style="1078" customWidth="1"/>
    <col min="7684" max="7684" width="13.42578125" style="1078" customWidth="1"/>
    <col min="7685" max="7685" width="16.140625" style="1078" customWidth="1"/>
    <col min="7686" max="7686" width="12.28515625" style="1078" customWidth="1"/>
    <col min="7687" max="7687" width="12.42578125" style="1078" customWidth="1"/>
    <col min="7688" max="7688" width="12.85546875" style="1078" customWidth="1"/>
    <col min="7689" max="7689" width="12" style="1078" customWidth="1"/>
    <col min="7690" max="7690" width="11.5703125" style="1078" customWidth="1"/>
    <col min="7691" max="7692" width="11.140625" style="1078" bestFit="1" customWidth="1"/>
    <col min="7693" max="7936" width="9.140625" style="1078"/>
    <col min="7937" max="7937" width="8.140625" style="1078" customWidth="1"/>
    <col min="7938" max="7938" width="14.140625" style="1078" customWidth="1"/>
    <col min="7939" max="7939" width="12.85546875" style="1078" customWidth="1"/>
    <col min="7940" max="7940" width="13.42578125" style="1078" customWidth="1"/>
    <col min="7941" max="7941" width="16.140625" style="1078" customWidth="1"/>
    <col min="7942" max="7942" width="12.28515625" style="1078" customWidth="1"/>
    <col min="7943" max="7943" width="12.42578125" style="1078" customWidth="1"/>
    <col min="7944" max="7944" width="12.85546875" style="1078" customWidth="1"/>
    <col min="7945" max="7945" width="12" style="1078" customWidth="1"/>
    <col min="7946" max="7946" width="11.5703125" style="1078" customWidth="1"/>
    <col min="7947" max="7948" width="11.140625" style="1078" bestFit="1" customWidth="1"/>
    <col min="7949" max="8192" width="9.140625" style="1078"/>
    <col min="8193" max="8193" width="8.140625" style="1078" customWidth="1"/>
    <col min="8194" max="8194" width="14.140625" style="1078" customWidth="1"/>
    <col min="8195" max="8195" width="12.85546875" style="1078" customWidth="1"/>
    <col min="8196" max="8196" width="13.42578125" style="1078" customWidth="1"/>
    <col min="8197" max="8197" width="16.140625" style="1078" customWidth="1"/>
    <col min="8198" max="8198" width="12.28515625" style="1078" customWidth="1"/>
    <col min="8199" max="8199" width="12.42578125" style="1078" customWidth="1"/>
    <col min="8200" max="8200" width="12.85546875" style="1078" customWidth="1"/>
    <col min="8201" max="8201" width="12" style="1078" customWidth="1"/>
    <col min="8202" max="8202" width="11.5703125" style="1078" customWidth="1"/>
    <col min="8203" max="8204" width="11.140625" style="1078" bestFit="1" customWidth="1"/>
    <col min="8205" max="8448" width="9.140625" style="1078"/>
    <col min="8449" max="8449" width="8.140625" style="1078" customWidth="1"/>
    <col min="8450" max="8450" width="14.140625" style="1078" customWidth="1"/>
    <col min="8451" max="8451" width="12.85546875" style="1078" customWidth="1"/>
    <col min="8452" max="8452" width="13.42578125" style="1078" customWidth="1"/>
    <col min="8453" max="8453" width="16.140625" style="1078" customWidth="1"/>
    <col min="8454" max="8454" width="12.28515625" style="1078" customWidth="1"/>
    <col min="8455" max="8455" width="12.42578125" style="1078" customWidth="1"/>
    <col min="8456" max="8456" width="12.85546875" style="1078" customWidth="1"/>
    <col min="8457" max="8457" width="12" style="1078" customWidth="1"/>
    <col min="8458" max="8458" width="11.5703125" style="1078" customWidth="1"/>
    <col min="8459" max="8460" width="11.140625" style="1078" bestFit="1" customWidth="1"/>
    <col min="8461" max="8704" width="9.140625" style="1078"/>
    <col min="8705" max="8705" width="8.140625" style="1078" customWidth="1"/>
    <col min="8706" max="8706" width="14.140625" style="1078" customWidth="1"/>
    <col min="8707" max="8707" width="12.85546875" style="1078" customWidth="1"/>
    <col min="8708" max="8708" width="13.42578125" style="1078" customWidth="1"/>
    <col min="8709" max="8709" width="16.140625" style="1078" customWidth="1"/>
    <col min="8710" max="8710" width="12.28515625" style="1078" customWidth="1"/>
    <col min="8711" max="8711" width="12.42578125" style="1078" customWidth="1"/>
    <col min="8712" max="8712" width="12.85546875" style="1078" customWidth="1"/>
    <col min="8713" max="8713" width="12" style="1078" customWidth="1"/>
    <col min="8714" max="8714" width="11.5703125" style="1078" customWidth="1"/>
    <col min="8715" max="8716" width="11.140625" style="1078" bestFit="1" customWidth="1"/>
    <col min="8717" max="8960" width="9.140625" style="1078"/>
    <col min="8961" max="8961" width="8.140625" style="1078" customWidth="1"/>
    <col min="8962" max="8962" width="14.140625" style="1078" customWidth="1"/>
    <col min="8963" max="8963" width="12.85546875" style="1078" customWidth="1"/>
    <col min="8964" max="8964" width="13.42578125" style="1078" customWidth="1"/>
    <col min="8965" max="8965" width="16.140625" style="1078" customWidth="1"/>
    <col min="8966" max="8966" width="12.28515625" style="1078" customWidth="1"/>
    <col min="8967" max="8967" width="12.42578125" style="1078" customWidth="1"/>
    <col min="8968" max="8968" width="12.85546875" style="1078" customWidth="1"/>
    <col min="8969" max="8969" width="12" style="1078" customWidth="1"/>
    <col min="8970" max="8970" width="11.5703125" style="1078" customWidth="1"/>
    <col min="8971" max="8972" width="11.140625" style="1078" bestFit="1" customWidth="1"/>
    <col min="8973" max="9216" width="9.140625" style="1078"/>
    <col min="9217" max="9217" width="8.140625" style="1078" customWidth="1"/>
    <col min="9218" max="9218" width="14.140625" style="1078" customWidth="1"/>
    <col min="9219" max="9219" width="12.85546875" style="1078" customWidth="1"/>
    <col min="9220" max="9220" width="13.42578125" style="1078" customWidth="1"/>
    <col min="9221" max="9221" width="16.140625" style="1078" customWidth="1"/>
    <col min="9222" max="9222" width="12.28515625" style="1078" customWidth="1"/>
    <col min="9223" max="9223" width="12.42578125" style="1078" customWidth="1"/>
    <col min="9224" max="9224" width="12.85546875" style="1078" customWidth="1"/>
    <col min="9225" max="9225" width="12" style="1078" customWidth="1"/>
    <col min="9226" max="9226" width="11.5703125" style="1078" customWidth="1"/>
    <col min="9227" max="9228" width="11.140625" style="1078" bestFit="1" customWidth="1"/>
    <col min="9229" max="9472" width="9.140625" style="1078"/>
    <col min="9473" max="9473" width="8.140625" style="1078" customWidth="1"/>
    <col min="9474" max="9474" width="14.140625" style="1078" customWidth="1"/>
    <col min="9475" max="9475" width="12.85546875" style="1078" customWidth="1"/>
    <col min="9476" max="9476" width="13.42578125" style="1078" customWidth="1"/>
    <col min="9477" max="9477" width="16.140625" style="1078" customWidth="1"/>
    <col min="9478" max="9478" width="12.28515625" style="1078" customWidth="1"/>
    <col min="9479" max="9479" width="12.42578125" style="1078" customWidth="1"/>
    <col min="9480" max="9480" width="12.85546875" style="1078" customWidth="1"/>
    <col min="9481" max="9481" width="12" style="1078" customWidth="1"/>
    <col min="9482" max="9482" width="11.5703125" style="1078" customWidth="1"/>
    <col min="9483" max="9484" width="11.140625" style="1078" bestFit="1" customWidth="1"/>
    <col min="9485" max="9728" width="9.140625" style="1078"/>
    <col min="9729" max="9729" width="8.140625" style="1078" customWidth="1"/>
    <col min="9730" max="9730" width="14.140625" style="1078" customWidth="1"/>
    <col min="9731" max="9731" width="12.85546875" style="1078" customWidth="1"/>
    <col min="9732" max="9732" width="13.42578125" style="1078" customWidth="1"/>
    <col min="9733" max="9733" width="16.140625" style="1078" customWidth="1"/>
    <col min="9734" max="9734" width="12.28515625" style="1078" customWidth="1"/>
    <col min="9735" max="9735" width="12.42578125" style="1078" customWidth="1"/>
    <col min="9736" max="9736" width="12.85546875" style="1078" customWidth="1"/>
    <col min="9737" max="9737" width="12" style="1078" customWidth="1"/>
    <col min="9738" max="9738" width="11.5703125" style="1078" customWidth="1"/>
    <col min="9739" max="9740" width="11.140625" style="1078" bestFit="1" customWidth="1"/>
    <col min="9741" max="9984" width="9.140625" style="1078"/>
    <col min="9985" max="9985" width="8.140625" style="1078" customWidth="1"/>
    <col min="9986" max="9986" width="14.140625" style="1078" customWidth="1"/>
    <col min="9987" max="9987" width="12.85546875" style="1078" customWidth="1"/>
    <col min="9988" max="9988" width="13.42578125" style="1078" customWidth="1"/>
    <col min="9989" max="9989" width="16.140625" style="1078" customWidth="1"/>
    <col min="9990" max="9990" width="12.28515625" style="1078" customWidth="1"/>
    <col min="9991" max="9991" width="12.42578125" style="1078" customWidth="1"/>
    <col min="9992" max="9992" width="12.85546875" style="1078" customWidth="1"/>
    <col min="9993" max="9993" width="12" style="1078" customWidth="1"/>
    <col min="9994" max="9994" width="11.5703125" style="1078" customWidth="1"/>
    <col min="9995" max="9996" width="11.140625" style="1078" bestFit="1" customWidth="1"/>
    <col min="9997" max="10240" width="9.140625" style="1078"/>
    <col min="10241" max="10241" width="8.140625" style="1078" customWidth="1"/>
    <col min="10242" max="10242" width="14.140625" style="1078" customWidth="1"/>
    <col min="10243" max="10243" width="12.85546875" style="1078" customWidth="1"/>
    <col min="10244" max="10244" width="13.42578125" style="1078" customWidth="1"/>
    <col min="10245" max="10245" width="16.140625" style="1078" customWidth="1"/>
    <col min="10246" max="10246" width="12.28515625" style="1078" customWidth="1"/>
    <col min="10247" max="10247" width="12.42578125" style="1078" customWidth="1"/>
    <col min="10248" max="10248" width="12.85546875" style="1078" customWidth="1"/>
    <col min="10249" max="10249" width="12" style="1078" customWidth="1"/>
    <col min="10250" max="10250" width="11.5703125" style="1078" customWidth="1"/>
    <col min="10251" max="10252" width="11.140625" style="1078" bestFit="1" customWidth="1"/>
    <col min="10253" max="10496" width="9.140625" style="1078"/>
    <col min="10497" max="10497" width="8.140625" style="1078" customWidth="1"/>
    <col min="10498" max="10498" width="14.140625" style="1078" customWidth="1"/>
    <col min="10499" max="10499" width="12.85546875" style="1078" customWidth="1"/>
    <col min="10500" max="10500" width="13.42578125" style="1078" customWidth="1"/>
    <col min="10501" max="10501" width="16.140625" style="1078" customWidth="1"/>
    <col min="10502" max="10502" width="12.28515625" style="1078" customWidth="1"/>
    <col min="10503" max="10503" width="12.42578125" style="1078" customWidth="1"/>
    <col min="10504" max="10504" width="12.85546875" style="1078" customWidth="1"/>
    <col min="10505" max="10505" width="12" style="1078" customWidth="1"/>
    <col min="10506" max="10506" width="11.5703125" style="1078" customWidth="1"/>
    <col min="10507" max="10508" width="11.140625" style="1078" bestFit="1" customWidth="1"/>
    <col min="10509" max="10752" width="9.140625" style="1078"/>
    <col min="10753" max="10753" width="8.140625" style="1078" customWidth="1"/>
    <col min="10754" max="10754" width="14.140625" style="1078" customWidth="1"/>
    <col min="10755" max="10755" width="12.85546875" style="1078" customWidth="1"/>
    <col min="10756" max="10756" width="13.42578125" style="1078" customWidth="1"/>
    <col min="10757" max="10757" width="16.140625" style="1078" customWidth="1"/>
    <col min="10758" max="10758" width="12.28515625" style="1078" customWidth="1"/>
    <col min="10759" max="10759" width="12.42578125" style="1078" customWidth="1"/>
    <col min="10760" max="10760" width="12.85546875" style="1078" customWidth="1"/>
    <col min="10761" max="10761" width="12" style="1078" customWidth="1"/>
    <col min="10762" max="10762" width="11.5703125" style="1078" customWidth="1"/>
    <col min="10763" max="10764" width="11.140625" style="1078" bestFit="1" customWidth="1"/>
    <col min="10765" max="11008" width="9.140625" style="1078"/>
    <col min="11009" max="11009" width="8.140625" style="1078" customWidth="1"/>
    <col min="11010" max="11010" width="14.140625" style="1078" customWidth="1"/>
    <col min="11011" max="11011" width="12.85546875" style="1078" customWidth="1"/>
    <col min="11012" max="11012" width="13.42578125" style="1078" customWidth="1"/>
    <col min="11013" max="11013" width="16.140625" style="1078" customWidth="1"/>
    <col min="11014" max="11014" width="12.28515625" style="1078" customWidth="1"/>
    <col min="11015" max="11015" width="12.42578125" style="1078" customWidth="1"/>
    <col min="11016" max="11016" width="12.85546875" style="1078" customWidth="1"/>
    <col min="11017" max="11017" width="12" style="1078" customWidth="1"/>
    <col min="11018" max="11018" width="11.5703125" style="1078" customWidth="1"/>
    <col min="11019" max="11020" width="11.140625" style="1078" bestFit="1" customWidth="1"/>
    <col min="11021" max="11264" width="9.140625" style="1078"/>
    <col min="11265" max="11265" width="8.140625" style="1078" customWidth="1"/>
    <col min="11266" max="11266" width="14.140625" style="1078" customWidth="1"/>
    <col min="11267" max="11267" width="12.85546875" style="1078" customWidth="1"/>
    <col min="11268" max="11268" width="13.42578125" style="1078" customWidth="1"/>
    <col min="11269" max="11269" width="16.140625" style="1078" customWidth="1"/>
    <col min="11270" max="11270" width="12.28515625" style="1078" customWidth="1"/>
    <col min="11271" max="11271" width="12.42578125" style="1078" customWidth="1"/>
    <col min="11272" max="11272" width="12.85546875" style="1078" customWidth="1"/>
    <col min="11273" max="11273" width="12" style="1078" customWidth="1"/>
    <col min="11274" max="11274" width="11.5703125" style="1078" customWidth="1"/>
    <col min="11275" max="11276" width="11.140625" style="1078" bestFit="1" customWidth="1"/>
    <col min="11277" max="11520" width="9.140625" style="1078"/>
    <col min="11521" max="11521" width="8.140625" style="1078" customWidth="1"/>
    <col min="11522" max="11522" width="14.140625" style="1078" customWidth="1"/>
    <col min="11523" max="11523" width="12.85546875" style="1078" customWidth="1"/>
    <col min="11524" max="11524" width="13.42578125" style="1078" customWidth="1"/>
    <col min="11525" max="11525" width="16.140625" style="1078" customWidth="1"/>
    <col min="11526" max="11526" width="12.28515625" style="1078" customWidth="1"/>
    <col min="11527" max="11527" width="12.42578125" style="1078" customWidth="1"/>
    <col min="11528" max="11528" width="12.85546875" style="1078" customWidth="1"/>
    <col min="11529" max="11529" width="12" style="1078" customWidth="1"/>
    <col min="11530" max="11530" width="11.5703125" style="1078" customWidth="1"/>
    <col min="11531" max="11532" width="11.140625" style="1078" bestFit="1" customWidth="1"/>
    <col min="11533" max="11776" width="9.140625" style="1078"/>
    <col min="11777" max="11777" width="8.140625" style="1078" customWidth="1"/>
    <col min="11778" max="11778" width="14.140625" style="1078" customWidth="1"/>
    <col min="11779" max="11779" width="12.85546875" style="1078" customWidth="1"/>
    <col min="11780" max="11780" width="13.42578125" style="1078" customWidth="1"/>
    <col min="11781" max="11781" width="16.140625" style="1078" customWidth="1"/>
    <col min="11782" max="11782" width="12.28515625" style="1078" customWidth="1"/>
    <col min="11783" max="11783" width="12.42578125" style="1078" customWidth="1"/>
    <col min="11784" max="11784" width="12.85546875" style="1078" customWidth="1"/>
    <col min="11785" max="11785" width="12" style="1078" customWidth="1"/>
    <col min="11786" max="11786" width="11.5703125" style="1078" customWidth="1"/>
    <col min="11787" max="11788" width="11.140625" style="1078" bestFit="1" customWidth="1"/>
    <col min="11789" max="12032" width="9.140625" style="1078"/>
    <col min="12033" max="12033" width="8.140625" style="1078" customWidth="1"/>
    <col min="12034" max="12034" width="14.140625" style="1078" customWidth="1"/>
    <col min="12035" max="12035" width="12.85546875" style="1078" customWidth="1"/>
    <col min="12036" max="12036" width="13.42578125" style="1078" customWidth="1"/>
    <col min="12037" max="12037" width="16.140625" style="1078" customWidth="1"/>
    <col min="12038" max="12038" width="12.28515625" style="1078" customWidth="1"/>
    <col min="12039" max="12039" width="12.42578125" style="1078" customWidth="1"/>
    <col min="12040" max="12040" width="12.85546875" style="1078" customWidth="1"/>
    <col min="12041" max="12041" width="12" style="1078" customWidth="1"/>
    <col min="12042" max="12042" width="11.5703125" style="1078" customWidth="1"/>
    <col min="12043" max="12044" width="11.140625" style="1078" bestFit="1" customWidth="1"/>
    <col min="12045" max="12288" width="9.140625" style="1078"/>
    <col min="12289" max="12289" width="8.140625" style="1078" customWidth="1"/>
    <col min="12290" max="12290" width="14.140625" style="1078" customWidth="1"/>
    <col min="12291" max="12291" width="12.85546875" style="1078" customWidth="1"/>
    <col min="12292" max="12292" width="13.42578125" style="1078" customWidth="1"/>
    <col min="12293" max="12293" width="16.140625" style="1078" customWidth="1"/>
    <col min="12294" max="12294" width="12.28515625" style="1078" customWidth="1"/>
    <col min="12295" max="12295" width="12.42578125" style="1078" customWidth="1"/>
    <col min="12296" max="12296" width="12.85546875" style="1078" customWidth="1"/>
    <col min="12297" max="12297" width="12" style="1078" customWidth="1"/>
    <col min="12298" max="12298" width="11.5703125" style="1078" customWidth="1"/>
    <col min="12299" max="12300" width="11.140625" style="1078" bestFit="1" customWidth="1"/>
    <col min="12301" max="12544" width="9.140625" style="1078"/>
    <col min="12545" max="12545" width="8.140625" style="1078" customWidth="1"/>
    <col min="12546" max="12546" width="14.140625" style="1078" customWidth="1"/>
    <col min="12547" max="12547" width="12.85546875" style="1078" customWidth="1"/>
    <col min="12548" max="12548" width="13.42578125" style="1078" customWidth="1"/>
    <col min="12549" max="12549" width="16.140625" style="1078" customWidth="1"/>
    <col min="12550" max="12550" width="12.28515625" style="1078" customWidth="1"/>
    <col min="12551" max="12551" width="12.42578125" style="1078" customWidth="1"/>
    <col min="12552" max="12552" width="12.85546875" style="1078" customWidth="1"/>
    <col min="12553" max="12553" width="12" style="1078" customWidth="1"/>
    <col min="12554" max="12554" width="11.5703125" style="1078" customWidth="1"/>
    <col min="12555" max="12556" width="11.140625" style="1078" bestFit="1" customWidth="1"/>
    <col min="12557" max="12800" width="9.140625" style="1078"/>
    <col min="12801" max="12801" width="8.140625" style="1078" customWidth="1"/>
    <col min="12802" max="12802" width="14.140625" style="1078" customWidth="1"/>
    <col min="12803" max="12803" width="12.85546875" style="1078" customWidth="1"/>
    <col min="12804" max="12804" width="13.42578125" style="1078" customWidth="1"/>
    <col min="12805" max="12805" width="16.140625" style="1078" customWidth="1"/>
    <col min="12806" max="12806" width="12.28515625" style="1078" customWidth="1"/>
    <col min="12807" max="12807" width="12.42578125" style="1078" customWidth="1"/>
    <col min="12808" max="12808" width="12.85546875" style="1078" customWidth="1"/>
    <col min="12809" max="12809" width="12" style="1078" customWidth="1"/>
    <col min="12810" max="12810" width="11.5703125" style="1078" customWidth="1"/>
    <col min="12811" max="12812" width="11.140625" style="1078" bestFit="1" customWidth="1"/>
    <col min="12813" max="13056" width="9.140625" style="1078"/>
    <col min="13057" max="13057" width="8.140625" style="1078" customWidth="1"/>
    <col min="13058" max="13058" width="14.140625" style="1078" customWidth="1"/>
    <col min="13059" max="13059" width="12.85546875" style="1078" customWidth="1"/>
    <col min="13060" max="13060" width="13.42578125" style="1078" customWidth="1"/>
    <col min="13061" max="13061" width="16.140625" style="1078" customWidth="1"/>
    <col min="13062" max="13062" width="12.28515625" style="1078" customWidth="1"/>
    <col min="13063" max="13063" width="12.42578125" style="1078" customWidth="1"/>
    <col min="13064" max="13064" width="12.85546875" style="1078" customWidth="1"/>
    <col min="13065" max="13065" width="12" style="1078" customWidth="1"/>
    <col min="13066" max="13066" width="11.5703125" style="1078" customWidth="1"/>
    <col min="13067" max="13068" width="11.140625" style="1078" bestFit="1" customWidth="1"/>
    <col min="13069" max="13312" width="9.140625" style="1078"/>
    <col min="13313" max="13313" width="8.140625" style="1078" customWidth="1"/>
    <col min="13314" max="13314" width="14.140625" style="1078" customWidth="1"/>
    <col min="13315" max="13315" width="12.85546875" style="1078" customWidth="1"/>
    <col min="13316" max="13316" width="13.42578125" style="1078" customWidth="1"/>
    <col min="13317" max="13317" width="16.140625" style="1078" customWidth="1"/>
    <col min="13318" max="13318" width="12.28515625" style="1078" customWidth="1"/>
    <col min="13319" max="13319" width="12.42578125" style="1078" customWidth="1"/>
    <col min="13320" max="13320" width="12.85546875" style="1078" customWidth="1"/>
    <col min="13321" max="13321" width="12" style="1078" customWidth="1"/>
    <col min="13322" max="13322" width="11.5703125" style="1078" customWidth="1"/>
    <col min="13323" max="13324" width="11.140625" style="1078" bestFit="1" customWidth="1"/>
    <col min="13325" max="13568" width="9.140625" style="1078"/>
    <col min="13569" max="13569" width="8.140625" style="1078" customWidth="1"/>
    <col min="13570" max="13570" width="14.140625" style="1078" customWidth="1"/>
    <col min="13571" max="13571" width="12.85546875" style="1078" customWidth="1"/>
    <col min="13572" max="13572" width="13.42578125" style="1078" customWidth="1"/>
    <col min="13573" max="13573" width="16.140625" style="1078" customWidth="1"/>
    <col min="13574" max="13574" width="12.28515625" style="1078" customWidth="1"/>
    <col min="13575" max="13575" width="12.42578125" style="1078" customWidth="1"/>
    <col min="13576" max="13576" width="12.85546875" style="1078" customWidth="1"/>
    <col min="13577" max="13577" width="12" style="1078" customWidth="1"/>
    <col min="13578" max="13578" width="11.5703125" style="1078" customWidth="1"/>
    <col min="13579" max="13580" width="11.140625" style="1078" bestFit="1" customWidth="1"/>
    <col min="13581" max="13824" width="9.140625" style="1078"/>
    <col min="13825" max="13825" width="8.140625" style="1078" customWidth="1"/>
    <col min="13826" max="13826" width="14.140625" style="1078" customWidth="1"/>
    <col min="13827" max="13827" width="12.85546875" style="1078" customWidth="1"/>
    <col min="13828" max="13828" width="13.42578125" style="1078" customWidth="1"/>
    <col min="13829" max="13829" width="16.140625" style="1078" customWidth="1"/>
    <col min="13830" max="13830" width="12.28515625" style="1078" customWidth="1"/>
    <col min="13831" max="13831" width="12.42578125" style="1078" customWidth="1"/>
    <col min="13832" max="13832" width="12.85546875" style="1078" customWidth="1"/>
    <col min="13833" max="13833" width="12" style="1078" customWidth="1"/>
    <col min="13834" max="13834" width="11.5703125" style="1078" customWidth="1"/>
    <col min="13835" max="13836" width="11.140625" style="1078" bestFit="1" customWidth="1"/>
    <col min="13837" max="14080" width="9.140625" style="1078"/>
    <col min="14081" max="14081" width="8.140625" style="1078" customWidth="1"/>
    <col min="14082" max="14082" width="14.140625" style="1078" customWidth="1"/>
    <col min="14083" max="14083" width="12.85546875" style="1078" customWidth="1"/>
    <col min="14084" max="14084" width="13.42578125" style="1078" customWidth="1"/>
    <col min="14085" max="14085" width="16.140625" style="1078" customWidth="1"/>
    <col min="14086" max="14086" width="12.28515625" style="1078" customWidth="1"/>
    <col min="14087" max="14087" width="12.42578125" style="1078" customWidth="1"/>
    <col min="14088" max="14088" width="12.85546875" style="1078" customWidth="1"/>
    <col min="14089" max="14089" width="12" style="1078" customWidth="1"/>
    <col min="14090" max="14090" width="11.5703125" style="1078" customWidth="1"/>
    <col min="14091" max="14092" width="11.140625" style="1078" bestFit="1" customWidth="1"/>
    <col min="14093" max="14336" width="9.140625" style="1078"/>
    <col min="14337" max="14337" width="8.140625" style="1078" customWidth="1"/>
    <col min="14338" max="14338" width="14.140625" style="1078" customWidth="1"/>
    <col min="14339" max="14339" width="12.85546875" style="1078" customWidth="1"/>
    <col min="14340" max="14340" width="13.42578125" style="1078" customWidth="1"/>
    <col min="14341" max="14341" width="16.140625" style="1078" customWidth="1"/>
    <col min="14342" max="14342" width="12.28515625" style="1078" customWidth="1"/>
    <col min="14343" max="14343" width="12.42578125" style="1078" customWidth="1"/>
    <col min="14344" max="14344" width="12.85546875" style="1078" customWidth="1"/>
    <col min="14345" max="14345" width="12" style="1078" customWidth="1"/>
    <col min="14346" max="14346" width="11.5703125" style="1078" customWidth="1"/>
    <col min="14347" max="14348" width="11.140625" style="1078" bestFit="1" customWidth="1"/>
    <col min="14349" max="14592" width="9.140625" style="1078"/>
    <col min="14593" max="14593" width="8.140625" style="1078" customWidth="1"/>
    <col min="14594" max="14594" width="14.140625" style="1078" customWidth="1"/>
    <col min="14595" max="14595" width="12.85546875" style="1078" customWidth="1"/>
    <col min="14596" max="14596" width="13.42578125" style="1078" customWidth="1"/>
    <col min="14597" max="14597" width="16.140625" style="1078" customWidth="1"/>
    <col min="14598" max="14598" width="12.28515625" style="1078" customWidth="1"/>
    <col min="14599" max="14599" width="12.42578125" style="1078" customWidth="1"/>
    <col min="14600" max="14600" width="12.85546875" style="1078" customWidth="1"/>
    <col min="14601" max="14601" width="12" style="1078" customWidth="1"/>
    <col min="14602" max="14602" width="11.5703125" style="1078" customWidth="1"/>
    <col min="14603" max="14604" width="11.140625" style="1078" bestFit="1" customWidth="1"/>
    <col min="14605" max="14848" width="9.140625" style="1078"/>
    <col min="14849" max="14849" width="8.140625" style="1078" customWidth="1"/>
    <col min="14850" max="14850" width="14.140625" style="1078" customWidth="1"/>
    <col min="14851" max="14851" width="12.85546875" style="1078" customWidth="1"/>
    <col min="14852" max="14852" width="13.42578125" style="1078" customWidth="1"/>
    <col min="14853" max="14853" width="16.140625" style="1078" customWidth="1"/>
    <col min="14854" max="14854" width="12.28515625" style="1078" customWidth="1"/>
    <col min="14855" max="14855" width="12.42578125" style="1078" customWidth="1"/>
    <col min="14856" max="14856" width="12.85546875" style="1078" customWidth="1"/>
    <col min="14857" max="14857" width="12" style="1078" customWidth="1"/>
    <col min="14858" max="14858" width="11.5703125" style="1078" customWidth="1"/>
    <col min="14859" max="14860" width="11.140625" style="1078" bestFit="1" customWidth="1"/>
    <col min="14861" max="15104" width="9.140625" style="1078"/>
    <col min="15105" max="15105" width="8.140625" style="1078" customWidth="1"/>
    <col min="15106" max="15106" width="14.140625" style="1078" customWidth="1"/>
    <col min="15107" max="15107" width="12.85546875" style="1078" customWidth="1"/>
    <col min="15108" max="15108" width="13.42578125" style="1078" customWidth="1"/>
    <col min="15109" max="15109" width="16.140625" style="1078" customWidth="1"/>
    <col min="15110" max="15110" width="12.28515625" style="1078" customWidth="1"/>
    <col min="15111" max="15111" width="12.42578125" style="1078" customWidth="1"/>
    <col min="15112" max="15112" width="12.85546875" style="1078" customWidth="1"/>
    <col min="15113" max="15113" width="12" style="1078" customWidth="1"/>
    <col min="15114" max="15114" width="11.5703125" style="1078" customWidth="1"/>
    <col min="15115" max="15116" width="11.140625" style="1078" bestFit="1" customWidth="1"/>
    <col min="15117" max="15360" width="9.140625" style="1078"/>
    <col min="15361" max="15361" width="8.140625" style="1078" customWidth="1"/>
    <col min="15362" max="15362" width="14.140625" style="1078" customWidth="1"/>
    <col min="15363" max="15363" width="12.85546875" style="1078" customWidth="1"/>
    <col min="15364" max="15364" width="13.42578125" style="1078" customWidth="1"/>
    <col min="15365" max="15365" width="16.140625" style="1078" customWidth="1"/>
    <col min="15366" max="15366" width="12.28515625" style="1078" customWidth="1"/>
    <col min="15367" max="15367" width="12.42578125" style="1078" customWidth="1"/>
    <col min="15368" max="15368" width="12.85546875" style="1078" customWidth="1"/>
    <col min="15369" max="15369" width="12" style="1078" customWidth="1"/>
    <col min="15370" max="15370" width="11.5703125" style="1078" customWidth="1"/>
    <col min="15371" max="15372" width="11.140625" style="1078" bestFit="1" customWidth="1"/>
    <col min="15373" max="15616" width="9.140625" style="1078"/>
    <col min="15617" max="15617" width="8.140625" style="1078" customWidth="1"/>
    <col min="15618" max="15618" width="14.140625" style="1078" customWidth="1"/>
    <col min="15619" max="15619" width="12.85546875" style="1078" customWidth="1"/>
    <col min="15620" max="15620" width="13.42578125" style="1078" customWidth="1"/>
    <col min="15621" max="15621" width="16.140625" style="1078" customWidth="1"/>
    <col min="15622" max="15622" width="12.28515625" style="1078" customWidth="1"/>
    <col min="15623" max="15623" width="12.42578125" style="1078" customWidth="1"/>
    <col min="15624" max="15624" width="12.85546875" style="1078" customWidth="1"/>
    <col min="15625" max="15625" width="12" style="1078" customWidth="1"/>
    <col min="15626" max="15626" width="11.5703125" style="1078" customWidth="1"/>
    <col min="15627" max="15628" width="11.140625" style="1078" bestFit="1" customWidth="1"/>
    <col min="15629" max="15872" width="9.140625" style="1078"/>
    <col min="15873" max="15873" width="8.140625" style="1078" customWidth="1"/>
    <col min="15874" max="15874" width="14.140625" style="1078" customWidth="1"/>
    <col min="15875" max="15875" width="12.85546875" style="1078" customWidth="1"/>
    <col min="15876" max="15876" width="13.42578125" style="1078" customWidth="1"/>
    <col min="15877" max="15877" width="16.140625" style="1078" customWidth="1"/>
    <col min="15878" max="15878" width="12.28515625" style="1078" customWidth="1"/>
    <col min="15879" max="15879" width="12.42578125" style="1078" customWidth="1"/>
    <col min="15880" max="15880" width="12.85546875" style="1078" customWidth="1"/>
    <col min="15881" max="15881" width="12" style="1078" customWidth="1"/>
    <col min="15882" max="15882" width="11.5703125" style="1078" customWidth="1"/>
    <col min="15883" max="15884" width="11.140625" style="1078" bestFit="1" customWidth="1"/>
    <col min="15885" max="16128" width="9.140625" style="1078"/>
    <col min="16129" max="16129" width="8.140625" style="1078" customWidth="1"/>
    <col min="16130" max="16130" width="14.140625" style="1078" customWidth="1"/>
    <col min="16131" max="16131" width="12.85546875" style="1078" customWidth="1"/>
    <col min="16132" max="16132" width="13.42578125" style="1078" customWidth="1"/>
    <col min="16133" max="16133" width="16.140625" style="1078" customWidth="1"/>
    <col min="16134" max="16134" width="12.28515625" style="1078" customWidth="1"/>
    <col min="16135" max="16135" width="12.42578125" style="1078" customWidth="1"/>
    <col min="16136" max="16136" width="12.85546875" style="1078" customWidth="1"/>
    <col min="16137" max="16137" width="12" style="1078" customWidth="1"/>
    <col min="16138" max="16138" width="11.5703125" style="1078" customWidth="1"/>
    <col min="16139" max="16140" width="11.140625" style="1078" bestFit="1" customWidth="1"/>
    <col min="16141" max="16384" width="9.140625" style="1078"/>
  </cols>
  <sheetData>
    <row r="1" spans="1:12" ht="34.5" customHeight="1">
      <c r="A1" s="984" t="s">
        <v>1598</v>
      </c>
      <c r="B1" s="984"/>
      <c r="C1" s="984"/>
      <c r="D1" s="984"/>
      <c r="E1" s="984"/>
      <c r="F1" s="984"/>
      <c r="G1" s="984"/>
      <c r="H1" s="984"/>
      <c r="I1" s="984"/>
      <c r="J1" s="984"/>
    </row>
    <row r="2" spans="1:12" ht="18.75" customHeight="1" thickBot="1">
      <c r="A2" s="1079"/>
      <c r="B2" s="1079"/>
      <c r="C2" s="1079"/>
      <c r="J2" s="987" t="s">
        <v>1540</v>
      </c>
    </row>
    <row r="3" spans="1:12" ht="48" thickBot="1">
      <c r="A3" s="988" t="s">
        <v>1541</v>
      </c>
      <c r="B3" s="989" t="s">
        <v>32</v>
      </c>
      <c r="C3" s="1080" t="s">
        <v>1599</v>
      </c>
      <c r="D3" s="1080" t="s">
        <v>1600</v>
      </c>
      <c r="E3" s="1080" t="s">
        <v>1601</v>
      </c>
      <c r="F3" s="1080" t="s">
        <v>1602</v>
      </c>
      <c r="G3" s="1080" t="s">
        <v>1603</v>
      </c>
      <c r="H3" s="1080" t="s">
        <v>1604</v>
      </c>
      <c r="I3" s="1080" t="s">
        <v>1605</v>
      </c>
      <c r="J3" s="1080" t="s">
        <v>1570</v>
      </c>
    </row>
    <row r="4" spans="1:12" ht="25.5" customHeight="1" thickBot="1">
      <c r="A4" s="1081">
        <v>1395</v>
      </c>
      <c r="B4" s="1082">
        <f t="shared" ref="B4:B9" si="0">SUM(C4:J4)</f>
        <v>196222804</v>
      </c>
      <c r="C4" s="1083">
        <v>52686569</v>
      </c>
      <c r="D4" s="1084">
        <v>55274227</v>
      </c>
      <c r="E4" s="1083">
        <v>67876518</v>
      </c>
      <c r="F4" s="1084">
        <v>8978844</v>
      </c>
      <c r="G4" s="1083">
        <v>6790079</v>
      </c>
      <c r="H4" s="1084">
        <v>2829886</v>
      </c>
      <c r="I4" s="1083">
        <v>3341506</v>
      </c>
      <c r="J4" s="1037">
        <v>-1554825</v>
      </c>
      <c r="L4" s="1085"/>
    </row>
    <row r="5" spans="1:12" ht="25.5" customHeight="1" thickBot="1">
      <c r="A5" s="1081">
        <v>1396</v>
      </c>
      <c r="B5" s="1086">
        <f t="shared" si="0"/>
        <v>226897150</v>
      </c>
      <c r="C5" s="1083">
        <f>57091882+6915241</f>
        <v>64007123</v>
      </c>
      <c r="D5" s="1084">
        <v>58460220</v>
      </c>
      <c r="E5" s="1083">
        <v>70282830</v>
      </c>
      <c r="F5" s="1084">
        <f>12830975+1982064+5561291+24295</f>
        <v>20398625</v>
      </c>
      <c r="G5" s="1083">
        <v>8309257</v>
      </c>
      <c r="H5" s="1084">
        <v>1317758</v>
      </c>
      <c r="I5" s="1083">
        <f>43960+4077377</f>
        <v>4121337</v>
      </c>
      <c r="J5" s="1087">
        <v>0</v>
      </c>
      <c r="L5" s="1085"/>
    </row>
    <row r="6" spans="1:12" ht="25.5" customHeight="1" thickBot="1">
      <c r="A6" s="1081">
        <v>1397</v>
      </c>
      <c r="B6" s="1086">
        <f t="shared" si="0"/>
        <v>252692181</v>
      </c>
      <c r="C6" s="1083">
        <f>60516732+13404747</f>
        <v>73921479</v>
      </c>
      <c r="D6" s="1084">
        <v>62091612</v>
      </c>
      <c r="E6" s="1083">
        <v>71318436</v>
      </c>
      <c r="F6" s="1084">
        <f>14638091+2161107+12609756+26564</f>
        <v>29435518</v>
      </c>
      <c r="G6" s="1083">
        <v>8900147</v>
      </c>
      <c r="H6" s="1084">
        <v>1438270</v>
      </c>
      <c r="I6" s="1083">
        <f>46904+5539815</f>
        <v>5586719</v>
      </c>
      <c r="J6" s="1087">
        <v>0</v>
      </c>
      <c r="L6" s="1085"/>
    </row>
    <row r="7" spans="1:12" ht="25.5" customHeight="1" thickBot="1">
      <c r="A7" s="1081">
        <v>1398</v>
      </c>
      <c r="B7" s="1086">
        <f t="shared" si="0"/>
        <v>225230546</v>
      </c>
      <c r="C7" s="1083">
        <f>58420391+37440979</f>
        <v>95861370</v>
      </c>
      <c r="D7" s="1084">
        <v>6208567</v>
      </c>
      <c r="E7" s="1083">
        <v>78197873</v>
      </c>
      <c r="F7" s="1084">
        <f>6482617+8451040+2477960+505714</f>
        <v>17917331</v>
      </c>
      <c r="G7" s="1083">
        <v>12083125</v>
      </c>
      <c r="H7" s="1084">
        <v>8261193</v>
      </c>
      <c r="I7" s="1083">
        <f>58984+6642103</f>
        <v>6701087</v>
      </c>
      <c r="J7" s="1087">
        <v>0</v>
      </c>
      <c r="L7" s="1085"/>
    </row>
    <row r="8" spans="1:12" ht="25.5" customHeight="1" thickBot="1">
      <c r="A8" s="1081">
        <v>1399</v>
      </c>
      <c r="B8" s="1086">
        <f t="shared" si="0"/>
        <v>324445284</v>
      </c>
      <c r="C8" s="1083">
        <v>129013134</v>
      </c>
      <c r="D8" s="1084">
        <v>80967056</v>
      </c>
      <c r="E8" s="1083">
        <v>69232787</v>
      </c>
      <c r="F8" s="1084">
        <f>20787650+2853472</f>
        <v>23641122</v>
      </c>
      <c r="G8" s="1083">
        <v>10723830</v>
      </c>
      <c r="H8" s="1084">
        <v>3602184</v>
      </c>
      <c r="I8" s="1083">
        <f>100087+7165084</f>
        <v>7265171</v>
      </c>
      <c r="J8" s="1087">
        <v>0</v>
      </c>
      <c r="L8" s="1085"/>
    </row>
    <row r="9" spans="1:12" ht="25.5" customHeight="1" thickBot="1">
      <c r="A9" s="1081">
        <v>1400</v>
      </c>
      <c r="B9" s="1086">
        <f t="shared" si="0"/>
        <v>566192728</v>
      </c>
      <c r="C9" s="1083">
        <v>189937428</v>
      </c>
      <c r="D9" s="1084">
        <v>147228315</v>
      </c>
      <c r="E9" s="1083">
        <v>155888033</v>
      </c>
      <c r="F9" s="1084">
        <f>32707004+3780191</f>
        <v>36487195</v>
      </c>
      <c r="G9" s="1083">
        <v>16645769</v>
      </c>
      <c r="H9" s="1084">
        <v>7439985</v>
      </c>
      <c r="I9" s="1083">
        <f>146260+12419743</f>
        <v>12566003</v>
      </c>
      <c r="J9" s="1087">
        <v>0</v>
      </c>
      <c r="L9" s="1085"/>
    </row>
    <row r="10" spans="1:12" ht="33.75" customHeight="1">
      <c r="A10" s="1088" t="s">
        <v>1606</v>
      </c>
      <c r="B10" s="1088"/>
      <c r="C10" s="1088"/>
      <c r="D10" s="1088"/>
      <c r="E10" s="1088"/>
      <c r="F10" s="1088"/>
      <c r="G10" s="1088"/>
      <c r="H10" s="1088"/>
      <c r="I10" s="1088"/>
      <c r="J10" s="1088"/>
    </row>
    <row r="18" ht="24" customHeight="1"/>
    <row r="19" ht="18.75" customHeight="1"/>
  </sheetData>
  <mergeCells count="2">
    <mergeCell ref="A1:J1"/>
    <mergeCell ref="A10:J10"/>
  </mergeCells>
  <printOptions horizontalCentered="1"/>
  <pageMargins left="0" right="0.19685039370078741" top="0.59055118110236227" bottom="0" header="0" footer="0"/>
  <pageSetup paperSize="9" scale="84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7CC4-9ACE-490E-9F13-EA5773683880}">
  <sheetPr>
    <tabColor theme="7" tint="0.39997558519241921"/>
  </sheetPr>
  <dimension ref="A1:L54"/>
  <sheetViews>
    <sheetView rightToLeft="1" view="pageBreakPreview" zoomScaleNormal="100" zoomScaleSheetLayoutView="100" workbookViewId="0">
      <selection sqref="A1:F1"/>
    </sheetView>
  </sheetViews>
  <sheetFormatPr defaultColWidth="26" defaultRowHeight="15"/>
  <cols>
    <col min="1" max="2" width="14.7109375" style="1096" customWidth="1"/>
    <col min="3" max="5" width="15.140625" style="1096" customWidth="1"/>
    <col min="6" max="6" width="15.140625" style="517" customWidth="1"/>
    <col min="7" max="7" width="9.140625" style="517" customWidth="1"/>
    <col min="8" max="8" width="9.140625" style="1090" customWidth="1"/>
    <col min="9" max="242" width="9.140625" style="517" customWidth="1"/>
    <col min="243" max="243" width="24" style="517" bestFit="1" customWidth="1"/>
    <col min="244" max="246" width="0" style="517" hidden="1" customWidth="1"/>
    <col min="247" max="247" width="23.5703125" style="517" customWidth="1"/>
    <col min="248" max="248" width="18.42578125" style="517" customWidth="1"/>
    <col min="249" max="249" width="10.42578125" style="517" bestFit="1" customWidth="1"/>
    <col min="250" max="250" width="29.140625" style="517" bestFit="1" customWidth="1"/>
    <col min="251" max="251" width="26" style="517" bestFit="1" customWidth="1"/>
    <col min="252" max="256" width="26" style="517"/>
    <col min="257" max="258" width="14.7109375" style="517" customWidth="1"/>
    <col min="259" max="262" width="15.140625" style="517" customWidth="1"/>
    <col min="263" max="498" width="9.140625" style="517" customWidth="1"/>
    <col min="499" max="499" width="24" style="517" bestFit="1" customWidth="1"/>
    <col min="500" max="502" width="0" style="517" hidden="1" customWidth="1"/>
    <col min="503" max="503" width="23.5703125" style="517" customWidth="1"/>
    <col min="504" max="504" width="18.42578125" style="517" customWidth="1"/>
    <col min="505" max="505" width="10.42578125" style="517" bestFit="1" customWidth="1"/>
    <col min="506" max="506" width="29.140625" style="517" bestFit="1" customWidth="1"/>
    <col min="507" max="507" width="26" style="517" bestFit="1"/>
    <col min="508" max="512" width="26" style="517"/>
    <col min="513" max="514" width="14.7109375" style="517" customWidth="1"/>
    <col min="515" max="518" width="15.140625" style="517" customWidth="1"/>
    <col min="519" max="754" width="9.140625" style="517" customWidth="1"/>
    <col min="755" max="755" width="24" style="517" bestFit="1" customWidth="1"/>
    <col min="756" max="758" width="0" style="517" hidden="1" customWidth="1"/>
    <col min="759" max="759" width="23.5703125" style="517" customWidth="1"/>
    <col min="760" max="760" width="18.42578125" style="517" customWidth="1"/>
    <col min="761" max="761" width="10.42578125" style="517" bestFit="1" customWidth="1"/>
    <col min="762" max="762" width="29.140625" style="517" bestFit="1" customWidth="1"/>
    <col min="763" max="763" width="26" style="517" bestFit="1"/>
    <col min="764" max="768" width="26" style="517"/>
    <col min="769" max="770" width="14.7109375" style="517" customWidth="1"/>
    <col min="771" max="774" width="15.140625" style="517" customWidth="1"/>
    <col min="775" max="1010" width="9.140625" style="517" customWidth="1"/>
    <col min="1011" max="1011" width="24" style="517" bestFit="1" customWidth="1"/>
    <col min="1012" max="1014" width="0" style="517" hidden="1" customWidth="1"/>
    <col min="1015" max="1015" width="23.5703125" style="517" customWidth="1"/>
    <col min="1016" max="1016" width="18.42578125" style="517" customWidth="1"/>
    <col min="1017" max="1017" width="10.42578125" style="517" bestFit="1" customWidth="1"/>
    <col min="1018" max="1018" width="29.140625" style="517" bestFit="1" customWidth="1"/>
    <col min="1019" max="1019" width="26" style="517" bestFit="1"/>
    <col min="1020" max="1024" width="26" style="517"/>
    <col min="1025" max="1026" width="14.7109375" style="517" customWidth="1"/>
    <col min="1027" max="1030" width="15.140625" style="517" customWidth="1"/>
    <col min="1031" max="1266" width="9.140625" style="517" customWidth="1"/>
    <col min="1267" max="1267" width="24" style="517" bestFit="1" customWidth="1"/>
    <col min="1268" max="1270" width="0" style="517" hidden="1" customWidth="1"/>
    <col min="1271" max="1271" width="23.5703125" style="517" customWidth="1"/>
    <col min="1272" max="1272" width="18.42578125" style="517" customWidth="1"/>
    <col min="1273" max="1273" width="10.42578125" style="517" bestFit="1" customWidth="1"/>
    <col min="1274" max="1274" width="29.140625" style="517" bestFit="1" customWidth="1"/>
    <col min="1275" max="1275" width="26" style="517" bestFit="1"/>
    <col min="1276" max="1280" width="26" style="517"/>
    <col min="1281" max="1282" width="14.7109375" style="517" customWidth="1"/>
    <col min="1283" max="1286" width="15.140625" style="517" customWidth="1"/>
    <col min="1287" max="1522" width="9.140625" style="517" customWidth="1"/>
    <col min="1523" max="1523" width="24" style="517" bestFit="1" customWidth="1"/>
    <col min="1524" max="1526" width="0" style="517" hidden="1" customWidth="1"/>
    <col min="1527" max="1527" width="23.5703125" style="517" customWidth="1"/>
    <col min="1528" max="1528" width="18.42578125" style="517" customWidth="1"/>
    <col min="1529" max="1529" width="10.42578125" style="517" bestFit="1" customWidth="1"/>
    <col min="1530" max="1530" width="29.140625" style="517" bestFit="1" customWidth="1"/>
    <col min="1531" max="1531" width="26" style="517" bestFit="1"/>
    <col min="1532" max="1536" width="26" style="517"/>
    <col min="1537" max="1538" width="14.7109375" style="517" customWidth="1"/>
    <col min="1539" max="1542" width="15.140625" style="517" customWidth="1"/>
    <col min="1543" max="1778" width="9.140625" style="517" customWidth="1"/>
    <col min="1779" max="1779" width="24" style="517" bestFit="1" customWidth="1"/>
    <col min="1780" max="1782" width="0" style="517" hidden="1" customWidth="1"/>
    <col min="1783" max="1783" width="23.5703125" style="517" customWidth="1"/>
    <col min="1784" max="1784" width="18.42578125" style="517" customWidth="1"/>
    <col min="1785" max="1785" width="10.42578125" style="517" bestFit="1" customWidth="1"/>
    <col min="1786" max="1786" width="29.140625" style="517" bestFit="1" customWidth="1"/>
    <col min="1787" max="1787" width="26" style="517" bestFit="1"/>
    <col min="1788" max="1792" width="26" style="517"/>
    <col min="1793" max="1794" width="14.7109375" style="517" customWidth="1"/>
    <col min="1795" max="1798" width="15.140625" style="517" customWidth="1"/>
    <col min="1799" max="2034" width="9.140625" style="517" customWidth="1"/>
    <col min="2035" max="2035" width="24" style="517" bestFit="1" customWidth="1"/>
    <col min="2036" max="2038" width="0" style="517" hidden="1" customWidth="1"/>
    <col min="2039" max="2039" width="23.5703125" style="517" customWidth="1"/>
    <col min="2040" max="2040" width="18.42578125" style="517" customWidth="1"/>
    <col min="2041" max="2041" width="10.42578125" style="517" bestFit="1" customWidth="1"/>
    <col min="2042" max="2042" width="29.140625" style="517" bestFit="1" customWidth="1"/>
    <col min="2043" max="2043" width="26" style="517" bestFit="1"/>
    <col min="2044" max="2048" width="26" style="517"/>
    <col min="2049" max="2050" width="14.7109375" style="517" customWidth="1"/>
    <col min="2051" max="2054" width="15.140625" style="517" customWidth="1"/>
    <col min="2055" max="2290" width="9.140625" style="517" customWidth="1"/>
    <col min="2291" max="2291" width="24" style="517" bestFit="1" customWidth="1"/>
    <col min="2292" max="2294" width="0" style="517" hidden="1" customWidth="1"/>
    <col min="2295" max="2295" width="23.5703125" style="517" customWidth="1"/>
    <col min="2296" max="2296" width="18.42578125" style="517" customWidth="1"/>
    <col min="2297" max="2297" width="10.42578125" style="517" bestFit="1" customWidth="1"/>
    <col min="2298" max="2298" width="29.140625" style="517" bestFit="1" customWidth="1"/>
    <col min="2299" max="2299" width="26" style="517" bestFit="1"/>
    <col min="2300" max="2304" width="26" style="517"/>
    <col min="2305" max="2306" width="14.7109375" style="517" customWidth="1"/>
    <col min="2307" max="2310" width="15.140625" style="517" customWidth="1"/>
    <col min="2311" max="2546" width="9.140625" style="517" customWidth="1"/>
    <col min="2547" max="2547" width="24" style="517" bestFit="1" customWidth="1"/>
    <col min="2548" max="2550" width="0" style="517" hidden="1" customWidth="1"/>
    <col min="2551" max="2551" width="23.5703125" style="517" customWidth="1"/>
    <col min="2552" max="2552" width="18.42578125" style="517" customWidth="1"/>
    <col min="2553" max="2553" width="10.42578125" style="517" bestFit="1" customWidth="1"/>
    <col min="2554" max="2554" width="29.140625" style="517" bestFit="1" customWidth="1"/>
    <col min="2555" max="2555" width="26" style="517" bestFit="1"/>
    <col min="2556" max="2560" width="26" style="517"/>
    <col min="2561" max="2562" width="14.7109375" style="517" customWidth="1"/>
    <col min="2563" max="2566" width="15.140625" style="517" customWidth="1"/>
    <col min="2567" max="2802" width="9.140625" style="517" customWidth="1"/>
    <col min="2803" max="2803" width="24" style="517" bestFit="1" customWidth="1"/>
    <col min="2804" max="2806" width="0" style="517" hidden="1" customWidth="1"/>
    <col min="2807" max="2807" width="23.5703125" style="517" customWidth="1"/>
    <col min="2808" max="2808" width="18.42578125" style="517" customWidth="1"/>
    <col min="2809" max="2809" width="10.42578125" style="517" bestFit="1" customWidth="1"/>
    <col min="2810" max="2810" width="29.140625" style="517" bestFit="1" customWidth="1"/>
    <col min="2811" max="2811" width="26" style="517" bestFit="1"/>
    <col min="2812" max="2816" width="26" style="517"/>
    <col min="2817" max="2818" width="14.7109375" style="517" customWidth="1"/>
    <col min="2819" max="2822" width="15.140625" style="517" customWidth="1"/>
    <col min="2823" max="3058" width="9.140625" style="517" customWidth="1"/>
    <col min="3059" max="3059" width="24" style="517" bestFit="1" customWidth="1"/>
    <col min="3060" max="3062" width="0" style="517" hidden="1" customWidth="1"/>
    <col min="3063" max="3063" width="23.5703125" style="517" customWidth="1"/>
    <col min="3064" max="3064" width="18.42578125" style="517" customWidth="1"/>
    <col min="3065" max="3065" width="10.42578125" style="517" bestFit="1" customWidth="1"/>
    <col min="3066" max="3066" width="29.140625" style="517" bestFit="1" customWidth="1"/>
    <col min="3067" max="3067" width="26" style="517" bestFit="1"/>
    <col min="3068" max="3072" width="26" style="517"/>
    <col min="3073" max="3074" width="14.7109375" style="517" customWidth="1"/>
    <col min="3075" max="3078" width="15.140625" style="517" customWidth="1"/>
    <col min="3079" max="3314" width="9.140625" style="517" customWidth="1"/>
    <col min="3315" max="3315" width="24" style="517" bestFit="1" customWidth="1"/>
    <col min="3316" max="3318" width="0" style="517" hidden="1" customWidth="1"/>
    <col min="3319" max="3319" width="23.5703125" style="517" customWidth="1"/>
    <col min="3320" max="3320" width="18.42578125" style="517" customWidth="1"/>
    <col min="3321" max="3321" width="10.42578125" style="517" bestFit="1" customWidth="1"/>
    <col min="3322" max="3322" width="29.140625" style="517" bestFit="1" customWidth="1"/>
    <col min="3323" max="3323" width="26" style="517" bestFit="1"/>
    <col min="3324" max="3328" width="26" style="517"/>
    <col min="3329" max="3330" width="14.7109375" style="517" customWidth="1"/>
    <col min="3331" max="3334" width="15.140625" style="517" customWidth="1"/>
    <col min="3335" max="3570" width="9.140625" style="517" customWidth="1"/>
    <col min="3571" max="3571" width="24" style="517" bestFit="1" customWidth="1"/>
    <col min="3572" max="3574" width="0" style="517" hidden="1" customWidth="1"/>
    <col min="3575" max="3575" width="23.5703125" style="517" customWidth="1"/>
    <col min="3576" max="3576" width="18.42578125" style="517" customWidth="1"/>
    <col min="3577" max="3577" width="10.42578125" style="517" bestFit="1" customWidth="1"/>
    <col min="3578" max="3578" width="29.140625" style="517" bestFit="1" customWidth="1"/>
    <col min="3579" max="3579" width="26" style="517" bestFit="1"/>
    <col min="3580" max="3584" width="26" style="517"/>
    <col min="3585" max="3586" width="14.7109375" style="517" customWidth="1"/>
    <col min="3587" max="3590" width="15.140625" style="517" customWidth="1"/>
    <col min="3591" max="3826" width="9.140625" style="517" customWidth="1"/>
    <col min="3827" max="3827" width="24" style="517" bestFit="1" customWidth="1"/>
    <col min="3828" max="3830" width="0" style="517" hidden="1" customWidth="1"/>
    <col min="3831" max="3831" width="23.5703125" style="517" customWidth="1"/>
    <col min="3832" max="3832" width="18.42578125" style="517" customWidth="1"/>
    <col min="3833" max="3833" width="10.42578125" style="517" bestFit="1" customWidth="1"/>
    <col min="3834" max="3834" width="29.140625" style="517" bestFit="1" customWidth="1"/>
    <col min="3835" max="3835" width="26" style="517" bestFit="1"/>
    <col min="3836" max="3840" width="26" style="517"/>
    <col min="3841" max="3842" width="14.7109375" style="517" customWidth="1"/>
    <col min="3843" max="3846" width="15.140625" style="517" customWidth="1"/>
    <col min="3847" max="4082" width="9.140625" style="517" customWidth="1"/>
    <col min="4083" max="4083" width="24" style="517" bestFit="1" customWidth="1"/>
    <col min="4084" max="4086" width="0" style="517" hidden="1" customWidth="1"/>
    <col min="4087" max="4087" width="23.5703125" style="517" customWidth="1"/>
    <col min="4088" max="4088" width="18.42578125" style="517" customWidth="1"/>
    <col min="4089" max="4089" width="10.42578125" style="517" bestFit="1" customWidth="1"/>
    <col min="4090" max="4090" width="29.140625" style="517" bestFit="1" customWidth="1"/>
    <col min="4091" max="4091" width="26" style="517" bestFit="1"/>
    <col min="4092" max="4096" width="26" style="517"/>
    <col min="4097" max="4098" width="14.7109375" style="517" customWidth="1"/>
    <col min="4099" max="4102" width="15.140625" style="517" customWidth="1"/>
    <col min="4103" max="4338" width="9.140625" style="517" customWidth="1"/>
    <col min="4339" max="4339" width="24" style="517" bestFit="1" customWidth="1"/>
    <col min="4340" max="4342" width="0" style="517" hidden="1" customWidth="1"/>
    <col min="4343" max="4343" width="23.5703125" style="517" customWidth="1"/>
    <col min="4344" max="4344" width="18.42578125" style="517" customWidth="1"/>
    <col min="4345" max="4345" width="10.42578125" style="517" bestFit="1" customWidth="1"/>
    <col min="4346" max="4346" width="29.140625" style="517" bestFit="1" customWidth="1"/>
    <col min="4347" max="4347" width="26" style="517" bestFit="1"/>
    <col min="4348" max="4352" width="26" style="517"/>
    <col min="4353" max="4354" width="14.7109375" style="517" customWidth="1"/>
    <col min="4355" max="4358" width="15.140625" style="517" customWidth="1"/>
    <col min="4359" max="4594" width="9.140625" style="517" customWidth="1"/>
    <col min="4595" max="4595" width="24" style="517" bestFit="1" customWidth="1"/>
    <col min="4596" max="4598" width="0" style="517" hidden="1" customWidth="1"/>
    <col min="4599" max="4599" width="23.5703125" style="517" customWidth="1"/>
    <col min="4600" max="4600" width="18.42578125" style="517" customWidth="1"/>
    <col min="4601" max="4601" width="10.42578125" style="517" bestFit="1" customWidth="1"/>
    <col min="4602" max="4602" width="29.140625" style="517" bestFit="1" customWidth="1"/>
    <col min="4603" max="4603" width="26" style="517" bestFit="1"/>
    <col min="4604" max="4608" width="26" style="517"/>
    <col min="4609" max="4610" width="14.7109375" style="517" customWidth="1"/>
    <col min="4611" max="4614" width="15.140625" style="517" customWidth="1"/>
    <col min="4615" max="4850" width="9.140625" style="517" customWidth="1"/>
    <col min="4851" max="4851" width="24" style="517" bestFit="1" customWidth="1"/>
    <col min="4852" max="4854" width="0" style="517" hidden="1" customWidth="1"/>
    <col min="4855" max="4855" width="23.5703125" style="517" customWidth="1"/>
    <col min="4856" max="4856" width="18.42578125" style="517" customWidth="1"/>
    <col min="4857" max="4857" width="10.42578125" style="517" bestFit="1" customWidth="1"/>
    <col min="4858" max="4858" width="29.140625" style="517" bestFit="1" customWidth="1"/>
    <col min="4859" max="4859" width="26" style="517" bestFit="1"/>
    <col min="4860" max="4864" width="26" style="517"/>
    <col min="4865" max="4866" width="14.7109375" style="517" customWidth="1"/>
    <col min="4867" max="4870" width="15.140625" style="517" customWidth="1"/>
    <col min="4871" max="5106" width="9.140625" style="517" customWidth="1"/>
    <col min="5107" max="5107" width="24" style="517" bestFit="1" customWidth="1"/>
    <col min="5108" max="5110" width="0" style="517" hidden="1" customWidth="1"/>
    <col min="5111" max="5111" width="23.5703125" style="517" customWidth="1"/>
    <col min="5112" max="5112" width="18.42578125" style="517" customWidth="1"/>
    <col min="5113" max="5113" width="10.42578125" style="517" bestFit="1" customWidth="1"/>
    <col min="5114" max="5114" width="29.140625" style="517" bestFit="1" customWidth="1"/>
    <col min="5115" max="5115" width="26" style="517" bestFit="1"/>
    <col min="5116" max="5120" width="26" style="517"/>
    <col min="5121" max="5122" width="14.7109375" style="517" customWidth="1"/>
    <col min="5123" max="5126" width="15.140625" style="517" customWidth="1"/>
    <col min="5127" max="5362" width="9.140625" style="517" customWidth="1"/>
    <col min="5363" max="5363" width="24" style="517" bestFit="1" customWidth="1"/>
    <col min="5364" max="5366" width="0" style="517" hidden="1" customWidth="1"/>
    <col min="5367" max="5367" width="23.5703125" style="517" customWidth="1"/>
    <col min="5368" max="5368" width="18.42578125" style="517" customWidth="1"/>
    <col min="5369" max="5369" width="10.42578125" style="517" bestFit="1" customWidth="1"/>
    <col min="5370" max="5370" width="29.140625" style="517" bestFit="1" customWidth="1"/>
    <col min="5371" max="5371" width="26" style="517" bestFit="1"/>
    <col min="5372" max="5376" width="26" style="517"/>
    <col min="5377" max="5378" width="14.7109375" style="517" customWidth="1"/>
    <col min="5379" max="5382" width="15.140625" style="517" customWidth="1"/>
    <col min="5383" max="5618" width="9.140625" style="517" customWidth="1"/>
    <col min="5619" max="5619" width="24" style="517" bestFit="1" customWidth="1"/>
    <col min="5620" max="5622" width="0" style="517" hidden="1" customWidth="1"/>
    <col min="5623" max="5623" width="23.5703125" style="517" customWidth="1"/>
    <col min="5624" max="5624" width="18.42578125" style="517" customWidth="1"/>
    <col min="5625" max="5625" width="10.42578125" style="517" bestFit="1" customWidth="1"/>
    <col min="5626" max="5626" width="29.140625" style="517" bestFit="1" customWidth="1"/>
    <col min="5627" max="5627" width="26" style="517" bestFit="1"/>
    <col min="5628" max="5632" width="26" style="517"/>
    <col min="5633" max="5634" width="14.7109375" style="517" customWidth="1"/>
    <col min="5635" max="5638" width="15.140625" style="517" customWidth="1"/>
    <col min="5639" max="5874" width="9.140625" style="517" customWidth="1"/>
    <col min="5875" max="5875" width="24" style="517" bestFit="1" customWidth="1"/>
    <col min="5876" max="5878" width="0" style="517" hidden="1" customWidth="1"/>
    <col min="5879" max="5879" width="23.5703125" style="517" customWidth="1"/>
    <col min="5880" max="5880" width="18.42578125" style="517" customWidth="1"/>
    <col min="5881" max="5881" width="10.42578125" style="517" bestFit="1" customWidth="1"/>
    <col min="5882" max="5882" width="29.140625" style="517" bestFit="1" customWidth="1"/>
    <col min="5883" max="5883" width="26" style="517" bestFit="1"/>
    <col min="5884" max="5888" width="26" style="517"/>
    <col min="5889" max="5890" width="14.7109375" style="517" customWidth="1"/>
    <col min="5891" max="5894" width="15.140625" style="517" customWidth="1"/>
    <col min="5895" max="6130" width="9.140625" style="517" customWidth="1"/>
    <col min="6131" max="6131" width="24" style="517" bestFit="1" customWidth="1"/>
    <col min="6132" max="6134" width="0" style="517" hidden="1" customWidth="1"/>
    <col min="6135" max="6135" width="23.5703125" style="517" customWidth="1"/>
    <col min="6136" max="6136" width="18.42578125" style="517" customWidth="1"/>
    <col min="6137" max="6137" width="10.42578125" style="517" bestFit="1" customWidth="1"/>
    <col min="6138" max="6138" width="29.140625" style="517" bestFit="1" customWidth="1"/>
    <col min="6139" max="6139" width="26" style="517" bestFit="1"/>
    <col min="6140" max="6144" width="26" style="517"/>
    <col min="6145" max="6146" width="14.7109375" style="517" customWidth="1"/>
    <col min="6147" max="6150" width="15.140625" style="517" customWidth="1"/>
    <col min="6151" max="6386" width="9.140625" style="517" customWidth="1"/>
    <col min="6387" max="6387" width="24" style="517" bestFit="1" customWidth="1"/>
    <col min="6388" max="6390" width="0" style="517" hidden="1" customWidth="1"/>
    <col min="6391" max="6391" width="23.5703125" style="517" customWidth="1"/>
    <col min="6392" max="6392" width="18.42578125" style="517" customWidth="1"/>
    <col min="6393" max="6393" width="10.42578125" style="517" bestFit="1" customWidth="1"/>
    <col min="6394" max="6394" width="29.140625" style="517" bestFit="1" customWidth="1"/>
    <col min="6395" max="6395" width="26" style="517" bestFit="1"/>
    <col min="6396" max="6400" width="26" style="517"/>
    <col min="6401" max="6402" width="14.7109375" style="517" customWidth="1"/>
    <col min="6403" max="6406" width="15.140625" style="517" customWidth="1"/>
    <col min="6407" max="6642" width="9.140625" style="517" customWidth="1"/>
    <col min="6643" max="6643" width="24" style="517" bestFit="1" customWidth="1"/>
    <col min="6644" max="6646" width="0" style="517" hidden="1" customWidth="1"/>
    <col min="6647" max="6647" width="23.5703125" style="517" customWidth="1"/>
    <col min="6648" max="6648" width="18.42578125" style="517" customWidth="1"/>
    <col min="6649" max="6649" width="10.42578125" style="517" bestFit="1" customWidth="1"/>
    <col min="6650" max="6650" width="29.140625" style="517" bestFit="1" customWidth="1"/>
    <col min="6651" max="6651" width="26" style="517" bestFit="1"/>
    <col min="6652" max="6656" width="26" style="517"/>
    <col min="6657" max="6658" width="14.7109375" style="517" customWidth="1"/>
    <col min="6659" max="6662" width="15.140625" style="517" customWidth="1"/>
    <col min="6663" max="6898" width="9.140625" style="517" customWidth="1"/>
    <col min="6899" max="6899" width="24" style="517" bestFit="1" customWidth="1"/>
    <col min="6900" max="6902" width="0" style="517" hidden="1" customWidth="1"/>
    <col min="6903" max="6903" width="23.5703125" style="517" customWidth="1"/>
    <col min="6904" max="6904" width="18.42578125" style="517" customWidth="1"/>
    <col min="6905" max="6905" width="10.42578125" style="517" bestFit="1" customWidth="1"/>
    <col min="6906" max="6906" width="29.140625" style="517" bestFit="1" customWidth="1"/>
    <col min="6907" max="6907" width="26" style="517" bestFit="1"/>
    <col min="6908" max="6912" width="26" style="517"/>
    <col min="6913" max="6914" width="14.7109375" style="517" customWidth="1"/>
    <col min="6915" max="6918" width="15.140625" style="517" customWidth="1"/>
    <col min="6919" max="7154" width="9.140625" style="517" customWidth="1"/>
    <col min="7155" max="7155" width="24" style="517" bestFit="1" customWidth="1"/>
    <col min="7156" max="7158" width="0" style="517" hidden="1" customWidth="1"/>
    <col min="7159" max="7159" width="23.5703125" style="517" customWidth="1"/>
    <col min="7160" max="7160" width="18.42578125" style="517" customWidth="1"/>
    <col min="7161" max="7161" width="10.42578125" style="517" bestFit="1" customWidth="1"/>
    <col min="7162" max="7162" width="29.140625" style="517" bestFit="1" customWidth="1"/>
    <col min="7163" max="7163" width="26" style="517" bestFit="1"/>
    <col min="7164" max="7168" width="26" style="517"/>
    <col min="7169" max="7170" width="14.7109375" style="517" customWidth="1"/>
    <col min="7171" max="7174" width="15.140625" style="517" customWidth="1"/>
    <col min="7175" max="7410" width="9.140625" style="517" customWidth="1"/>
    <col min="7411" max="7411" width="24" style="517" bestFit="1" customWidth="1"/>
    <col min="7412" max="7414" width="0" style="517" hidden="1" customWidth="1"/>
    <col min="7415" max="7415" width="23.5703125" style="517" customWidth="1"/>
    <col min="7416" max="7416" width="18.42578125" style="517" customWidth="1"/>
    <col min="7417" max="7417" width="10.42578125" style="517" bestFit="1" customWidth="1"/>
    <col min="7418" max="7418" width="29.140625" style="517" bestFit="1" customWidth="1"/>
    <col min="7419" max="7419" width="26" style="517" bestFit="1"/>
    <col min="7420" max="7424" width="26" style="517"/>
    <col min="7425" max="7426" width="14.7109375" style="517" customWidth="1"/>
    <col min="7427" max="7430" width="15.140625" style="517" customWidth="1"/>
    <col min="7431" max="7666" width="9.140625" style="517" customWidth="1"/>
    <col min="7667" max="7667" width="24" style="517" bestFit="1" customWidth="1"/>
    <col min="7668" max="7670" width="0" style="517" hidden="1" customWidth="1"/>
    <col min="7671" max="7671" width="23.5703125" style="517" customWidth="1"/>
    <col min="7672" max="7672" width="18.42578125" style="517" customWidth="1"/>
    <col min="7673" max="7673" width="10.42578125" style="517" bestFit="1" customWidth="1"/>
    <col min="7674" max="7674" width="29.140625" style="517" bestFit="1" customWidth="1"/>
    <col min="7675" max="7675" width="26" style="517" bestFit="1"/>
    <col min="7676" max="7680" width="26" style="517"/>
    <col min="7681" max="7682" width="14.7109375" style="517" customWidth="1"/>
    <col min="7683" max="7686" width="15.140625" style="517" customWidth="1"/>
    <col min="7687" max="7922" width="9.140625" style="517" customWidth="1"/>
    <col min="7923" max="7923" width="24" style="517" bestFit="1" customWidth="1"/>
    <col min="7924" max="7926" width="0" style="517" hidden="1" customWidth="1"/>
    <col min="7927" max="7927" width="23.5703125" style="517" customWidth="1"/>
    <col min="7928" max="7928" width="18.42578125" style="517" customWidth="1"/>
    <col min="7929" max="7929" width="10.42578125" style="517" bestFit="1" customWidth="1"/>
    <col min="7930" max="7930" width="29.140625" style="517" bestFit="1" customWidth="1"/>
    <col min="7931" max="7931" width="26" style="517" bestFit="1"/>
    <col min="7932" max="7936" width="26" style="517"/>
    <col min="7937" max="7938" width="14.7109375" style="517" customWidth="1"/>
    <col min="7939" max="7942" width="15.140625" style="517" customWidth="1"/>
    <col min="7943" max="8178" width="9.140625" style="517" customWidth="1"/>
    <col min="8179" max="8179" width="24" style="517" bestFit="1" customWidth="1"/>
    <col min="8180" max="8182" width="0" style="517" hidden="1" customWidth="1"/>
    <col min="8183" max="8183" width="23.5703125" style="517" customWidth="1"/>
    <col min="8184" max="8184" width="18.42578125" style="517" customWidth="1"/>
    <col min="8185" max="8185" width="10.42578125" style="517" bestFit="1" customWidth="1"/>
    <col min="8186" max="8186" width="29.140625" style="517" bestFit="1" customWidth="1"/>
    <col min="8187" max="8187" width="26" style="517" bestFit="1"/>
    <col min="8188" max="8192" width="26" style="517"/>
    <col min="8193" max="8194" width="14.7109375" style="517" customWidth="1"/>
    <col min="8195" max="8198" width="15.140625" style="517" customWidth="1"/>
    <col min="8199" max="8434" width="9.140625" style="517" customWidth="1"/>
    <col min="8435" max="8435" width="24" style="517" bestFit="1" customWidth="1"/>
    <col min="8436" max="8438" width="0" style="517" hidden="1" customWidth="1"/>
    <col min="8439" max="8439" width="23.5703125" style="517" customWidth="1"/>
    <col min="8440" max="8440" width="18.42578125" style="517" customWidth="1"/>
    <col min="8441" max="8441" width="10.42578125" style="517" bestFit="1" customWidth="1"/>
    <col min="8442" max="8442" width="29.140625" style="517" bestFit="1" customWidth="1"/>
    <col min="8443" max="8443" width="26" style="517" bestFit="1"/>
    <col min="8444" max="8448" width="26" style="517"/>
    <col min="8449" max="8450" width="14.7109375" style="517" customWidth="1"/>
    <col min="8451" max="8454" width="15.140625" style="517" customWidth="1"/>
    <col min="8455" max="8690" width="9.140625" style="517" customWidth="1"/>
    <col min="8691" max="8691" width="24" style="517" bestFit="1" customWidth="1"/>
    <col min="8692" max="8694" width="0" style="517" hidden="1" customWidth="1"/>
    <col min="8695" max="8695" width="23.5703125" style="517" customWidth="1"/>
    <col min="8696" max="8696" width="18.42578125" style="517" customWidth="1"/>
    <col min="8697" max="8697" width="10.42578125" style="517" bestFit="1" customWidth="1"/>
    <col min="8698" max="8698" width="29.140625" style="517" bestFit="1" customWidth="1"/>
    <col min="8699" max="8699" width="26" style="517" bestFit="1"/>
    <col min="8700" max="8704" width="26" style="517"/>
    <col min="8705" max="8706" width="14.7109375" style="517" customWidth="1"/>
    <col min="8707" max="8710" width="15.140625" style="517" customWidth="1"/>
    <col min="8711" max="8946" width="9.140625" style="517" customWidth="1"/>
    <col min="8947" max="8947" width="24" style="517" bestFit="1" customWidth="1"/>
    <col min="8948" max="8950" width="0" style="517" hidden="1" customWidth="1"/>
    <col min="8951" max="8951" width="23.5703125" style="517" customWidth="1"/>
    <col min="8952" max="8952" width="18.42578125" style="517" customWidth="1"/>
    <col min="8953" max="8953" width="10.42578125" style="517" bestFit="1" customWidth="1"/>
    <col min="8954" max="8954" width="29.140625" style="517" bestFit="1" customWidth="1"/>
    <col min="8955" max="8955" width="26" style="517" bestFit="1"/>
    <col min="8956" max="8960" width="26" style="517"/>
    <col min="8961" max="8962" width="14.7109375" style="517" customWidth="1"/>
    <col min="8963" max="8966" width="15.140625" style="517" customWidth="1"/>
    <col min="8967" max="9202" width="9.140625" style="517" customWidth="1"/>
    <col min="9203" max="9203" width="24" style="517" bestFit="1" customWidth="1"/>
    <col min="9204" max="9206" width="0" style="517" hidden="1" customWidth="1"/>
    <col min="9207" max="9207" width="23.5703125" style="517" customWidth="1"/>
    <col min="9208" max="9208" width="18.42578125" style="517" customWidth="1"/>
    <col min="9209" max="9209" width="10.42578125" style="517" bestFit="1" customWidth="1"/>
    <col min="9210" max="9210" width="29.140625" style="517" bestFit="1" customWidth="1"/>
    <col min="9211" max="9211" width="26" style="517" bestFit="1"/>
    <col min="9212" max="9216" width="26" style="517"/>
    <col min="9217" max="9218" width="14.7109375" style="517" customWidth="1"/>
    <col min="9219" max="9222" width="15.140625" style="517" customWidth="1"/>
    <col min="9223" max="9458" width="9.140625" style="517" customWidth="1"/>
    <col min="9459" max="9459" width="24" style="517" bestFit="1" customWidth="1"/>
    <col min="9460" max="9462" width="0" style="517" hidden="1" customWidth="1"/>
    <col min="9463" max="9463" width="23.5703125" style="517" customWidth="1"/>
    <col min="9464" max="9464" width="18.42578125" style="517" customWidth="1"/>
    <col min="9465" max="9465" width="10.42578125" style="517" bestFit="1" customWidth="1"/>
    <col min="9466" max="9466" width="29.140625" style="517" bestFit="1" customWidth="1"/>
    <col min="9467" max="9467" width="26" style="517" bestFit="1"/>
    <col min="9468" max="9472" width="26" style="517"/>
    <col min="9473" max="9474" width="14.7109375" style="517" customWidth="1"/>
    <col min="9475" max="9478" width="15.140625" style="517" customWidth="1"/>
    <col min="9479" max="9714" width="9.140625" style="517" customWidth="1"/>
    <col min="9715" max="9715" width="24" style="517" bestFit="1" customWidth="1"/>
    <col min="9716" max="9718" width="0" style="517" hidden="1" customWidth="1"/>
    <col min="9719" max="9719" width="23.5703125" style="517" customWidth="1"/>
    <col min="9720" max="9720" width="18.42578125" style="517" customWidth="1"/>
    <col min="9721" max="9721" width="10.42578125" style="517" bestFit="1" customWidth="1"/>
    <col min="9722" max="9722" width="29.140625" style="517" bestFit="1" customWidth="1"/>
    <col min="9723" max="9723" width="26" style="517" bestFit="1"/>
    <col min="9724" max="9728" width="26" style="517"/>
    <col min="9729" max="9730" width="14.7109375" style="517" customWidth="1"/>
    <col min="9731" max="9734" width="15.140625" style="517" customWidth="1"/>
    <col min="9735" max="9970" width="9.140625" style="517" customWidth="1"/>
    <col min="9971" max="9971" width="24" style="517" bestFit="1" customWidth="1"/>
    <col min="9972" max="9974" width="0" style="517" hidden="1" customWidth="1"/>
    <col min="9975" max="9975" width="23.5703125" style="517" customWidth="1"/>
    <col min="9976" max="9976" width="18.42578125" style="517" customWidth="1"/>
    <col min="9977" max="9977" width="10.42578125" style="517" bestFit="1" customWidth="1"/>
    <col min="9978" max="9978" width="29.140625" style="517" bestFit="1" customWidth="1"/>
    <col min="9979" max="9979" width="26" style="517" bestFit="1"/>
    <col min="9980" max="9984" width="26" style="517"/>
    <col min="9985" max="9986" width="14.7109375" style="517" customWidth="1"/>
    <col min="9987" max="9990" width="15.140625" style="517" customWidth="1"/>
    <col min="9991" max="10226" width="9.140625" style="517" customWidth="1"/>
    <col min="10227" max="10227" width="24" style="517" bestFit="1" customWidth="1"/>
    <col min="10228" max="10230" width="0" style="517" hidden="1" customWidth="1"/>
    <col min="10231" max="10231" width="23.5703125" style="517" customWidth="1"/>
    <col min="10232" max="10232" width="18.42578125" style="517" customWidth="1"/>
    <col min="10233" max="10233" width="10.42578125" style="517" bestFit="1" customWidth="1"/>
    <col min="10234" max="10234" width="29.140625" style="517" bestFit="1" customWidth="1"/>
    <col min="10235" max="10235" width="26" style="517" bestFit="1"/>
    <col min="10236" max="10240" width="26" style="517"/>
    <col min="10241" max="10242" width="14.7109375" style="517" customWidth="1"/>
    <col min="10243" max="10246" width="15.140625" style="517" customWidth="1"/>
    <col min="10247" max="10482" width="9.140625" style="517" customWidth="1"/>
    <col min="10483" max="10483" width="24" style="517" bestFit="1" customWidth="1"/>
    <col min="10484" max="10486" width="0" style="517" hidden="1" customWidth="1"/>
    <col min="10487" max="10487" width="23.5703125" style="517" customWidth="1"/>
    <col min="10488" max="10488" width="18.42578125" style="517" customWidth="1"/>
    <col min="10489" max="10489" width="10.42578125" style="517" bestFit="1" customWidth="1"/>
    <col min="10490" max="10490" width="29.140625" style="517" bestFit="1" customWidth="1"/>
    <col min="10491" max="10491" width="26" style="517" bestFit="1"/>
    <col min="10492" max="10496" width="26" style="517"/>
    <col min="10497" max="10498" width="14.7109375" style="517" customWidth="1"/>
    <col min="10499" max="10502" width="15.140625" style="517" customWidth="1"/>
    <col min="10503" max="10738" width="9.140625" style="517" customWidth="1"/>
    <col min="10739" max="10739" width="24" style="517" bestFit="1" customWidth="1"/>
    <col min="10740" max="10742" width="0" style="517" hidden="1" customWidth="1"/>
    <col min="10743" max="10743" width="23.5703125" style="517" customWidth="1"/>
    <col min="10744" max="10744" width="18.42578125" style="517" customWidth="1"/>
    <col min="10745" max="10745" width="10.42578125" style="517" bestFit="1" customWidth="1"/>
    <col min="10746" max="10746" width="29.140625" style="517" bestFit="1" customWidth="1"/>
    <col min="10747" max="10747" width="26" style="517" bestFit="1"/>
    <col min="10748" max="10752" width="26" style="517"/>
    <col min="10753" max="10754" width="14.7109375" style="517" customWidth="1"/>
    <col min="10755" max="10758" width="15.140625" style="517" customWidth="1"/>
    <col min="10759" max="10994" width="9.140625" style="517" customWidth="1"/>
    <col min="10995" max="10995" width="24" style="517" bestFit="1" customWidth="1"/>
    <col min="10996" max="10998" width="0" style="517" hidden="1" customWidth="1"/>
    <col min="10999" max="10999" width="23.5703125" style="517" customWidth="1"/>
    <col min="11000" max="11000" width="18.42578125" style="517" customWidth="1"/>
    <col min="11001" max="11001" width="10.42578125" style="517" bestFit="1" customWidth="1"/>
    <col min="11002" max="11002" width="29.140625" style="517" bestFit="1" customWidth="1"/>
    <col min="11003" max="11003" width="26" style="517" bestFit="1"/>
    <col min="11004" max="11008" width="26" style="517"/>
    <col min="11009" max="11010" width="14.7109375" style="517" customWidth="1"/>
    <col min="11011" max="11014" width="15.140625" style="517" customWidth="1"/>
    <col min="11015" max="11250" width="9.140625" style="517" customWidth="1"/>
    <col min="11251" max="11251" width="24" style="517" bestFit="1" customWidth="1"/>
    <col min="11252" max="11254" width="0" style="517" hidden="1" customWidth="1"/>
    <col min="11255" max="11255" width="23.5703125" style="517" customWidth="1"/>
    <col min="11256" max="11256" width="18.42578125" style="517" customWidth="1"/>
    <col min="11257" max="11257" width="10.42578125" style="517" bestFit="1" customWidth="1"/>
    <col min="11258" max="11258" width="29.140625" style="517" bestFit="1" customWidth="1"/>
    <col min="11259" max="11259" width="26" style="517" bestFit="1"/>
    <col min="11260" max="11264" width="26" style="517"/>
    <col min="11265" max="11266" width="14.7109375" style="517" customWidth="1"/>
    <col min="11267" max="11270" width="15.140625" style="517" customWidth="1"/>
    <col min="11271" max="11506" width="9.140625" style="517" customWidth="1"/>
    <col min="11507" max="11507" width="24" style="517" bestFit="1" customWidth="1"/>
    <col min="11508" max="11510" width="0" style="517" hidden="1" customWidth="1"/>
    <col min="11511" max="11511" width="23.5703125" style="517" customWidth="1"/>
    <col min="11512" max="11512" width="18.42578125" style="517" customWidth="1"/>
    <col min="11513" max="11513" width="10.42578125" style="517" bestFit="1" customWidth="1"/>
    <col min="11514" max="11514" width="29.140625" style="517" bestFit="1" customWidth="1"/>
    <col min="11515" max="11515" width="26" style="517" bestFit="1"/>
    <col min="11516" max="11520" width="26" style="517"/>
    <col min="11521" max="11522" width="14.7109375" style="517" customWidth="1"/>
    <col min="11523" max="11526" width="15.140625" style="517" customWidth="1"/>
    <col min="11527" max="11762" width="9.140625" style="517" customWidth="1"/>
    <col min="11763" max="11763" width="24" style="517" bestFit="1" customWidth="1"/>
    <col min="11764" max="11766" width="0" style="517" hidden="1" customWidth="1"/>
    <col min="11767" max="11767" width="23.5703125" style="517" customWidth="1"/>
    <col min="11768" max="11768" width="18.42578125" style="517" customWidth="1"/>
    <col min="11769" max="11769" width="10.42578125" style="517" bestFit="1" customWidth="1"/>
    <col min="11770" max="11770" width="29.140625" style="517" bestFit="1" customWidth="1"/>
    <col min="11771" max="11771" width="26" style="517" bestFit="1"/>
    <col min="11772" max="11776" width="26" style="517"/>
    <col min="11777" max="11778" width="14.7109375" style="517" customWidth="1"/>
    <col min="11779" max="11782" width="15.140625" style="517" customWidth="1"/>
    <col min="11783" max="12018" width="9.140625" style="517" customWidth="1"/>
    <col min="12019" max="12019" width="24" style="517" bestFit="1" customWidth="1"/>
    <col min="12020" max="12022" width="0" style="517" hidden="1" customWidth="1"/>
    <col min="12023" max="12023" width="23.5703125" style="517" customWidth="1"/>
    <col min="12024" max="12024" width="18.42578125" style="517" customWidth="1"/>
    <col min="12025" max="12025" width="10.42578125" style="517" bestFit="1" customWidth="1"/>
    <col min="12026" max="12026" width="29.140625" style="517" bestFit="1" customWidth="1"/>
    <col min="12027" max="12027" width="26" style="517" bestFit="1"/>
    <col min="12028" max="12032" width="26" style="517"/>
    <col min="12033" max="12034" width="14.7109375" style="517" customWidth="1"/>
    <col min="12035" max="12038" width="15.140625" style="517" customWidth="1"/>
    <col min="12039" max="12274" width="9.140625" style="517" customWidth="1"/>
    <col min="12275" max="12275" width="24" style="517" bestFit="1" customWidth="1"/>
    <col min="12276" max="12278" width="0" style="517" hidden="1" customWidth="1"/>
    <col min="12279" max="12279" width="23.5703125" style="517" customWidth="1"/>
    <col min="12280" max="12280" width="18.42578125" style="517" customWidth="1"/>
    <col min="12281" max="12281" width="10.42578125" style="517" bestFit="1" customWidth="1"/>
    <col min="12282" max="12282" width="29.140625" style="517" bestFit="1" customWidth="1"/>
    <col min="12283" max="12283" width="26" style="517" bestFit="1"/>
    <col min="12284" max="12288" width="26" style="517"/>
    <col min="12289" max="12290" width="14.7109375" style="517" customWidth="1"/>
    <col min="12291" max="12294" width="15.140625" style="517" customWidth="1"/>
    <col min="12295" max="12530" width="9.140625" style="517" customWidth="1"/>
    <col min="12531" max="12531" width="24" style="517" bestFit="1" customWidth="1"/>
    <col min="12532" max="12534" width="0" style="517" hidden="1" customWidth="1"/>
    <col min="12535" max="12535" width="23.5703125" style="517" customWidth="1"/>
    <col min="12536" max="12536" width="18.42578125" style="517" customWidth="1"/>
    <col min="12537" max="12537" width="10.42578125" style="517" bestFit="1" customWidth="1"/>
    <col min="12538" max="12538" width="29.140625" style="517" bestFit="1" customWidth="1"/>
    <col min="12539" max="12539" width="26" style="517" bestFit="1"/>
    <col min="12540" max="12544" width="26" style="517"/>
    <col min="12545" max="12546" width="14.7109375" style="517" customWidth="1"/>
    <col min="12547" max="12550" width="15.140625" style="517" customWidth="1"/>
    <col min="12551" max="12786" width="9.140625" style="517" customWidth="1"/>
    <col min="12787" max="12787" width="24" style="517" bestFit="1" customWidth="1"/>
    <col min="12788" max="12790" width="0" style="517" hidden="1" customWidth="1"/>
    <col min="12791" max="12791" width="23.5703125" style="517" customWidth="1"/>
    <col min="12792" max="12792" width="18.42578125" style="517" customWidth="1"/>
    <col min="12793" max="12793" width="10.42578125" style="517" bestFit="1" customWidth="1"/>
    <col min="12794" max="12794" width="29.140625" style="517" bestFit="1" customWidth="1"/>
    <col min="12795" max="12795" width="26" style="517" bestFit="1"/>
    <col min="12796" max="12800" width="26" style="517"/>
    <col min="12801" max="12802" width="14.7109375" style="517" customWidth="1"/>
    <col min="12803" max="12806" width="15.140625" style="517" customWidth="1"/>
    <col min="12807" max="13042" width="9.140625" style="517" customWidth="1"/>
    <col min="13043" max="13043" width="24" style="517" bestFit="1" customWidth="1"/>
    <col min="13044" max="13046" width="0" style="517" hidden="1" customWidth="1"/>
    <col min="13047" max="13047" width="23.5703125" style="517" customWidth="1"/>
    <col min="13048" max="13048" width="18.42578125" style="517" customWidth="1"/>
    <col min="13049" max="13049" width="10.42578125" style="517" bestFit="1" customWidth="1"/>
    <col min="13050" max="13050" width="29.140625" style="517" bestFit="1" customWidth="1"/>
    <col min="13051" max="13051" width="26" style="517" bestFit="1"/>
    <col min="13052" max="13056" width="26" style="517"/>
    <col min="13057" max="13058" width="14.7109375" style="517" customWidth="1"/>
    <col min="13059" max="13062" width="15.140625" style="517" customWidth="1"/>
    <col min="13063" max="13298" width="9.140625" style="517" customWidth="1"/>
    <col min="13299" max="13299" width="24" style="517" bestFit="1" customWidth="1"/>
    <col min="13300" max="13302" width="0" style="517" hidden="1" customWidth="1"/>
    <col min="13303" max="13303" width="23.5703125" style="517" customWidth="1"/>
    <col min="13304" max="13304" width="18.42578125" style="517" customWidth="1"/>
    <col min="13305" max="13305" width="10.42578125" style="517" bestFit="1" customWidth="1"/>
    <col min="13306" max="13306" width="29.140625" style="517" bestFit="1" customWidth="1"/>
    <col min="13307" max="13307" width="26" style="517" bestFit="1"/>
    <col min="13308" max="13312" width="26" style="517"/>
    <col min="13313" max="13314" width="14.7109375" style="517" customWidth="1"/>
    <col min="13315" max="13318" width="15.140625" style="517" customWidth="1"/>
    <col min="13319" max="13554" width="9.140625" style="517" customWidth="1"/>
    <col min="13555" max="13555" width="24" style="517" bestFit="1" customWidth="1"/>
    <col min="13556" max="13558" width="0" style="517" hidden="1" customWidth="1"/>
    <col min="13559" max="13559" width="23.5703125" style="517" customWidth="1"/>
    <col min="13560" max="13560" width="18.42578125" style="517" customWidth="1"/>
    <col min="13561" max="13561" width="10.42578125" style="517" bestFit="1" customWidth="1"/>
    <col min="13562" max="13562" width="29.140625" style="517" bestFit="1" customWidth="1"/>
    <col min="13563" max="13563" width="26" style="517" bestFit="1"/>
    <col min="13564" max="13568" width="26" style="517"/>
    <col min="13569" max="13570" width="14.7109375" style="517" customWidth="1"/>
    <col min="13571" max="13574" width="15.140625" style="517" customWidth="1"/>
    <col min="13575" max="13810" width="9.140625" style="517" customWidth="1"/>
    <col min="13811" max="13811" width="24" style="517" bestFit="1" customWidth="1"/>
    <col min="13812" max="13814" width="0" style="517" hidden="1" customWidth="1"/>
    <col min="13815" max="13815" width="23.5703125" style="517" customWidth="1"/>
    <col min="13816" max="13816" width="18.42578125" style="517" customWidth="1"/>
    <col min="13817" max="13817" width="10.42578125" style="517" bestFit="1" customWidth="1"/>
    <col min="13818" max="13818" width="29.140625" style="517" bestFit="1" customWidth="1"/>
    <col min="13819" max="13819" width="26" style="517" bestFit="1"/>
    <col min="13820" max="13824" width="26" style="517"/>
    <col min="13825" max="13826" width="14.7109375" style="517" customWidth="1"/>
    <col min="13827" max="13830" width="15.140625" style="517" customWidth="1"/>
    <col min="13831" max="14066" width="9.140625" style="517" customWidth="1"/>
    <col min="14067" max="14067" width="24" style="517" bestFit="1" customWidth="1"/>
    <col min="14068" max="14070" width="0" style="517" hidden="1" customWidth="1"/>
    <col min="14071" max="14071" width="23.5703125" style="517" customWidth="1"/>
    <col min="14072" max="14072" width="18.42578125" style="517" customWidth="1"/>
    <col min="14073" max="14073" width="10.42578125" style="517" bestFit="1" customWidth="1"/>
    <col min="14074" max="14074" width="29.140625" style="517" bestFit="1" customWidth="1"/>
    <col min="14075" max="14075" width="26" style="517" bestFit="1"/>
    <col min="14076" max="14080" width="26" style="517"/>
    <col min="14081" max="14082" width="14.7109375" style="517" customWidth="1"/>
    <col min="14083" max="14086" width="15.140625" style="517" customWidth="1"/>
    <col min="14087" max="14322" width="9.140625" style="517" customWidth="1"/>
    <col min="14323" max="14323" width="24" style="517" bestFit="1" customWidth="1"/>
    <col min="14324" max="14326" width="0" style="517" hidden="1" customWidth="1"/>
    <col min="14327" max="14327" width="23.5703125" style="517" customWidth="1"/>
    <col min="14328" max="14328" width="18.42578125" style="517" customWidth="1"/>
    <col min="14329" max="14329" width="10.42578125" style="517" bestFit="1" customWidth="1"/>
    <col min="14330" max="14330" width="29.140625" style="517" bestFit="1" customWidth="1"/>
    <col min="14331" max="14331" width="26" style="517" bestFit="1"/>
    <col min="14332" max="14336" width="26" style="517"/>
    <col min="14337" max="14338" width="14.7109375" style="517" customWidth="1"/>
    <col min="14339" max="14342" width="15.140625" style="517" customWidth="1"/>
    <col min="14343" max="14578" width="9.140625" style="517" customWidth="1"/>
    <col min="14579" max="14579" width="24" style="517" bestFit="1" customWidth="1"/>
    <col min="14580" max="14582" width="0" style="517" hidden="1" customWidth="1"/>
    <col min="14583" max="14583" width="23.5703125" style="517" customWidth="1"/>
    <col min="14584" max="14584" width="18.42578125" style="517" customWidth="1"/>
    <col min="14585" max="14585" width="10.42578125" style="517" bestFit="1" customWidth="1"/>
    <col min="14586" max="14586" width="29.140625" style="517" bestFit="1" customWidth="1"/>
    <col min="14587" max="14587" width="26" style="517" bestFit="1"/>
    <col min="14588" max="14592" width="26" style="517"/>
    <col min="14593" max="14594" width="14.7109375" style="517" customWidth="1"/>
    <col min="14595" max="14598" width="15.140625" style="517" customWidth="1"/>
    <col min="14599" max="14834" width="9.140625" style="517" customWidth="1"/>
    <col min="14835" max="14835" width="24" style="517" bestFit="1" customWidth="1"/>
    <col min="14836" max="14838" width="0" style="517" hidden="1" customWidth="1"/>
    <col min="14839" max="14839" width="23.5703125" style="517" customWidth="1"/>
    <col min="14840" max="14840" width="18.42578125" style="517" customWidth="1"/>
    <col min="14841" max="14841" width="10.42578125" style="517" bestFit="1" customWidth="1"/>
    <col min="14842" max="14842" width="29.140625" style="517" bestFit="1" customWidth="1"/>
    <col min="14843" max="14843" width="26" style="517" bestFit="1"/>
    <col min="14844" max="14848" width="26" style="517"/>
    <col min="14849" max="14850" width="14.7109375" style="517" customWidth="1"/>
    <col min="14851" max="14854" width="15.140625" style="517" customWidth="1"/>
    <col min="14855" max="15090" width="9.140625" style="517" customWidth="1"/>
    <col min="15091" max="15091" width="24" style="517" bestFit="1" customWidth="1"/>
    <col min="15092" max="15094" width="0" style="517" hidden="1" customWidth="1"/>
    <col min="15095" max="15095" width="23.5703125" style="517" customWidth="1"/>
    <col min="15096" max="15096" width="18.42578125" style="517" customWidth="1"/>
    <col min="15097" max="15097" width="10.42578125" style="517" bestFit="1" customWidth="1"/>
    <col min="15098" max="15098" width="29.140625" style="517" bestFit="1" customWidth="1"/>
    <col min="15099" max="15099" width="26" style="517" bestFit="1"/>
    <col min="15100" max="15104" width="26" style="517"/>
    <col min="15105" max="15106" width="14.7109375" style="517" customWidth="1"/>
    <col min="15107" max="15110" width="15.140625" style="517" customWidth="1"/>
    <col min="15111" max="15346" width="9.140625" style="517" customWidth="1"/>
    <col min="15347" max="15347" width="24" style="517" bestFit="1" customWidth="1"/>
    <col min="15348" max="15350" width="0" style="517" hidden="1" customWidth="1"/>
    <col min="15351" max="15351" width="23.5703125" style="517" customWidth="1"/>
    <col min="15352" max="15352" width="18.42578125" style="517" customWidth="1"/>
    <col min="15353" max="15353" width="10.42578125" style="517" bestFit="1" customWidth="1"/>
    <col min="15354" max="15354" width="29.140625" style="517" bestFit="1" customWidth="1"/>
    <col min="15355" max="15355" width="26" style="517" bestFit="1"/>
    <col min="15356" max="15360" width="26" style="517"/>
    <col min="15361" max="15362" width="14.7109375" style="517" customWidth="1"/>
    <col min="15363" max="15366" width="15.140625" style="517" customWidth="1"/>
    <col min="15367" max="15602" width="9.140625" style="517" customWidth="1"/>
    <col min="15603" max="15603" width="24" style="517" bestFit="1" customWidth="1"/>
    <col min="15604" max="15606" width="0" style="517" hidden="1" customWidth="1"/>
    <col min="15607" max="15607" width="23.5703125" style="517" customWidth="1"/>
    <col min="15608" max="15608" width="18.42578125" style="517" customWidth="1"/>
    <col min="15609" max="15609" width="10.42578125" style="517" bestFit="1" customWidth="1"/>
    <col min="15610" max="15610" width="29.140625" style="517" bestFit="1" customWidth="1"/>
    <col min="15611" max="15611" width="26" style="517" bestFit="1"/>
    <col min="15612" max="15616" width="26" style="517"/>
    <col min="15617" max="15618" width="14.7109375" style="517" customWidth="1"/>
    <col min="15619" max="15622" width="15.140625" style="517" customWidth="1"/>
    <col min="15623" max="15858" width="9.140625" style="517" customWidth="1"/>
    <col min="15859" max="15859" width="24" style="517" bestFit="1" customWidth="1"/>
    <col min="15860" max="15862" width="0" style="517" hidden="1" customWidth="1"/>
    <col min="15863" max="15863" width="23.5703125" style="517" customWidth="1"/>
    <col min="15864" max="15864" width="18.42578125" style="517" customWidth="1"/>
    <col min="15865" max="15865" width="10.42578125" style="517" bestFit="1" customWidth="1"/>
    <col min="15866" max="15866" width="29.140625" style="517" bestFit="1" customWidth="1"/>
    <col min="15867" max="15867" width="26" style="517" bestFit="1"/>
    <col min="15868" max="15872" width="26" style="517"/>
    <col min="15873" max="15874" width="14.7109375" style="517" customWidth="1"/>
    <col min="15875" max="15878" width="15.140625" style="517" customWidth="1"/>
    <col min="15879" max="16114" width="9.140625" style="517" customWidth="1"/>
    <col min="16115" max="16115" width="24" style="517" bestFit="1" customWidth="1"/>
    <col min="16116" max="16118" width="0" style="517" hidden="1" customWidth="1"/>
    <col min="16119" max="16119" width="23.5703125" style="517" customWidth="1"/>
    <col min="16120" max="16120" width="18.42578125" style="517" customWidth="1"/>
    <col min="16121" max="16121" width="10.42578125" style="517" bestFit="1" customWidth="1"/>
    <col min="16122" max="16122" width="29.140625" style="517" bestFit="1" customWidth="1"/>
    <col min="16123" max="16123" width="26" style="517" bestFit="1"/>
    <col min="16124" max="16128" width="26" style="517"/>
    <col min="16129" max="16130" width="14.7109375" style="517" customWidth="1"/>
    <col min="16131" max="16134" width="15.140625" style="517" customWidth="1"/>
    <col min="16135" max="16370" width="9.140625" style="517" customWidth="1"/>
    <col min="16371" max="16371" width="24" style="517" bestFit="1" customWidth="1"/>
    <col min="16372" max="16374" width="0" style="517" hidden="1" customWidth="1"/>
    <col min="16375" max="16375" width="23.5703125" style="517" customWidth="1"/>
    <col min="16376" max="16376" width="18.42578125" style="517" customWidth="1"/>
    <col min="16377" max="16377" width="10.42578125" style="517" bestFit="1" customWidth="1"/>
    <col min="16378" max="16378" width="29.140625" style="517" bestFit="1" customWidth="1"/>
    <col min="16379" max="16379" width="26" style="517" bestFit="1"/>
    <col min="16380" max="16384" width="26" style="517"/>
  </cols>
  <sheetData>
    <row r="1" spans="1:12" ht="30.75" customHeight="1">
      <c r="A1" s="1089" t="s">
        <v>1607</v>
      </c>
      <c r="B1" s="1089"/>
      <c r="C1" s="1089"/>
      <c r="D1" s="1089"/>
      <c r="E1" s="1089"/>
      <c r="F1" s="1089"/>
    </row>
    <row r="2" spans="1:12" ht="13.7" customHeight="1" thickBot="1">
      <c r="A2" s="1091" t="s">
        <v>1608</v>
      </c>
      <c r="B2" s="1091">
        <v>2016</v>
      </c>
      <c r="C2" s="1091">
        <v>2017</v>
      </c>
      <c r="D2" s="1091">
        <v>2018</v>
      </c>
      <c r="E2" s="1091">
        <v>2019</v>
      </c>
      <c r="F2" s="1091">
        <v>2020</v>
      </c>
    </row>
    <row r="3" spans="1:12" ht="13.7" customHeight="1" thickBot="1">
      <c r="A3" s="873" t="s">
        <v>1609</v>
      </c>
      <c r="B3" s="1092">
        <v>79926</v>
      </c>
      <c r="C3" s="1093">
        <v>81053</v>
      </c>
      <c r="D3" s="1092">
        <v>81962</v>
      </c>
      <c r="E3" s="1093">
        <v>82710</v>
      </c>
      <c r="F3" s="1092">
        <v>83409</v>
      </c>
    </row>
    <row r="4" spans="1:12" ht="13.7" customHeight="1" thickBot="1">
      <c r="A4" s="873" t="s">
        <v>1610</v>
      </c>
      <c r="B4" s="1094">
        <v>24190.906999999999</v>
      </c>
      <c r="C4" s="1095">
        <v>24601.86</v>
      </c>
      <c r="D4" s="1094">
        <v>24982.687999999998</v>
      </c>
      <c r="E4" s="1095">
        <v>25365.744999999999</v>
      </c>
      <c r="F4" s="1094">
        <v>25698.093000000001</v>
      </c>
      <c r="I4" s="1090"/>
      <c r="J4" s="1090"/>
      <c r="K4" s="1090"/>
      <c r="L4" s="1090"/>
    </row>
    <row r="5" spans="1:12" ht="13.7" customHeight="1" thickBot="1">
      <c r="A5" s="873" t="s">
        <v>1611</v>
      </c>
      <c r="B5" s="1094">
        <v>8739.8060000000005</v>
      </c>
      <c r="C5" s="1095">
        <v>8795.0730000000003</v>
      </c>
      <c r="D5" s="1094">
        <v>8837.7070000000003</v>
      </c>
      <c r="E5" s="1095">
        <v>8877.6370000000006</v>
      </c>
      <c r="F5" s="1094">
        <v>8916.8449999999993</v>
      </c>
      <c r="I5" s="1090"/>
      <c r="J5" s="1090"/>
      <c r="K5" s="1090"/>
      <c r="L5" s="1090"/>
    </row>
    <row r="6" spans="1:12" ht="13.7" customHeight="1" thickBot="1">
      <c r="A6" s="873" t="s">
        <v>1612</v>
      </c>
      <c r="B6" s="1094">
        <v>11295.003000000001</v>
      </c>
      <c r="C6" s="1095">
        <v>11349.081</v>
      </c>
      <c r="D6" s="1094">
        <v>11403.74</v>
      </c>
      <c r="E6" s="1095">
        <v>11462.022999999999</v>
      </c>
      <c r="F6" s="1094">
        <v>11506.938</v>
      </c>
      <c r="I6" s="1090"/>
      <c r="J6" s="1090"/>
      <c r="K6" s="1090"/>
      <c r="L6" s="1090"/>
    </row>
    <row r="7" spans="1:12" ht="13.7" customHeight="1" thickBot="1">
      <c r="A7" s="873" t="s">
        <v>1613</v>
      </c>
      <c r="B7" s="1094">
        <v>36109.487000000001</v>
      </c>
      <c r="C7" s="1095">
        <v>36545.294999999998</v>
      </c>
      <c r="D7" s="1094">
        <v>37065.178</v>
      </c>
      <c r="E7" s="1095">
        <v>37593.383999999998</v>
      </c>
      <c r="F7" s="1094">
        <v>38005.237999999998</v>
      </c>
      <c r="I7" s="1090"/>
      <c r="J7" s="1090"/>
      <c r="K7" s="1090"/>
      <c r="L7" s="1090"/>
    </row>
    <row r="8" spans="1:12" ht="13.7" customHeight="1" thickBot="1">
      <c r="A8" s="873" t="s">
        <v>1614</v>
      </c>
      <c r="B8" s="1094">
        <v>18167.147000000001</v>
      </c>
      <c r="C8" s="1095">
        <v>18419.191999999999</v>
      </c>
      <c r="D8" s="1094">
        <v>18751.404999999999</v>
      </c>
      <c r="E8" s="1095">
        <v>19107.216</v>
      </c>
      <c r="F8" s="1094">
        <v>19458.310000000001</v>
      </c>
      <c r="I8" s="1090"/>
      <c r="J8" s="1090"/>
      <c r="K8" s="1090"/>
      <c r="L8" s="1090"/>
    </row>
    <row r="9" spans="1:12" ht="13.7" customHeight="1" thickBot="1">
      <c r="A9" s="873" t="s">
        <v>1615</v>
      </c>
      <c r="B9" s="1094">
        <v>48747.707999999999</v>
      </c>
      <c r="C9" s="1095">
        <v>49291.608999999997</v>
      </c>
      <c r="D9" s="1094">
        <v>49834.239999999998</v>
      </c>
      <c r="E9" s="1095">
        <v>50374.478000000003</v>
      </c>
      <c r="F9" s="1094">
        <v>50911.747000000003</v>
      </c>
      <c r="I9" s="1090"/>
      <c r="J9" s="1090"/>
      <c r="K9" s="1090"/>
      <c r="L9" s="1090"/>
    </row>
    <row r="10" spans="1:12" ht="13.7" customHeight="1" thickBot="1">
      <c r="A10" s="873" t="s">
        <v>1616</v>
      </c>
      <c r="B10" s="1094">
        <v>4890.3794522162498</v>
      </c>
      <c r="C10" s="1095">
        <v>4947.4895933225198</v>
      </c>
      <c r="D10" s="1094">
        <v>5003.4019576721303</v>
      </c>
      <c r="E10" s="1095">
        <v>5058.0071472190202</v>
      </c>
      <c r="F10" s="1094">
        <v>5111.2382164686496</v>
      </c>
      <c r="I10" s="1090"/>
      <c r="J10" s="1090"/>
      <c r="K10" s="1090"/>
      <c r="L10" s="1090"/>
    </row>
    <row r="11" spans="1:12" ht="13.7" customHeight="1" thickBot="1">
      <c r="A11" s="873" t="s">
        <v>1617</v>
      </c>
      <c r="B11" s="1094">
        <v>10565.284</v>
      </c>
      <c r="C11" s="1095">
        <v>10589.526</v>
      </c>
      <c r="D11" s="1094">
        <v>10626.43</v>
      </c>
      <c r="E11" s="1095">
        <v>10669.324000000001</v>
      </c>
      <c r="F11" s="1094">
        <v>10700.155000000001</v>
      </c>
      <c r="I11" s="1090"/>
      <c r="J11" s="1090"/>
      <c r="K11" s="1090"/>
      <c r="L11" s="1090"/>
    </row>
    <row r="12" spans="1:12" ht="13.7" customHeight="1" thickBot="1">
      <c r="A12" s="873" t="s">
        <v>1618</v>
      </c>
      <c r="B12" s="1094">
        <v>5724.4560000000001</v>
      </c>
      <c r="C12" s="1095">
        <v>5760.6940000000004</v>
      </c>
      <c r="D12" s="1094">
        <v>5789.9570000000003</v>
      </c>
      <c r="E12" s="1095">
        <v>5814.4610000000002</v>
      </c>
      <c r="F12" s="1094">
        <v>5825.3370000000004</v>
      </c>
      <c r="I12" s="1090"/>
      <c r="J12" s="1090"/>
      <c r="K12" s="1090"/>
      <c r="L12" s="1090"/>
    </row>
    <row r="13" spans="1:12" ht="13.7" customHeight="1" thickBot="1">
      <c r="A13" s="873" t="s">
        <v>1619</v>
      </c>
      <c r="B13" s="1094">
        <v>1315.79</v>
      </c>
      <c r="C13" s="1095">
        <v>1317.384</v>
      </c>
      <c r="D13" s="1094">
        <v>1321.9770000000001</v>
      </c>
      <c r="E13" s="1095">
        <v>1326.855</v>
      </c>
      <c r="F13" s="1094">
        <v>1329.479</v>
      </c>
      <c r="I13" s="1090"/>
      <c r="J13" s="1090"/>
      <c r="K13" s="1090"/>
      <c r="L13" s="1090"/>
    </row>
    <row r="14" spans="1:12" ht="13.7" customHeight="1" thickBot="1">
      <c r="A14" s="873" t="s">
        <v>1620</v>
      </c>
      <c r="B14" s="1094">
        <v>5495.2969999999996</v>
      </c>
      <c r="C14" s="1095">
        <v>5508.2089999999998</v>
      </c>
      <c r="D14" s="1094">
        <v>5515.5249999999996</v>
      </c>
      <c r="E14" s="1095">
        <v>5521.6049999999996</v>
      </c>
      <c r="F14" s="1094">
        <v>5529.5450000000001</v>
      </c>
      <c r="I14" s="1090"/>
      <c r="J14" s="1090"/>
      <c r="K14" s="1090"/>
      <c r="L14" s="1090"/>
    </row>
    <row r="15" spans="1:12" ht="13.7" customHeight="1" thickBot="1">
      <c r="A15" s="873" t="s">
        <v>1621</v>
      </c>
      <c r="B15" s="1094">
        <v>66688.562999999995</v>
      </c>
      <c r="C15" s="1095">
        <v>66883.313999999998</v>
      </c>
      <c r="D15" s="1094">
        <v>67068.133000000002</v>
      </c>
      <c r="E15" s="1095">
        <v>67215.667000000001</v>
      </c>
      <c r="F15" s="1094">
        <v>67347.237999999998</v>
      </c>
      <c r="I15" s="1090"/>
      <c r="J15" s="1090"/>
      <c r="K15" s="1090"/>
      <c r="L15" s="1090"/>
    </row>
    <row r="16" spans="1:12" ht="13.7" customHeight="1" thickBot="1">
      <c r="A16" s="873" t="s">
        <v>1622</v>
      </c>
      <c r="B16" s="1094">
        <v>82348.668999999994</v>
      </c>
      <c r="C16" s="1095">
        <v>82657</v>
      </c>
      <c r="D16" s="1094">
        <v>82905.788</v>
      </c>
      <c r="E16" s="1095">
        <v>83092.957999999999</v>
      </c>
      <c r="F16" s="1094">
        <v>83160.873999999996</v>
      </c>
      <c r="I16" s="1090"/>
      <c r="J16" s="1090"/>
      <c r="K16" s="1090"/>
      <c r="L16" s="1090"/>
    </row>
    <row r="17" spans="1:12" ht="13.7" customHeight="1" thickBot="1">
      <c r="A17" s="873" t="s">
        <v>1623</v>
      </c>
      <c r="B17" s="1094">
        <v>10775.966</v>
      </c>
      <c r="C17" s="1095">
        <v>10754.679</v>
      </c>
      <c r="D17" s="1094">
        <v>10732.877</v>
      </c>
      <c r="E17" s="1095">
        <v>10721.584000000001</v>
      </c>
      <c r="F17" s="1094">
        <v>10707.972</v>
      </c>
      <c r="I17" s="1090"/>
      <c r="J17" s="1090"/>
      <c r="K17" s="1090"/>
      <c r="L17" s="1090"/>
    </row>
    <row r="18" spans="1:12" ht="13.7" customHeight="1" thickBot="1">
      <c r="A18" s="873" t="s">
        <v>1624</v>
      </c>
      <c r="B18" s="1094">
        <v>9814.0259999999998</v>
      </c>
      <c r="C18" s="1095">
        <v>9787.9689999999991</v>
      </c>
      <c r="D18" s="1094">
        <v>9775.5660000000007</v>
      </c>
      <c r="E18" s="1095">
        <v>9771.1419999999998</v>
      </c>
      <c r="F18" s="1094">
        <v>9750.1530000000002</v>
      </c>
      <c r="I18" s="1090"/>
      <c r="J18" s="1090"/>
      <c r="K18" s="1090"/>
      <c r="L18" s="1090"/>
    </row>
    <row r="19" spans="1:12" ht="13.7" customHeight="1" thickBot="1">
      <c r="A19" s="873" t="s">
        <v>1625</v>
      </c>
      <c r="B19" s="1094">
        <v>335.435</v>
      </c>
      <c r="C19" s="1095">
        <v>343.399</v>
      </c>
      <c r="D19" s="1094">
        <v>352.72199999999998</v>
      </c>
      <c r="E19" s="1095">
        <v>360.55799999999999</v>
      </c>
      <c r="F19" s="1094">
        <v>366.46199999999999</v>
      </c>
      <c r="I19" s="1090"/>
      <c r="J19" s="1090"/>
      <c r="K19" s="1090"/>
      <c r="L19" s="1090"/>
    </row>
    <row r="20" spans="1:12" ht="13.7" customHeight="1" thickBot="1">
      <c r="A20" s="873" t="s">
        <v>1626</v>
      </c>
      <c r="B20" s="1094">
        <v>4739.5969999999998</v>
      </c>
      <c r="C20" s="1095">
        <v>4792.49</v>
      </c>
      <c r="D20" s="1094">
        <v>4857.0150000000003</v>
      </c>
      <c r="E20" s="1095">
        <v>4921.4960000000001</v>
      </c>
      <c r="F20" s="1094">
        <v>4977.4430000000002</v>
      </c>
      <c r="I20" s="1090"/>
      <c r="J20" s="1090"/>
      <c r="K20" s="1090"/>
      <c r="L20" s="1090"/>
    </row>
    <row r="21" spans="1:12" ht="13.7" customHeight="1" thickBot="1">
      <c r="A21" s="873" t="s">
        <v>1627</v>
      </c>
      <c r="B21" s="1094">
        <v>60115.22</v>
      </c>
      <c r="C21" s="1095">
        <v>60002.254000000001</v>
      </c>
      <c r="D21" s="1094">
        <v>59877.216</v>
      </c>
      <c r="E21" s="1095">
        <v>59729.076999999997</v>
      </c>
      <c r="F21" s="1094">
        <v>59449.527000000002</v>
      </c>
      <c r="I21" s="1090"/>
      <c r="J21" s="1090"/>
      <c r="K21" s="1090"/>
      <c r="L21" s="1090"/>
    </row>
    <row r="22" spans="1:12" ht="13.7" customHeight="1" thickBot="1">
      <c r="A22" s="873" t="s">
        <v>1628</v>
      </c>
      <c r="B22" s="1094">
        <v>126932.772</v>
      </c>
      <c r="C22" s="1095">
        <v>126706.21</v>
      </c>
      <c r="D22" s="1094">
        <v>126443.18</v>
      </c>
      <c r="E22" s="1095">
        <v>126166.948</v>
      </c>
      <c r="F22" s="1094">
        <v>125708</v>
      </c>
      <c r="I22" s="1090"/>
      <c r="J22" s="1090"/>
      <c r="K22" s="1090"/>
      <c r="L22" s="1090"/>
    </row>
    <row r="23" spans="1:12" ht="13.7" customHeight="1" thickBot="1">
      <c r="A23" s="873" t="s">
        <v>1629</v>
      </c>
      <c r="B23" s="1094">
        <v>51217.803</v>
      </c>
      <c r="C23" s="1095">
        <v>51361.911</v>
      </c>
      <c r="D23" s="1094">
        <v>51606.633000000002</v>
      </c>
      <c r="E23" s="1095">
        <v>51709.097999999998</v>
      </c>
      <c r="F23" s="1094">
        <v>51780.578999999998</v>
      </c>
      <c r="I23" s="1090"/>
      <c r="J23" s="1090"/>
      <c r="K23" s="1090"/>
      <c r="L23" s="1090"/>
    </row>
    <row r="24" spans="1:12" ht="13.7" customHeight="1" thickBot="1">
      <c r="A24" s="873" t="s">
        <v>1630</v>
      </c>
      <c r="B24" s="1094">
        <v>1959.5350000000001</v>
      </c>
      <c r="C24" s="1095">
        <v>1942.2470000000001</v>
      </c>
      <c r="D24" s="1094">
        <v>1927.17</v>
      </c>
      <c r="E24" s="1095">
        <v>1913.826</v>
      </c>
      <c r="F24" s="1094">
        <v>1900.4480000000001</v>
      </c>
      <c r="I24" s="1090"/>
      <c r="J24" s="1090"/>
      <c r="K24" s="1090"/>
      <c r="L24" s="1090"/>
    </row>
    <row r="25" spans="1:12" ht="13.7" customHeight="1" thickBot="1">
      <c r="A25" s="873" t="s">
        <v>1631</v>
      </c>
      <c r="B25" s="1094">
        <v>2868.2339999999999</v>
      </c>
      <c r="C25" s="1095">
        <v>2828.3980000000001</v>
      </c>
      <c r="D25" s="1094">
        <v>2801.5410000000002</v>
      </c>
      <c r="E25" s="1095">
        <v>2794.1350000000002</v>
      </c>
      <c r="F25" s="1094">
        <v>2794.89</v>
      </c>
      <c r="I25" s="1090"/>
      <c r="J25" s="1090"/>
      <c r="K25" s="1090"/>
      <c r="L25" s="1090"/>
    </row>
    <row r="26" spans="1:12" ht="13.7" customHeight="1" thickBot="1">
      <c r="A26" s="873" t="s">
        <v>1632</v>
      </c>
      <c r="B26" s="1094">
        <v>583.45899999999995</v>
      </c>
      <c r="C26" s="1095">
        <v>596.33699999999999</v>
      </c>
      <c r="D26" s="1094">
        <v>607.95000000000005</v>
      </c>
      <c r="E26" s="1095">
        <v>620.00300000000004</v>
      </c>
      <c r="F26" s="1094">
        <v>630.41300000000001</v>
      </c>
      <c r="I26" s="1090"/>
      <c r="J26" s="1090"/>
      <c r="K26" s="1090"/>
      <c r="L26" s="1090"/>
    </row>
    <row r="27" spans="1:12" ht="13.7" customHeight="1" thickBot="1">
      <c r="A27" s="873" t="s">
        <v>1633</v>
      </c>
      <c r="B27" s="1094">
        <v>122715.16499999999</v>
      </c>
      <c r="C27" s="1095">
        <v>124041.731</v>
      </c>
      <c r="D27" s="1094">
        <v>125327.79700000001</v>
      </c>
      <c r="E27" s="1095">
        <v>126577.69100000001</v>
      </c>
      <c r="F27" s="1094">
        <v>127792.28599999999</v>
      </c>
      <c r="I27" s="1090"/>
      <c r="J27" s="1090"/>
      <c r="K27" s="1090"/>
      <c r="L27" s="1090"/>
    </row>
    <row r="28" spans="1:12" ht="13.7" customHeight="1" thickBot="1">
      <c r="A28" s="873" t="s">
        <v>1634</v>
      </c>
      <c r="B28" s="1094">
        <v>17030.313999999998</v>
      </c>
      <c r="C28" s="1095">
        <v>17131.294999999998</v>
      </c>
      <c r="D28" s="1094">
        <v>17231.621999999999</v>
      </c>
      <c r="E28" s="1095">
        <v>17344.876</v>
      </c>
      <c r="F28" s="1094">
        <v>17441.5</v>
      </c>
      <c r="I28" s="1090"/>
      <c r="J28" s="1090"/>
      <c r="K28" s="1090"/>
      <c r="L28" s="1090"/>
    </row>
    <row r="29" spans="1:12" ht="13.7" customHeight="1" thickBot="1">
      <c r="A29" s="873" t="s">
        <v>1635</v>
      </c>
      <c r="B29" s="1094">
        <v>4714.1000000000004</v>
      </c>
      <c r="C29" s="1095">
        <v>4813.6000000000004</v>
      </c>
      <c r="D29" s="1094">
        <v>4900.6000000000004</v>
      </c>
      <c r="E29" s="1095">
        <v>4979.2</v>
      </c>
      <c r="F29" s="1094">
        <v>5093.6000000000004</v>
      </c>
      <c r="I29" s="1090"/>
      <c r="J29" s="1090"/>
      <c r="K29" s="1090"/>
      <c r="L29" s="1090"/>
    </row>
    <row r="30" spans="1:12" ht="13.7" customHeight="1" thickBot="1">
      <c r="A30" s="873" t="s">
        <v>1636</v>
      </c>
      <c r="B30" s="1094">
        <v>5236.152</v>
      </c>
      <c r="C30" s="1095">
        <v>5276.9650000000001</v>
      </c>
      <c r="D30" s="1094">
        <v>5311.9160000000002</v>
      </c>
      <c r="E30" s="1095">
        <v>5347.893</v>
      </c>
      <c r="F30" s="1094">
        <v>5379.4719999999998</v>
      </c>
      <c r="I30" s="1090"/>
      <c r="J30" s="1090"/>
      <c r="K30" s="1090"/>
      <c r="L30" s="1090"/>
    </row>
    <row r="31" spans="1:12" ht="13.7" customHeight="1" thickBot="1">
      <c r="A31" s="873" t="s">
        <v>1637</v>
      </c>
      <c r="B31" s="1094">
        <v>38426.809000000001</v>
      </c>
      <c r="C31" s="1095">
        <v>38422.345999999998</v>
      </c>
      <c r="D31" s="1094">
        <v>38413.139000000003</v>
      </c>
      <c r="E31" s="1095">
        <v>38386.476000000002</v>
      </c>
      <c r="F31" s="1094">
        <v>38354.173000000003</v>
      </c>
      <c r="I31" s="1090"/>
      <c r="J31" s="1090"/>
      <c r="K31" s="1090"/>
      <c r="L31" s="1090"/>
    </row>
    <row r="32" spans="1:12" ht="13.7" customHeight="1" thickBot="1">
      <c r="A32" s="873" t="s">
        <v>1638</v>
      </c>
      <c r="B32" s="1094">
        <v>10325.451499999999</v>
      </c>
      <c r="C32" s="1095">
        <v>10300.299999999999</v>
      </c>
      <c r="D32" s="1094">
        <v>10283.822</v>
      </c>
      <c r="E32" s="1095">
        <v>10286.263000000001</v>
      </c>
      <c r="F32" s="1094">
        <v>10297.0805</v>
      </c>
      <c r="I32" s="1090"/>
      <c r="J32" s="1090"/>
      <c r="K32" s="1090"/>
      <c r="L32" s="1090"/>
    </row>
    <row r="33" spans="1:12" ht="13.7" customHeight="1" thickBot="1">
      <c r="A33" s="873" t="s">
        <v>1639</v>
      </c>
      <c r="B33" s="1094">
        <v>5430.7974999999997</v>
      </c>
      <c r="C33" s="1095">
        <v>5439.2314999999999</v>
      </c>
      <c r="D33" s="1094">
        <v>5446.7704999999996</v>
      </c>
      <c r="E33" s="1095">
        <v>5454.1469999999999</v>
      </c>
      <c r="F33" s="1094">
        <v>5458.8270000000002</v>
      </c>
      <c r="I33" s="1090"/>
      <c r="J33" s="1090"/>
      <c r="K33" s="1090"/>
      <c r="L33" s="1090"/>
    </row>
    <row r="34" spans="1:12" ht="13.7" customHeight="1" thickBot="1">
      <c r="A34" s="873" t="s">
        <v>1640</v>
      </c>
      <c r="B34" s="1094">
        <v>2064.241</v>
      </c>
      <c r="C34" s="1095">
        <v>2066.1610000000001</v>
      </c>
      <c r="D34" s="1094">
        <v>2070.0500000000002</v>
      </c>
      <c r="E34" s="1095">
        <v>2089.31</v>
      </c>
      <c r="F34" s="1094">
        <v>2100.1260000000002</v>
      </c>
      <c r="I34" s="1090"/>
      <c r="J34" s="1090"/>
      <c r="K34" s="1090"/>
      <c r="L34" s="1090"/>
    </row>
    <row r="35" spans="1:12" ht="13.7" customHeight="1" thickBot="1">
      <c r="A35" s="873" t="s">
        <v>1641</v>
      </c>
      <c r="B35" s="1094">
        <v>46449.874000000003</v>
      </c>
      <c r="C35" s="1095">
        <v>46532.868999999999</v>
      </c>
      <c r="D35" s="1094">
        <v>46728.813999999998</v>
      </c>
      <c r="E35" s="1095">
        <v>47105.358</v>
      </c>
      <c r="F35" s="1094">
        <v>47351.567000000003</v>
      </c>
      <c r="I35" s="1090"/>
      <c r="J35" s="1090"/>
      <c r="K35" s="1090"/>
      <c r="L35" s="1090"/>
    </row>
    <row r="36" spans="1:12" ht="13.7" customHeight="1" thickBot="1">
      <c r="A36" s="873" t="s">
        <v>1642</v>
      </c>
      <c r="B36" s="1094">
        <v>9923.0859999999993</v>
      </c>
      <c r="C36" s="1095">
        <v>10057.695</v>
      </c>
      <c r="D36" s="1094">
        <v>10175.215</v>
      </c>
      <c r="E36" s="1095">
        <v>10278.888000000001</v>
      </c>
      <c r="F36" s="1094">
        <v>10353.444</v>
      </c>
      <c r="I36" s="1090"/>
      <c r="J36" s="1090"/>
      <c r="K36" s="1090"/>
      <c r="L36" s="1090"/>
    </row>
    <row r="37" spans="1:12" ht="13.7" customHeight="1" thickBot="1">
      <c r="A37" s="873" t="s">
        <v>1643</v>
      </c>
      <c r="B37" s="1094">
        <v>8373.3340000000007</v>
      </c>
      <c r="C37" s="1095">
        <v>8451.8340000000007</v>
      </c>
      <c r="D37" s="1094">
        <v>8514.3269999999993</v>
      </c>
      <c r="E37" s="1095">
        <v>8575.2800000000007</v>
      </c>
      <c r="F37" s="1094">
        <v>8636.5630000000001</v>
      </c>
      <c r="I37" s="1090"/>
      <c r="J37" s="1090"/>
      <c r="K37" s="1090"/>
      <c r="L37" s="1090"/>
    </row>
    <row r="38" spans="1:12" ht="13.7" customHeight="1" thickBot="1">
      <c r="A38" s="873" t="s">
        <v>1644</v>
      </c>
      <c r="B38" s="1094">
        <v>79277.971000000005</v>
      </c>
      <c r="C38" s="1095">
        <v>80312.707999999999</v>
      </c>
      <c r="D38" s="1094">
        <v>81407.210999999996</v>
      </c>
      <c r="E38" s="1095">
        <v>82579.448000000004</v>
      </c>
      <c r="F38" s="1094">
        <v>83384.687999999995</v>
      </c>
      <c r="I38" s="1090"/>
      <c r="J38" s="1090"/>
      <c r="K38" s="1090"/>
      <c r="L38" s="1090"/>
    </row>
    <row r="39" spans="1:12" ht="13.7" customHeight="1" thickBot="1">
      <c r="A39" s="873" t="s">
        <v>1645</v>
      </c>
      <c r="B39" s="1094">
        <v>65648.054000000004</v>
      </c>
      <c r="C39" s="1095">
        <v>66040.229000000007</v>
      </c>
      <c r="D39" s="1094">
        <v>66435.55</v>
      </c>
      <c r="E39" s="1095">
        <v>66796.807000000001</v>
      </c>
      <c r="F39" s="1094">
        <v>67081.233999999997</v>
      </c>
      <c r="I39" s="1090"/>
      <c r="J39" s="1090"/>
      <c r="K39" s="1090"/>
      <c r="L39" s="1090"/>
    </row>
    <row r="40" spans="1:12" ht="13.7" customHeight="1" thickBot="1">
      <c r="A40" s="873" t="s">
        <v>1646</v>
      </c>
      <c r="B40" s="1094">
        <v>323071.755</v>
      </c>
      <c r="C40" s="1095">
        <v>325122.12800000003</v>
      </c>
      <c r="D40" s="1094">
        <v>326838.19900000002</v>
      </c>
      <c r="E40" s="1095">
        <v>328329.95299999998</v>
      </c>
      <c r="F40" s="1094">
        <v>329484.12300000002</v>
      </c>
      <c r="I40" s="1090"/>
      <c r="J40" s="1090"/>
      <c r="K40" s="1090"/>
      <c r="L40" s="1090"/>
    </row>
    <row r="41" spans="1:12" ht="13.7" customHeight="1" thickBot="1">
      <c r="A41" s="873" t="s">
        <v>1647</v>
      </c>
      <c r="B41" s="1094">
        <v>43590.368000000002</v>
      </c>
      <c r="C41" s="1095">
        <v>44044.811000000002</v>
      </c>
      <c r="D41" s="1094">
        <v>44494.502</v>
      </c>
      <c r="E41" s="1095">
        <v>44938.712</v>
      </c>
      <c r="F41" s="1094">
        <v>45376.762999999999</v>
      </c>
      <c r="I41" s="1090"/>
      <c r="J41" s="1090"/>
      <c r="K41" s="1090"/>
      <c r="L41" s="1090"/>
    </row>
    <row r="42" spans="1:12" ht="13.7" customHeight="1" thickBot="1">
      <c r="A42" s="873" t="s">
        <v>1648</v>
      </c>
      <c r="B42" s="1094">
        <v>205156.587</v>
      </c>
      <c r="C42" s="1095">
        <v>206804.74100000001</v>
      </c>
      <c r="D42" s="1094">
        <v>208494.9</v>
      </c>
      <c r="E42" s="1095">
        <v>210147.125</v>
      </c>
      <c r="F42" s="1094">
        <v>211755.69200000001</v>
      </c>
      <c r="I42" s="1090"/>
      <c r="J42" s="1090"/>
      <c r="K42" s="1090"/>
      <c r="L42" s="1090"/>
    </row>
    <row r="43" spans="1:12" ht="13.7" customHeight="1" thickBot="1">
      <c r="A43" s="873" t="s">
        <v>1649</v>
      </c>
      <c r="B43" s="1094">
        <v>7127.8215</v>
      </c>
      <c r="C43" s="1095">
        <v>7075.9465</v>
      </c>
      <c r="D43" s="1094">
        <v>7025.0365000000002</v>
      </c>
      <c r="E43" s="1095">
        <v>6975.7605000000003</v>
      </c>
      <c r="F43" s="1094">
        <v>6934.0150000000003</v>
      </c>
      <c r="H43" s="517"/>
    </row>
    <row r="44" spans="1:12" ht="13.7" customHeight="1" thickBot="1">
      <c r="A44" s="873" t="s">
        <v>1650</v>
      </c>
      <c r="B44" s="1094">
        <v>1414049.3529999999</v>
      </c>
      <c r="C44" s="1095">
        <v>1421021.794</v>
      </c>
      <c r="D44" s="1094">
        <v>1427647.7890000001</v>
      </c>
      <c r="E44" s="1095">
        <v>1433783.692</v>
      </c>
      <c r="F44" s="1094">
        <v>1439323.774</v>
      </c>
      <c r="H44" s="517"/>
    </row>
    <row r="45" spans="1:12" ht="13.7" customHeight="1" thickBot="1">
      <c r="A45" s="873" t="s">
        <v>1651</v>
      </c>
      <c r="B45" s="1094">
        <v>4174.3490000000002</v>
      </c>
      <c r="C45" s="1095">
        <v>4124.5309999999999</v>
      </c>
      <c r="D45" s="1094">
        <v>4087.8429999999998</v>
      </c>
      <c r="E45" s="1095">
        <v>4065.2530000000002</v>
      </c>
      <c r="F45" s="1094">
        <v>4047.7</v>
      </c>
      <c r="H45" s="517"/>
    </row>
    <row r="46" spans="1:12" ht="13.7" customHeight="1" thickBot="1">
      <c r="A46" s="873" t="s">
        <v>1652</v>
      </c>
      <c r="B46" s="1094">
        <v>851.55899999999997</v>
      </c>
      <c r="C46" s="1095">
        <v>859.52</v>
      </c>
      <c r="D46" s="1094">
        <v>870.07100000000003</v>
      </c>
      <c r="E46" s="1095">
        <v>881.94899999999996</v>
      </c>
      <c r="F46" s="1094">
        <v>892.82799999999997</v>
      </c>
      <c r="H46" s="517"/>
    </row>
    <row r="47" spans="1:12" ht="13.7" customHeight="1" thickBot="1">
      <c r="A47" s="873" t="s">
        <v>1653</v>
      </c>
      <c r="B47" s="1094">
        <v>1324517.25</v>
      </c>
      <c r="C47" s="1095">
        <v>1338676.7790000001</v>
      </c>
      <c r="D47" s="1094">
        <v>1352642.2830000001</v>
      </c>
      <c r="E47" s="1095">
        <v>1366417.7560000001</v>
      </c>
      <c r="F47" s="1094">
        <v>1380004.385</v>
      </c>
    </row>
    <row r="48" spans="1:12" ht="13.7" customHeight="1" thickBot="1">
      <c r="A48" s="873" t="s">
        <v>1654</v>
      </c>
      <c r="B48" s="1094">
        <v>258496.5</v>
      </c>
      <c r="C48" s="1095">
        <v>261355.5</v>
      </c>
      <c r="D48" s="1094">
        <v>264161.59999999998</v>
      </c>
      <c r="E48" s="1095">
        <v>266911.90000000002</v>
      </c>
      <c r="F48" s="1094">
        <v>269603.40000000002</v>
      </c>
    </row>
    <row r="49" spans="1:6" ht="13.7" customHeight="1" thickBot="1">
      <c r="A49" s="873" t="s">
        <v>1655</v>
      </c>
      <c r="B49" s="1094">
        <v>455.35599999999999</v>
      </c>
      <c r="C49" s="1095">
        <v>468.005</v>
      </c>
      <c r="D49" s="1094">
        <v>484.63400000000001</v>
      </c>
      <c r="E49" s="1095">
        <v>504.05900000000003</v>
      </c>
      <c r="F49" s="1094">
        <v>520.19299999999998</v>
      </c>
    </row>
    <row r="50" spans="1:6" ht="13.7" customHeight="1" thickBot="1">
      <c r="A50" s="873" t="s">
        <v>1656</v>
      </c>
      <c r="B50" s="1094">
        <v>19706.423999999999</v>
      </c>
      <c r="C50" s="1095">
        <v>19592.933000000001</v>
      </c>
      <c r="D50" s="1094">
        <v>19476.713</v>
      </c>
      <c r="E50" s="1095">
        <v>19375.834999999999</v>
      </c>
      <c r="F50" s="1094">
        <v>19260.218000000001</v>
      </c>
    </row>
    <row r="51" spans="1:6" ht="13.7" customHeight="1" thickBot="1">
      <c r="A51" s="873" t="s">
        <v>1657</v>
      </c>
      <c r="B51" s="1094">
        <v>146674.54199999999</v>
      </c>
      <c r="C51" s="1095">
        <v>146842.40400000001</v>
      </c>
      <c r="D51" s="1094">
        <v>146830.57199999999</v>
      </c>
      <c r="E51" s="1095">
        <v>146764.66099999999</v>
      </c>
      <c r="F51" s="1094">
        <v>146459.80300000001</v>
      </c>
    </row>
    <row r="52" spans="1:6" ht="13.5" customHeight="1" thickBot="1">
      <c r="A52" s="873" t="s">
        <v>1658</v>
      </c>
      <c r="B52" s="1094">
        <v>31787.58</v>
      </c>
      <c r="C52" s="1095">
        <v>32612.641</v>
      </c>
      <c r="D52" s="1094">
        <v>33413.660000000003</v>
      </c>
      <c r="E52" s="1095">
        <v>34218.169000000002</v>
      </c>
      <c r="F52" s="1094">
        <v>35013.413999999997</v>
      </c>
    </row>
    <row r="53" spans="1:6" ht="13.7" customHeight="1" thickBot="1">
      <c r="A53" s="873" t="s">
        <v>1659</v>
      </c>
      <c r="B53" s="1094">
        <v>3933.5590000000002</v>
      </c>
      <c r="C53" s="1095">
        <v>3965.7959999999998</v>
      </c>
      <c r="D53" s="1094">
        <v>3994.2829999999999</v>
      </c>
      <c r="E53" s="1095">
        <v>4026.2089999999998</v>
      </c>
      <c r="F53" s="1094">
        <v>4044.21</v>
      </c>
    </row>
    <row r="54" spans="1:6" ht="13.7" customHeight="1" thickBot="1">
      <c r="A54" s="873" t="s">
        <v>1660</v>
      </c>
      <c r="B54" s="1094">
        <v>56140.764000000003</v>
      </c>
      <c r="C54" s="1095">
        <v>56990.964</v>
      </c>
      <c r="D54" s="1094">
        <v>57859.351000000002</v>
      </c>
      <c r="E54" s="1095">
        <v>58726.826000000001</v>
      </c>
      <c r="F54" s="1094">
        <v>59538.697</v>
      </c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444C5-3873-4000-BE39-1741FDB35B1B}">
  <sheetPr>
    <tabColor theme="7" tint="0.39997558519241921"/>
  </sheetPr>
  <dimension ref="A1:M46"/>
  <sheetViews>
    <sheetView rightToLeft="1" view="pageBreakPreview" zoomScaleNormal="100" zoomScaleSheetLayoutView="100" workbookViewId="0">
      <selection sqref="A1:F1"/>
    </sheetView>
  </sheetViews>
  <sheetFormatPr defaultColWidth="7.85546875" defaultRowHeight="15"/>
  <cols>
    <col min="1" max="1" width="15.42578125" style="1096" customWidth="1"/>
    <col min="2" max="5" width="14.7109375" style="1096" customWidth="1"/>
    <col min="6" max="6" width="14.7109375" style="517" customWidth="1"/>
    <col min="7" max="8" width="9.140625" style="517" customWidth="1"/>
    <col min="9" max="9" width="9.140625" style="1090" customWidth="1"/>
    <col min="10" max="243" width="9.140625" style="517" customWidth="1"/>
    <col min="244" max="244" width="24" style="517" bestFit="1" customWidth="1"/>
    <col min="245" max="247" width="0" style="517" hidden="1" customWidth="1"/>
    <col min="248" max="248" width="23.5703125" style="517" customWidth="1"/>
    <col min="249" max="249" width="18.42578125" style="517" customWidth="1"/>
    <col min="250" max="250" width="10.42578125" style="517" bestFit="1" customWidth="1"/>
    <col min="251" max="251" width="29.140625" style="517" bestFit="1" customWidth="1"/>
    <col min="252" max="252" width="26" style="517" bestFit="1" customWidth="1"/>
    <col min="253" max="253" width="18.42578125" style="517" customWidth="1"/>
    <col min="254" max="256" width="7.85546875" style="517"/>
    <col min="257" max="257" width="15.42578125" style="517" customWidth="1"/>
    <col min="258" max="262" width="14.7109375" style="517" customWidth="1"/>
    <col min="263" max="499" width="9.140625" style="517" customWidth="1"/>
    <col min="500" max="500" width="24" style="517" bestFit="1" customWidth="1"/>
    <col min="501" max="503" width="0" style="517" hidden="1" customWidth="1"/>
    <col min="504" max="504" width="23.5703125" style="517" customWidth="1"/>
    <col min="505" max="505" width="18.42578125" style="517" customWidth="1"/>
    <col min="506" max="506" width="10.42578125" style="517" bestFit="1" customWidth="1"/>
    <col min="507" max="507" width="29.140625" style="517" bestFit="1" customWidth="1"/>
    <col min="508" max="508" width="26" style="517" bestFit="1" customWidth="1"/>
    <col min="509" max="509" width="18.42578125" style="517" customWidth="1"/>
    <col min="510" max="512" width="7.85546875" style="517"/>
    <col min="513" max="513" width="15.42578125" style="517" customWidth="1"/>
    <col min="514" max="518" width="14.7109375" style="517" customWidth="1"/>
    <col min="519" max="755" width="9.140625" style="517" customWidth="1"/>
    <col min="756" max="756" width="24" style="517" bestFit="1" customWidth="1"/>
    <col min="757" max="759" width="0" style="517" hidden="1" customWidth="1"/>
    <col min="760" max="760" width="23.5703125" style="517" customWidth="1"/>
    <col min="761" max="761" width="18.42578125" style="517" customWidth="1"/>
    <col min="762" max="762" width="10.42578125" style="517" bestFit="1" customWidth="1"/>
    <col min="763" max="763" width="29.140625" style="517" bestFit="1" customWidth="1"/>
    <col min="764" max="764" width="26" style="517" bestFit="1" customWidth="1"/>
    <col min="765" max="765" width="18.42578125" style="517" customWidth="1"/>
    <col min="766" max="768" width="7.85546875" style="517"/>
    <col min="769" max="769" width="15.42578125" style="517" customWidth="1"/>
    <col min="770" max="774" width="14.7109375" style="517" customWidth="1"/>
    <col min="775" max="1011" width="9.140625" style="517" customWidth="1"/>
    <col min="1012" max="1012" width="24" style="517" bestFit="1" customWidth="1"/>
    <col min="1013" max="1015" width="0" style="517" hidden="1" customWidth="1"/>
    <col min="1016" max="1016" width="23.5703125" style="517" customWidth="1"/>
    <col min="1017" max="1017" width="18.42578125" style="517" customWidth="1"/>
    <col min="1018" max="1018" width="10.42578125" style="517" bestFit="1" customWidth="1"/>
    <col min="1019" max="1019" width="29.140625" style="517" bestFit="1" customWidth="1"/>
    <col min="1020" max="1020" width="26" style="517" bestFit="1" customWidth="1"/>
    <col min="1021" max="1021" width="18.42578125" style="517" customWidth="1"/>
    <col min="1022" max="1024" width="7.85546875" style="517"/>
    <col min="1025" max="1025" width="15.42578125" style="517" customWidth="1"/>
    <col min="1026" max="1030" width="14.7109375" style="517" customWidth="1"/>
    <col min="1031" max="1267" width="9.140625" style="517" customWidth="1"/>
    <col min="1268" max="1268" width="24" style="517" bestFit="1" customWidth="1"/>
    <col min="1269" max="1271" width="0" style="517" hidden="1" customWidth="1"/>
    <col min="1272" max="1272" width="23.5703125" style="517" customWidth="1"/>
    <col min="1273" max="1273" width="18.42578125" style="517" customWidth="1"/>
    <col min="1274" max="1274" width="10.42578125" style="517" bestFit="1" customWidth="1"/>
    <col min="1275" max="1275" width="29.140625" style="517" bestFit="1" customWidth="1"/>
    <col min="1276" max="1276" width="26" style="517" bestFit="1" customWidth="1"/>
    <col min="1277" max="1277" width="18.42578125" style="517" customWidth="1"/>
    <col min="1278" max="1280" width="7.85546875" style="517"/>
    <col min="1281" max="1281" width="15.42578125" style="517" customWidth="1"/>
    <col min="1282" max="1286" width="14.7109375" style="517" customWidth="1"/>
    <col min="1287" max="1523" width="9.140625" style="517" customWidth="1"/>
    <col min="1524" max="1524" width="24" style="517" bestFit="1" customWidth="1"/>
    <col min="1525" max="1527" width="0" style="517" hidden="1" customWidth="1"/>
    <col min="1528" max="1528" width="23.5703125" style="517" customWidth="1"/>
    <col min="1529" max="1529" width="18.42578125" style="517" customWidth="1"/>
    <col min="1530" max="1530" width="10.42578125" style="517" bestFit="1" customWidth="1"/>
    <col min="1531" max="1531" width="29.140625" style="517" bestFit="1" customWidth="1"/>
    <col min="1532" max="1532" width="26" style="517" bestFit="1" customWidth="1"/>
    <col min="1533" max="1533" width="18.42578125" style="517" customWidth="1"/>
    <col min="1534" max="1536" width="7.85546875" style="517"/>
    <col min="1537" max="1537" width="15.42578125" style="517" customWidth="1"/>
    <col min="1538" max="1542" width="14.7109375" style="517" customWidth="1"/>
    <col min="1543" max="1779" width="9.140625" style="517" customWidth="1"/>
    <col min="1780" max="1780" width="24" style="517" bestFit="1" customWidth="1"/>
    <col min="1781" max="1783" width="0" style="517" hidden="1" customWidth="1"/>
    <col min="1784" max="1784" width="23.5703125" style="517" customWidth="1"/>
    <col min="1785" max="1785" width="18.42578125" style="517" customWidth="1"/>
    <col min="1786" max="1786" width="10.42578125" style="517" bestFit="1" customWidth="1"/>
    <col min="1787" max="1787" width="29.140625" style="517" bestFit="1" customWidth="1"/>
    <col min="1788" max="1788" width="26" style="517" bestFit="1" customWidth="1"/>
    <col min="1789" max="1789" width="18.42578125" style="517" customWidth="1"/>
    <col min="1790" max="1792" width="7.85546875" style="517"/>
    <col min="1793" max="1793" width="15.42578125" style="517" customWidth="1"/>
    <col min="1794" max="1798" width="14.7109375" style="517" customWidth="1"/>
    <col min="1799" max="2035" width="9.140625" style="517" customWidth="1"/>
    <col min="2036" max="2036" width="24" style="517" bestFit="1" customWidth="1"/>
    <col min="2037" max="2039" width="0" style="517" hidden="1" customWidth="1"/>
    <col min="2040" max="2040" width="23.5703125" style="517" customWidth="1"/>
    <col min="2041" max="2041" width="18.42578125" style="517" customWidth="1"/>
    <col min="2042" max="2042" width="10.42578125" style="517" bestFit="1" customWidth="1"/>
    <col min="2043" max="2043" width="29.140625" style="517" bestFit="1" customWidth="1"/>
    <col min="2044" max="2044" width="26" style="517" bestFit="1" customWidth="1"/>
    <col min="2045" max="2045" width="18.42578125" style="517" customWidth="1"/>
    <col min="2046" max="2048" width="7.85546875" style="517"/>
    <col min="2049" max="2049" width="15.42578125" style="517" customWidth="1"/>
    <col min="2050" max="2054" width="14.7109375" style="517" customWidth="1"/>
    <col min="2055" max="2291" width="9.140625" style="517" customWidth="1"/>
    <col min="2292" max="2292" width="24" style="517" bestFit="1" customWidth="1"/>
    <col min="2293" max="2295" width="0" style="517" hidden="1" customWidth="1"/>
    <col min="2296" max="2296" width="23.5703125" style="517" customWidth="1"/>
    <col min="2297" max="2297" width="18.42578125" style="517" customWidth="1"/>
    <col min="2298" max="2298" width="10.42578125" style="517" bestFit="1" customWidth="1"/>
    <col min="2299" max="2299" width="29.140625" style="517" bestFit="1" customWidth="1"/>
    <col min="2300" max="2300" width="26" style="517" bestFit="1" customWidth="1"/>
    <col min="2301" max="2301" width="18.42578125" style="517" customWidth="1"/>
    <col min="2302" max="2304" width="7.85546875" style="517"/>
    <col min="2305" max="2305" width="15.42578125" style="517" customWidth="1"/>
    <col min="2306" max="2310" width="14.7109375" style="517" customWidth="1"/>
    <col min="2311" max="2547" width="9.140625" style="517" customWidth="1"/>
    <col min="2548" max="2548" width="24" style="517" bestFit="1" customWidth="1"/>
    <col min="2549" max="2551" width="0" style="517" hidden="1" customWidth="1"/>
    <col min="2552" max="2552" width="23.5703125" style="517" customWidth="1"/>
    <col min="2553" max="2553" width="18.42578125" style="517" customWidth="1"/>
    <col min="2554" max="2554" width="10.42578125" style="517" bestFit="1" customWidth="1"/>
    <col min="2555" max="2555" width="29.140625" style="517" bestFit="1" customWidth="1"/>
    <col min="2556" max="2556" width="26" style="517" bestFit="1" customWidth="1"/>
    <col min="2557" max="2557" width="18.42578125" style="517" customWidth="1"/>
    <col min="2558" max="2560" width="7.85546875" style="517"/>
    <col min="2561" max="2561" width="15.42578125" style="517" customWidth="1"/>
    <col min="2562" max="2566" width="14.7109375" style="517" customWidth="1"/>
    <col min="2567" max="2803" width="9.140625" style="517" customWidth="1"/>
    <col min="2804" max="2804" width="24" style="517" bestFit="1" customWidth="1"/>
    <col min="2805" max="2807" width="0" style="517" hidden="1" customWidth="1"/>
    <col min="2808" max="2808" width="23.5703125" style="517" customWidth="1"/>
    <col min="2809" max="2809" width="18.42578125" style="517" customWidth="1"/>
    <col min="2810" max="2810" width="10.42578125" style="517" bestFit="1" customWidth="1"/>
    <col min="2811" max="2811" width="29.140625" style="517" bestFit="1" customWidth="1"/>
    <col min="2812" max="2812" width="26" style="517" bestFit="1" customWidth="1"/>
    <col min="2813" max="2813" width="18.42578125" style="517" customWidth="1"/>
    <col min="2814" max="2816" width="7.85546875" style="517"/>
    <col min="2817" max="2817" width="15.42578125" style="517" customWidth="1"/>
    <col min="2818" max="2822" width="14.7109375" style="517" customWidth="1"/>
    <col min="2823" max="3059" width="9.140625" style="517" customWidth="1"/>
    <col min="3060" max="3060" width="24" style="517" bestFit="1" customWidth="1"/>
    <col min="3061" max="3063" width="0" style="517" hidden="1" customWidth="1"/>
    <col min="3064" max="3064" width="23.5703125" style="517" customWidth="1"/>
    <col min="3065" max="3065" width="18.42578125" style="517" customWidth="1"/>
    <col min="3066" max="3066" width="10.42578125" style="517" bestFit="1" customWidth="1"/>
    <col min="3067" max="3067" width="29.140625" style="517" bestFit="1" customWidth="1"/>
    <col min="3068" max="3068" width="26" style="517" bestFit="1" customWidth="1"/>
    <col min="3069" max="3069" width="18.42578125" style="517" customWidth="1"/>
    <col min="3070" max="3072" width="7.85546875" style="517"/>
    <col min="3073" max="3073" width="15.42578125" style="517" customWidth="1"/>
    <col min="3074" max="3078" width="14.7109375" style="517" customWidth="1"/>
    <col min="3079" max="3315" width="9.140625" style="517" customWidth="1"/>
    <col min="3316" max="3316" width="24" style="517" bestFit="1" customWidth="1"/>
    <col min="3317" max="3319" width="0" style="517" hidden="1" customWidth="1"/>
    <col min="3320" max="3320" width="23.5703125" style="517" customWidth="1"/>
    <col min="3321" max="3321" width="18.42578125" style="517" customWidth="1"/>
    <col min="3322" max="3322" width="10.42578125" style="517" bestFit="1" customWidth="1"/>
    <col min="3323" max="3323" width="29.140625" style="517" bestFit="1" customWidth="1"/>
    <col min="3324" max="3324" width="26" style="517" bestFit="1" customWidth="1"/>
    <col min="3325" max="3325" width="18.42578125" style="517" customWidth="1"/>
    <col min="3326" max="3328" width="7.85546875" style="517"/>
    <col min="3329" max="3329" width="15.42578125" style="517" customWidth="1"/>
    <col min="3330" max="3334" width="14.7109375" style="517" customWidth="1"/>
    <col min="3335" max="3571" width="9.140625" style="517" customWidth="1"/>
    <col min="3572" max="3572" width="24" style="517" bestFit="1" customWidth="1"/>
    <col min="3573" max="3575" width="0" style="517" hidden="1" customWidth="1"/>
    <col min="3576" max="3576" width="23.5703125" style="517" customWidth="1"/>
    <col min="3577" max="3577" width="18.42578125" style="517" customWidth="1"/>
    <col min="3578" max="3578" width="10.42578125" style="517" bestFit="1" customWidth="1"/>
    <col min="3579" max="3579" width="29.140625" style="517" bestFit="1" customWidth="1"/>
    <col min="3580" max="3580" width="26" style="517" bestFit="1" customWidth="1"/>
    <col min="3581" max="3581" width="18.42578125" style="517" customWidth="1"/>
    <col min="3582" max="3584" width="7.85546875" style="517"/>
    <col min="3585" max="3585" width="15.42578125" style="517" customWidth="1"/>
    <col min="3586" max="3590" width="14.7109375" style="517" customWidth="1"/>
    <col min="3591" max="3827" width="9.140625" style="517" customWidth="1"/>
    <col min="3828" max="3828" width="24" style="517" bestFit="1" customWidth="1"/>
    <col min="3829" max="3831" width="0" style="517" hidden="1" customWidth="1"/>
    <col min="3832" max="3832" width="23.5703125" style="517" customWidth="1"/>
    <col min="3833" max="3833" width="18.42578125" style="517" customWidth="1"/>
    <col min="3834" max="3834" width="10.42578125" style="517" bestFit="1" customWidth="1"/>
    <col min="3835" max="3835" width="29.140625" style="517" bestFit="1" customWidth="1"/>
    <col min="3836" max="3836" width="26" style="517" bestFit="1" customWidth="1"/>
    <col min="3837" max="3837" width="18.42578125" style="517" customWidth="1"/>
    <col min="3838" max="3840" width="7.85546875" style="517"/>
    <col min="3841" max="3841" width="15.42578125" style="517" customWidth="1"/>
    <col min="3842" max="3846" width="14.7109375" style="517" customWidth="1"/>
    <col min="3847" max="4083" width="9.140625" style="517" customWidth="1"/>
    <col min="4084" max="4084" width="24" style="517" bestFit="1" customWidth="1"/>
    <col min="4085" max="4087" width="0" style="517" hidden="1" customWidth="1"/>
    <col min="4088" max="4088" width="23.5703125" style="517" customWidth="1"/>
    <col min="4089" max="4089" width="18.42578125" style="517" customWidth="1"/>
    <col min="4090" max="4090" width="10.42578125" style="517" bestFit="1" customWidth="1"/>
    <col min="4091" max="4091" width="29.140625" style="517" bestFit="1" customWidth="1"/>
    <col min="4092" max="4092" width="26" style="517" bestFit="1" customWidth="1"/>
    <col min="4093" max="4093" width="18.42578125" style="517" customWidth="1"/>
    <col min="4094" max="4096" width="7.85546875" style="517"/>
    <col min="4097" max="4097" width="15.42578125" style="517" customWidth="1"/>
    <col min="4098" max="4102" width="14.7109375" style="517" customWidth="1"/>
    <col min="4103" max="4339" width="9.140625" style="517" customWidth="1"/>
    <col min="4340" max="4340" width="24" style="517" bestFit="1" customWidth="1"/>
    <col min="4341" max="4343" width="0" style="517" hidden="1" customWidth="1"/>
    <col min="4344" max="4344" width="23.5703125" style="517" customWidth="1"/>
    <col min="4345" max="4345" width="18.42578125" style="517" customWidth="1"/>
    <col min="4346" max="4346" width="10.42578125" style="517" bestFit="1" customWidth="1"/>
    <col min="4347" max="4347" width="29.140625" style="517" bestFit="1" customWidth="1"/>
    <col min="4348" max="4348" width="26" style="517" bestFit="1" customWidth="1"/>
    <col min="4349" max="4349" width="18.42578125" style="517" customWidth="1"/>
    <col min="4350" max="4352" width="7.85546875" style="517"/>
    <col min="4353" max="4353" width="15.42578125" style="517" customWidth="1"/>
    <col min="4354" max="4358" width="14.7109375" style="517" customWidth="1"/>
    <col min="4359" max="4595" width="9.140625" style="517" customWidth="1"/>
    <col min="4596" max="4596" width="24" style="517" bestFit="1" customWidth="1"/>
    <col min="4597" max="4599" width="0" style="517" hidden="1" customWidth="1"/>
    <col min="4600" max="4600" width="23.5703125" style="517" customWidth="1"/>
    <col min="4601" max="4601" width="18.42578125" style="517" customWidth="1"/>
    <col min="4602" max="4602" width="10.42578125" style="517" bestFit="1" customWidth="1"/>
    <col min="4603" max="4603" width="29.140625" style="517" bestFit="1" customWidth="1"/>
    <col min="4604" max="4604" width="26" style="517" bestFit="1" customWidth="1"/>
    <col min="4605" max="4605" width="18.42578125" style="517" customWidth="1"/>
    <col min="4606" max="4608" width="7.85546875" style="517"/>
    <col min="4609" max="4609" width="15.42578125" style="517" customWidth="1"/>
    <col min="4610" max="4614" width="14.7109375" style="517" customWidth="1"/>
    <col min="4615" max="4851" width="9.140625" style="517" customWidth="1"/>
    <col min="4852" max="4852" width="24" style="517" bestFit="1" customWidth="1"/>
    <col min="4853" max="4855" width="0" style="517" hidden="1" customWidth="1"/>
    <col min="4856" max="4856" width="23.5703125" style="517" customWidth="1"/>
    <col min="4857" max="4857" width="18.42578125" style="517" customWidth="1"/>
    <col min="4858" max="4858" width="10.42578125" style="517" bestFit="1" customWidth="1"/>
    <col min="4859" max="4859" width="29.140625" style="517" bestFit="1" customWidth="1"/>
    <col min="4860" max="4860" width="26" style="517" bestFit="1" customWidth="1"/>
    <col min="4861" max="4861" width="18.42578125" style="517" customWidth="1"/>
    <col min="4862" max="4864" width="7.85546875" style="517"/>
    <col min="4865" max="4865" width="15.42578125" style="517" customWidth="1"/>
    <col min="4866" max="4870" width="14.7109375" style="517" customWidth="1"/>
    <col min="4871" max="5107" width="9.140625" style="517" customWidth="1"/>
    <col min="5108" max="5108" width="24" style="517" bestFit="1" customWidth="1"/>
    <col min="5109" max="5111" width="0" style="517" hidden="1" customWidth="1"/>
    <col min="5112" max="5112" width="23.5703125" style="517" customWidth="1"/>
    <col min="5113" max="5113" width="18.42578125" style="517" customWidth="1"/>
    <col min="5114" max="5114" width="10.42578125" style="517" bestFit="1" customWidth="1"/>
    <col min="5115" max="5115" width="29.140625" style="517" bestFit="1" customWidth="1"/>
    <col min="5116" max="5116" width="26" style="517" bestFit="1" customWidth="1"/>
    <col min="5117" max="5117" width="18.42578125" style="517" customWidth="1"/>
    <col min="5118" max="5120" width="7.85546875" style="517"/>
    <col min="5121" max="5121" width="15.42578125" style="517" customWidth="1"/>
    <col min="5122" max="5126" width="14.7109375" style="517" customWidth="1"/>
    <col min="5127" max="5363" width="9.140625" style="517" customWidth="1"/>
    <col min="5364" max="5364" width="24" style="517" bestFit="1" customWidth="1"/>
    <col min="5365" max="5367" width="0" style="517" hidden="1" customWidth="1"/>
    <col min="5368" max="5368" width="23.5703125" style="517" customWidth="1"/>
    <col min="5369" max="5369" width="18.42578125" style="517" customWidth="1"/>
    <col min="5370" max="5370" width="10.42578125" style="517" bestFit="1" customWidth="1"/>
    <col min="5371" max="5371" width="29.140625" style="517" bestFit="1" customWidth="1"/>
    <col min="5372" max="5372" width="26" style="517" bestFit="1" customWidth="1"/>
    <col min="5373" max="5373" width="18.42578125" style="517" customWidth="1"/>
    <col min="5374" max="5376" width="7.85546875" style="517"/>
    <col min="5377" max="5377" width="15.42578125" style="517" customWidth="1"/>
    <col min="5378" max="5382" width="14.7109375" style="517" customWidth="1"/>
    <col min="5383" max="5619" width="9.140625" style="517" customWidth="1"/>
    <col min="5620" max="5620" width="24" style="517" bestFit="1" customWidth="1"/>
    <col min="5621" max="5623" width="0" style="517" hidden="1" customWidth="1"/>
    <col min="5624" max="5624" width="23.5703125" style="517" customWidth="1"/>
    <col min="5625" max="5625" width="18.42578125" style="517" customWidth="1"/>
    <col min="5626" max="5626" width="10.42578125" style="517" bestFit="1" customWidth="1"/>
    <col min="5627" max="5627" width="29.140625" style="517" bestFit="1" customWidth="1"/>
    <col min="5628" max="5628" width="26" style="517" bestFit="1" customWidth="1"/>
    <col min="5629" max="5629" width="18.42578125" style="517" customWidth="1"/>
    <col min="5630" max="5632" width="7.85546875" style="517"/>
    <col min="5633" max="5633" width="15.42578125" style="517" customWidth="1"/>
    <col min="5634" max="5638" width="14.7109375" style="517" customWidth="1"/>
    <col min="5639" max="5875" width="9.140625" style="517" customWidth="1"/>
    <col min="5876" max="5876" width="24" style="517" bestFit="1" customWidth="1"/>
    <col min="5877" max="5879" width="0" style="517" hidden="1" customWidth="1"/>
    <col min="5880" max="5880" width="23.5703125" style="517" customWidth="1"/>
    <col min="5881" max="5881" width="18.42578125" style="517" customWidth="1"/>
    <col min="5882" max="5882" width="10.42578125" style="517" bestFit="1" customWidth="1"/>
    <col min="5883" max="5883" width="29.140625" style="517" bestFit="1" customWidth="1"/>
    <col min="5884" max="5884" width="26" style="517" bestFit="1" customWidth="1"/>
    <col min="5885" max="5885" width="18.42578125" style="517" customWidth="1"/>
    <col min="5886" max="5888" width="7.85546875" style="517"/>
    <col min="5889" max="5889" width="15.42578125" style="517" customWidth="1"/>
    <col min="5890" max="5894" width="14.7109375" style="517" customWidth="1"/>
    <col min="5895" max="6131" width="9.140625" style="517" customWidth="1"/>
    <col min="6132" max="6132" width="24" style="517" bestFit="1" customWidth="1"/>
    <col min="6133" max="6135" width="0" style="517" hidden="1" customWidth="1"/>
    <col min="6136" max="6136" width="23.5703125" style="517" customWidth="1"/>
    <col min="6137" max="6137" width="18.42578125" style="517" customWidth="1"/>
    <col min="6138" max="6138" width="10.42578125" style="517" bestFit="1" customWidth="1"/>
    <col min="6139" max="6139" width="29.140625" style="517" bestFit="1" customWidth="1"/>
    <col min="6140" max="6140" width="26" style="517" bestFit="1" customWidth="1"/>
    <col min="6141" max="6141" width="18.42578125" style="517" customWidth="1"/>
    <col min="6142" max="6144" width="7.85546875" style="517"/>
    <col min="6145" max="6145" width="15.42578125" style="517" customWidth="1"/>
    <col min="6146" max="6150" width="14.7109375" style="517" customWidth="1"/>
    <col min="6151" max="6387" width="9.140625" style="517" customWidth="1"/>
    <col min="6388" max="6388" width="24" style="517" bestFit="1" customWidth="1"/>
    <col min="6389" max="6391" width="0" style="517" hidden="1" customWidth="1"/>
    <col min="6392" max="6392" width="23.5703125" style="517" customWidth="1"/>
    <col min="6393" max="6393" width="18.42578125" style="517" customWidth="1"/>
    <col min="6394" max="6394" width="10.42578125" style="517" bestFit="1" customWidth="1"/>
    <col min="6395" max="6395" width="29.140625" style="517" bestFit="1" customWidth="1"/>
    <col min="6396" max="6396" width="26" style="517" bestFit="1" customWidth="1"/>
    <col min="6397" max="6397" width="18.42578125" style="517" customWidth="1"/>
    <col min="6398" max="6400" width="7.85546875" style="517"/>
    <col min="6401" max="6401" width="15.42578125" style="517" customWidth="1"/>
    <col min="6402" max="6406" width="14.7109375" style="517" customWidth="1"/>
    <col min="6407" max="6643" width="9.140625" style="517" customWidth="1"/>
    <col min="6644" max="6644" width="24" style="517" bestFit="1" customWidth="1"/>
    <col min="6645" max="6647" width="0" style="517" hidden="1" customWidth="1"/>
    <col min="6648" max="6648" width="23.5703125" style="517" customWidth="1"/>
    <col min="6649" max="6649" width="18.42578125" style="517" customWidth="1"/>
    <col min="6650" max="6650" width="10.42578125" style="517" bestFit="1" customWidth="1"/>
    <col min="6651" max="6651" width="29.140625" style="517" bestFit="1" customWidth="1"/>
    <col min="6652" max="6652" width="26" style="517" bestFit="1" customWidth="1"/>
    <col min="6653" max="6653" width="18.42578125" style="517" customWidth="1"/>
    <col min="6654" max="6656" width="7.85546875" style="517"/>
    <col min="6657" max="6657" width="15.42578125" style="517" customWidth="1"/>
    <col min="6658" max="6662" width="14.7109375" style="517" customWidth="1"/>
    <col min="6663" max="6899" width="9.140625" style="517" customWidth="1"/>
    <col min="6900" max="6900" width="24" style="517" bestFit="1" customWidth="1"/>
    <col min="6901" max="6903" width="0" style="517" hidden="1" customWidth="1"/>
    <col min="6904" max="6904" width="23.5703125" style="517" customWidth="1"/>
    <col min="6905" max="6905" width="18.42578125" style="517" customWidth="1"/>
    <col min="6906" max="6906" width="10.42578125" style="517" bestFit="1" customWidth="1"/>
    <col min="6907" max="6907" width="29.140625" style="517" bestFit="1" customWidth="1"/>
    <col min="6908" max="6908" width="26" style="517" bestFit="1" customWidth="1"/>
    <col min="6909" max="6909" width="18.42578125" style="517" customWidth="1"/>
    <col min="6910" max="6912" width="7.85546875" style="517"/>
    <col min="6913" max="6913" width="15.42578125" style="517" customWidth="1"/>
    <col min="6914" max="6918" width="14.7109375" style="517" customWidth="1"/>
    <col min="6919" max="7155" width="9.140625" style="517" customWidth="1"/>
    <col min="7156" max="7156" width="24" style="517" bestFit="1" customWidth="1"/>
    <col min="7157" max="7159" width="0" style="517" hidden="1" customWidth="1"/>
    <col min="7160" max="7160" width="23.5703125" style="517" customWidth="1"/>
    <col min="7161" max="7161" width="18.42578125" style="517" customWidth="1"/>
    <col min="7162" max="7162" width="10.42578125" style="517" bestFit="1" customWidth="1"/>
    <col min="7163" max="7163" width="29.140625" style="517" bestFit="1" customWidth="1"/>
    <col min="7164" max="7164" width="26" style="517" bestFit="1" customWidth="1"/>
    <col min="7165" max="7165" width="18.42578125" style="517" customWidth="1"/>
    <col min="7166" max="7168" width="7.85546875" style="517"/>
    <col min="7169" max="7169" width="15.42578125" style="517" customWidth="1"/>
    <col min="7170" max="7174" width="14.7109375" style="517" customWidth="1"/>
    <col min="7175" max="7411" width="9.140625" style="517" customWidth="1"/>
    <col min="7412" max="7412" width="24" style="517" bestFit="1" customWidth="1"/>
    <col min="7413" max="7415" width="0" style="517" hidden="1" customWidth="1"/>
    <col min="7416" max="7416" width="23.5703125" style="517" customWidth="1"/>
    <col min="7417" max="7417" width="18.42578125" style="517" customWidth="1"/>
    <col min="7418" max="7418" width="10.42578125" style="517" bestFit="1" customWidth="1"/>
    <col min="7419" max="7419" width="29.140625" style="517" bestFit="1" customWidth="1"/>
    <col min="7420" max="7420" width="26" style="517" bestFit="1" customWidth="1"/>
    <col min="7421" max="7421" width="18.42578125" style="517" customWidth="1"/>
    <col min="7422" max="7424" width="7.85546875" style="517"/>
    <col min="7425" max="7425" width="15.42578125" style="517" customWidth="1"/>
    <col min="7426" max="7430" width="14.7109375" style="517" customWidth="1"/>
    <col min="7431" max="7667" width="9.140625" style="517" customWidth="1"/>
    <col min="7668" max="7668" width="24" style="517" bestFit="1" customWidth="1"/>
    <col min="7669" max="7671" width="0" style="517" hidden="1" customWidth="1"/>
    <col min="7672" max="7672" width="23.5703125" style="517" customWidth="1"/>
    <col min="7673" max="7673" width="18.42578125" style="517" customWidth="1"/>
    <col min="7674" max="7674" width="10.42578125" style="517" bestFit="1" customWidth="1"/>
    <col min="7675" max="7675" width="29.140625" style="517" bestFit="1" customWidth="1"/>
    <col min="7676" max="7676" width="26" style="517" bestFit="1" customWidth="1"/>
    <col min="7677" max="7677" width="18.42578125" style="517" customWidth="1"/>
    <col min="7678" max="7680" width="7.85546875" style="517"/>
    <col min="7681" max="7681" width="15.42578125" style="517" customWidth="1"/>
    <col min="7682" max="7686" width="14.7109375" style="517" customWidth="1"/>
    <col min="7687" max="7923" width="9.140625" style="517" customWidth="1"/>
    <col min="7924" max="7924" width="24" style="517" bestFit="1" customWidth="1"/>
    <col min="7925" max="7927" width="0" style="517" hidden="1" customWidth="1"/>
    <col min="7928" max="7928" width="23.5703125" style="517" customWidth="1"/>
    <col min="7929" max="7929" width="18.42578125" style="517" customWidth="1"/>
    <col min="7930" max="7930" width="10.42578125" style="517" bestFit="1" customWidth="1"/>
    <col min="7931" max="7931" width="29.140625" style="517" bestFit="1" customWidth="1"/>
    <col min="7932" max="7932" width="26" style="517" bestFit="1" customWidth="1"/>
    <col min="7933" max="7933" width="18.42578125" style="517" customWidth="1"/>
    <col min="7934" max="7936" width="7.85546875" style="517"/>
    <col min="7937" max="7937" width="15.42578125" style="517" customWidth="1"/>
    <col min="7938" max="7942" width="14.7109375" style="517" customWidth="1"/>
    <col min="7943" max="8179" width="9.140625" style="517" customWidth="1"/>
    <col min="8180" max="8180" width="24" style="517" bestFit="1" customWidth="1"/>
    <col min="8181" max="8183" width="0" style="517" hidden="1" customWidth="1"/>
    <col min="8184" max="8184" width="23.5703125" style="517" customWidth="1"/>
    <col min="8185" max="8185" width="18.42578125" style="517" customWidth="1"/>
    <col min="8186" max="8186" width="10.42578125" style="517" bestFit="1" customWidth="1"/>
    <col min="8187" max="8187" width="29.140625" style="517" bestFit="1" customWidth="1"/>
    <col min="8188" max="8188" width="26" style="517" bestFit="1" customWidth="1"/>
    <col min="8189" max="8189" width="18.42578125" style="517" customWidth="1"/>
    <col min="8190" max="8192" width="7.85546875" style="517"/>
    <col min="8193" max="8193" width="15.42578125" style="517" customWidth="1"/>
    <col min="8194" max="8198" width="14.7109375" style="517" customWidth="1"/>
    <col min="8199" max="8435" width="9.140625" style="517" customWidth="1"/>
    <col min="8436" max="8436" width="24" style="517" bestFit="1" customWidth="1"/>
    <col min="8437" max="8439" width="0" style="517" hidden="1" customWidth="1"/>
    <col min="8440" max="8440" width="23.5703125" style="517" customWidth="1"/>
    <col min="8441" max="8441" width="18.42578125" style="517" customWidth="1"/>
    <col min="8442" max="8442" width="10.42578125" style="517" bestFit="1" customWidth="1"/>
    <col min="8443" max="8443" width="29.140625" style="517" bestFit="1" customWidth="1"/>
    <col min="8444" max="8444" width="26" style="517" bestFit="1" customWidth="1"/>
    <col min="8445" max="8445" width="18.42578125" style="517" customWidth="1"/>
    <col min="8446" max="8448" width="7.85546875" style="517"/>
    <col min="8449" max="8449" width="15.42578125" style="517" customWidth="1"/>
    <col min="8450" max="8454" width="14.7109375" style="517" customWidth="1"/>
    <col min="8455" max="8691" width="9.140625" style="517" customWidth="1"/>
    <col min="8692" max="8692" width="24" style="517" bestFit="1" customWidth="1"/>
    <col min="8693" max="8695" width="0" style="517" hidden="1" customWidth="1"/>
    <col min="8696" max="8696" width="23.5703125" style="517" customWidth="1"/>
    <col min="8697" max="8697" width="18.42578125" style="517" customWidth="1"/>
    <col min="8698" max="8698" width="10.42578125" style="517" bestFit="1" customWidth="1"/>
    <col min="8699" max="8699" width="29.140625" style="517" bestFit="1" customWidth="1"/>
    <col min="8700" max="8700" width="26" style="517" bestFit="1" customWidth="1"/>
    <col min="8701" max="8701" width="18.42578125" style="517" customWidth="1"/>
    <col min="8702" max="8704" width="7.85546875" style="517"/>
    <col min="8705" max="8705" width="15.42578125" style="517" customWidth="1"/>
    <col min="8706" max="8710" width="14.7109375" style="517" customWidth="1"/>
    <col min="8711" max="8947" width="9.140625" style="517" customWidth="1"/>
    <col min="8948" max="8948" width="24" style="517" bestFit="1" customWidth="1"/>
    <col min="8949" max="8951" width="0" style="517" hidden="1" customWidth="1"/>
    <col min="8952" max="8952" width="23.5703125" style="517" customWidth="1"/>
    <col min="8953" max="8953" width="18.42578125" style="517" customWidth="1"/>
    <col min="8954" max="8954" width="10.42578125" style="517" bestFit="1" customWidth="1"/>
    <col min="8955" max="8955" width="29.140625" style="517" bestFit="1" customWidth="1"/>
    <col min="8956" max="8956" width="26" style="517" bestFit="1" customWidth="1"/>
    <col min="8957" max="8957" width="18.42578125" style="517" customWidth="1"/>
    <col min="8958" max="8960" width="7.85546875" style="517"/>
    <col min="8961" max="8961" width="15.42578125" style="517" customWidth="1"/>
    <col min="8962" max="8966" width="14.7109375" style="517" customWidth="1"/>
    <col min="8967" max="9203" width="9.140625" style="517" customWidth="1"/>
    <col min="9204" max="9204" width="24" style="517" bestFit="1" customWidth="1"/>
    <col min="9205" max="9207" width="0" style="517" hidden="1" customWidth="1"/>
    <col min="9208" max="9208" width="23.5703125" style="517" customWidth="1"/>
    <col min="9209" max="9209" width="18.42578125" style="517" customWidth="1"/>
    <col min="9210" max="9210" width="10.42578125" style="517" bestFit="1" customWidth="1"/>
    <col min="9211" max="9211" width="29.140625" style="517" bestFit="1" customWidth="1"/>
    <col min="9212" max="9212" width="26" style="517" bestFit="1" customWidth="1"/>
    <col min="9213" max="9213" width="18.42578125" style="517" customWidth="1"/>
    <col min="9214" max="9216" width="7.85546875" style="517"/>
    <col min="9217" max="9217" width="15.42578125" style="517" customWidth="1"/>
    <col min="9218" max="9222" width="14.7109375" style="517" customWidth="1"/>
    <col min="9223" max="9459" width="9.140625" style="517" customWidth="1"/>
    <col min="9460" max="9460" width="24" style="517" bestFit="1" customWidth="1"/>
    <col min="9461" max="9463" width="0" style="517" hidden="1" customWidth="1"/>
    <col min="9464" max="9464" width="23.5703125" style="517" customWidth="1"/>
    <col min="9465" max="9465" width="18.42578125" style="517" customWidth="1"/>
    <col min="9466" max="9466" width="10.42578125" style="517" bestFit="1" customWidth="1"/>
    <col min="9467" max="9467" width="29.140625" style="517" bestFit="1" customWidth="1"/>
    <col min="9468" max="9468" width="26" style="517" bestFit="1" customWidth="1"/>
    <col min="9469" max="9469" width="18.42578125" style="517" customWidth="1"/>
    <col min="9470" max="9472" width="7.85546875" style="517"/>
    <col min="9473" max="9473" width="15.42578125" style="517" customWidth="1"/>
    <col min="9474" max="9478" width="14.7109375" style="517" customWidth="1"/>
    <col min="9479" max="9715" width="9.140625" style="517" customWidth="1"/>
    <col min="9716" max="9716" width="24" style="517" bestFit="1" customWidth="1"/>
    <col min="9717" max="9719" width="0" style="517" hidden="1" customWidth="1"/>
    <col min="9720" max="9720" width="23.5703125" style="517" customWidth="1"/>
    <col min="9721" max="9721" width="18.42578125" style="517" customWidth="1"/>
    <col min="9722" max="9722" width="10.42578125" style="517" bestFit="1" customWidth="1"/>
    <col min="9723" max="9723" width="29.140625" style="517" bestFit="1" customWidth="1"/>
    <col min="9724" max="9724" width="26" style="517" bestFit="1" customWidth="1"/>
    <col min="9725" max="9725" width="18.42578125" style="517" customWidth="1"/>
    <col min="9726" max="9728" width="7.85546875" style="517"/>
    <col min="9729" max="9729" width="15.42578125" style="517" customWidth="1"/>
    <col min="9730" max="9734" width="14.7109375" style="517" customWidth="1"/>
    <col min="9735" max="9971" width="9.140625" style="517" customWidth="1"/>
    <col min="9972" max="9972" width="24" style="517" bestFit="1" customWidth="1"/>
    <col min="9973" max="9975" width="0" style="517" hidden="1" customWidth="1"/>
    <col min="9976" max="9976" width="23.5703125" style="517" customWidth="1"/>
    <col min="9977" max="9977" width="18.42578125" style="517" customWidth="1"/>
    <col min="9978" max="9978" width="10.42578125" style="517" bestFit="1" customWidth="1"/>
    <col min="9979" max="9979" width="29.140625" style="517" bestFit="1" customWidth="1"/>
    <col min="9980" max="9980" width="26" style="517" bestFit="1" customWidth="1"/>
    <col min="9981" max="9981" width="18.42578125" style="517" customWidth="1"/>
    <col min="9982" max="9984" width="7.85546875" style="517"/>
    <col min="9985" max="9985" width="15.42578125" style="517" customWidth="1"/>
    <col min="9986" max="9990" width="14.7109375" style="517" customWidth="1"/>
    <col min="9991" max="10227" width="9.140625" style="517" customWidth="1"/>
    <col min="10228" max="10228" width="24" style="517" bestFit="1" customWidth="1"/>
    <col min="10229" max="10231" width="0" style="517" hidden="1" customWidth="1"/>
    <col min="10232" max="10232" width="23.5703125" style="517" customWidth="1"/>
    <col min="10233" max="10233" width="18.42578125" style="517" customWidth="1"/>
    <col min="10234" max="10234" width="10.42578125" style="517" bestFit="1" customWidth="1"/>
    <col min="10235" max="10235" width="29.140625" style="517" bestFit="1" customWidth="1"/>
    <col min="10236" max="10236" width="26" style="517" bestFit="1" customWidth="1"/>
    <col min="10237" max="10237" width="18.42578125" style="517" customWidth="1"/>
    <col min="10238" max="10240" width="7.85546875" style="517"/>
    <col min="10241" max="10241" width="15.42578125" style="517" customWidth="1"/>
    <col min="10242" max="10246" width="14.7109375" style="517" customWidth="1"/>
    <col min="10247" max="10483" width="9.140625" style="517" customWidth="1"/>
    <col min="10484" max="10484" width="24" style="517" bestFit="1" customWidth="1"/>
    <col min="10485" max="10487" width="0" style="517" hidden="1" customWidth="1"/>
    <col min="10488" max="10488" width="23.5703125" style="517" customWidth="1"/>
    <col min="10489" max="10489" width="18.42578125" style="517" customWidth="1"/>
    <col min="10490" max="10490" width="10.42578125" style="517" bestFit="1" customWidth="1"/>
    <col min="10491" max="10491" width="29.140625" style="517" bestFit="1" customWidth="1"/>
    <col min="10492" max="10492" width="26" style="517" bestFit="1" customWidth="1"/>
    <col min="10493" max="10493" width="18.42578125" style="517" customWidth="1"/>
    <col min="10494" max="10496" width="7.85546875" style="517"/>
    <col min="10497" max="10497" width="15.42578125" style="517" customWidth="1"/>
    <col min="10498" max="10502" width="14.7109375" style="517" customWidth="1"/>
    <col min="10503" max="10739" width="9.140625" style="517" customWidth="1"/>
    <col min="10740" max="10740" width="24" style="517" bestFit="1" customWidth="1"/>
    <col min="10741" max="10743" width="0" style="517" hidden="1" customWidth="1"/>
    <col min="10744" max="10744" width="23.5703125" style="517" customWidth="1"/>
    <col min="10745" max="10745" width="18.42578125" style="517" customWidth="1"/>
    <col min="10746" max="10746" width="10.42578125" style="517" bestFit="1" customWidth="1"/>
    <col min="10747" max="10747" width="29.140625" style="517" bestFit="1" customWidth="1"/>
    <col min="10748" max="10748" width="26" style="517" bestFit="1" customWidth="1"/>
    <col min="10749" max="10749" width="18.42578125" style="517" customWidth="1"/>
    <col min="10750" max="10752" width="7.85546875" style="517"/>
    <col min="10753" max="10753" width="15.42578125" style="517" customWidth="1"/>
    <col min="10754" max="10758" width="14.7109375" style="517" customWidth="1"/>
    <col min="10759" max="10995" width="9.140625" style="517" customWidth="1"/>
    <col min="10996" max="10996" width="24" style="517" bestFit="1" customWidth="1"/>
    <col min="10997" max="10999" width="0" style="517" hidden="1" customWidth="1"/>
    <col min="11000" max="11000" width="23.5703125" style="517" customWidth="1"/>
    <col min="11001" max="11001" width="18.42578125" style="517" customWidth="1"/>
    <col min="11002" max="11002" width="10.42578125" style="517" bestFit="1" customWidth="1"/>
    <col min="11003" max="11003" width="29.140625" style="517" bestFit="1" customWidth="1"/>
    <col min="11004" max="11004" width="26" style="517" bestFit="1" customWidth="1"/>
    <col min="11005" max="11005" width="18.42578125" style="517" customWidth="1"/>
    <col min="11006" max="11008" width="7.85546875" style="517"/>
    <col min="11009" max="11009" width="15.42578125" style="517" customWidth="1"/>
    <col min="11010" max="11014" width="14.7109375" style="517" customWidth="1"/>
    <col min="11015" max="11251" width="9.140625" style="517" customWidth="1"/>
    <col min="11252" max="11252" width="24" style="517" bestFit="1" customWidth="1"/>
    <col min="11253" max="11255" width="0" style="517" hidden="1" customWidth="1"/>
    <col min="11256" max="11256" width="23.5703125" style="517" customWidth="1"/>
    <col min="11257" max="11257" width="18.42578125" style="517" customWidth="1"/>
    <col min="11258" max="11258" width="10.42578125" style="517" bestFit="1" customWidth="1"/>
    <col min="11259" max="11259" width="29.140625" style="517" bestFit="1" customWidth="1"/>
    <col min="11260" max="11260" width="26" style="517" bestFit="1" customWidth="1"/>
    <col min="11261" max="11261" width="18.42578125" style="517" customWidth="1"/>
    <col min="11262" max="11264" width="7.85546875" style="517"/>
    <col min="11265" max="11265" width="15.42578125" style="517" customWidth="1"/>
    <col min="11266" max="11270" width="14.7109375" style="517" customWidth="1"/>
    <col min="11271" max="11507" width="9.140625" style="517" customWidth="1"/>
    <col min="11508" max="11508" width="24" style="517" bestFit="1" customWidth="1"/>
    <col min="11509" max="11511" width="0" style="517" hidden="1" customWidth="1"/>
    <col min="11512" max="11512" width="23.5703125" style="517" customWidth="1"/>
    <col min="11513" max="11513" width="18.42578125" style="517" customWidth="1"/>
    <col min="11514" max="11514" width="10.42578125" style="517" bestFit="1" customWidth="1"/>
    <col min="11515" max="11515" width="29.140625" style="517" bestFit="1" customWidth="1"/>
    <col min="11516" max="11516" width="26" style="517" bestFit="1" customWidth="1"/>
    <col min="11517" max="11517" width="18.42578125" style="517" customWidth="1"/>
    <col min="11518" max="11520" width="7.85546875" style="517"/>
    <col min="11521" max="11521" width="15.42578125" style="517" customWidth="1"/>
    <col min="11522" max="11526" width="14.7109375" style="517" customWidth="1"/>
    <col min="11527" max="11763" width="9.140625" style="517" customWidth="1"/>
    <col min="11764" max="11764" width="24" style="517" bestFit="1" customWidth="1"/>
    <col min="11765" max="11767" width="0" style="517" hidden="1" customWidth="1"/>
    <col min="11768" max="11768" width="23.5703125" style="517" customWidth="1"/>
    <col min="11769" max="11769" width="18.42578125" style="517" customWidth="1"/>
    <col min="11770" max="11770" width="10.42578125" style="517" bestFit="1" customWidth="1"/>
    <col min="11771" max="11771" width="29.140625" style="517" bestFit="1" customWidth="1"/>
    <col min="11772" max="11772" width="26" style="517" bestFit="1" customWidth="1"/>
    <col min="11773" max="11773" width="18.42578125" style="517" customWidth="1"/>
    <col min="11774" max="11776" width="7.85546875" style="517"/>
    <col min="11777" max="11777" width="15.42578125" style="517" customWidth="1"/>
    <col min="11778" max="11782" width="14.7109375" style="517" customWidth="1"/>
    <col min="11783" max="12019" width="9.140625" style="517" customWidth="1"/>
    <col min="12020" max="12020" width="24" style="517" bestFit="1" customWidth="1"/>
    <col min="12021" max="12023" width="0" style="517" hidden="1" customWidth="1"/>
    <col min="12024" max="12024" width="23.5703125" style="517" customWidth="1"/>
    <col min="12025" max="12025" width="18.42578125" style="517" customWidth="1"/>
    <col min="12026" max="12026" width="10.42578125" style="517" bestFit="1" customWidth="1"/>
    <col min="12027" max="12027" width="29.140625" style="517" bestFit="1" customWidth="1"/>
    <col min="12028" max="12028" width="26" style="517" bestFit="1" customWidth="1"/>
    <col min="12029" max="12029" width="18.42578125" style="517" customWidth="1"/>
    <col min="12030" max="12032" width="7.85546875" style="517"/>
    <col min="12033" max="12033" width="15.42578125" style="517" customWidth="1"/>
    <col min="12034" max="12038" width="14.7109375" style="517" customWidth="1"/>
    <col min="12039" max="12275" width="9.140625" style="517" customWidth="1"/>
    <col min="12276" max="12276" width="24" style="517" bestFit="1" customWidth="1"/>
    <col min="12277" max="12279" width="0" style="517" hidden="1" customWidth="1"/>
    <col min="12280" max="12280" width="23.5703125" style="517" customWidth="1"/>
    <col min="12281" max="12281" width="18.42578125" style="517" customWidth="1"/>
    <col min="12282" max="12282" width="10.42578125" style="517" bestFit="1" customWidth="1"/>
    <col min="12283" max="12283" width="29.140625" style="517" bestFit="1" customWidth="1"/>
    <col min="12284" max="12284" width="26" style="517" bestFit="1" customWidth="1"/>
    <col min="12285" max="12285" width="18.42578125" style="517" customWidth="1"/>
    <col min="12286" max="12288" width="7.85546875" style="517"/>
    <col min="12289" max="12289" width="15.42578125" style="517" customWidth="1"/>
    <col min="12290" max="12294" width="14.7109375" style="517" customWidth="1"/>
    <col min="12295" max="12531" width="9.140625" style="517" customWidth="1"/>
    <col min="12532" max="12532" width="24" style="517" bestFit="1" customWidth="1"/>
    <col min="12533" max="12535" width="0" style="517" hidden="1" customWidth="1"/>
    <col min="12536" max="12536" width="23.5703125" style="517" customWidth="1"/>
    <col min="12537" max="12537" width="18.42578125" style="517" customWidth="1"/>
    <col min="12538" max="12538" width="10.42578125" style="517" bestFit="1" customWidth="1"/>
    <col min="12539" max="12539" width="29.140625" style="517" bestFit="1" customWidth="1"/>
    <col min="12540" max="12540" width="26" style="517" bestFit="1" customWidth="1"/>
    <col min="12541" max="12541" width="18.42578125" style="517" customWidth="1"/>
    <col min="12542" max="12544" width="7.85546875" style="517"/>
    <col min="12545" max="12545" width="15.42578125" style="517" customWidth="1"/>
    <col min="12546" max="12550" width="14.7109375" style="517" customWidth="1"/>
    <col min="12551" max="12787" width="9.140625" style="517" customWidth="1"/>
    <col min="12788" max="12788" width="24" style="517" bestFit="1" customWidth="1"/>
    <col min="12789" max="12791" width="0" style="517" hidden="1" customWidth="1"/>
    <col min="12792" max="12792" width="23.5703125" style="517" customWidth="1"/>
    <col min="12793" max="12793" width="18.42578125" style="517" customWidth="1"/>
    <col min="12794" max="12794" width="10.42578125" style="517" bestFit="1" customWidth="1"/>
    <col min="12795" max="12795" width="29.140625" style="517" bestFit="1" customWidth="1"/>
    <col min="12796" max="12796" width="26" style="517" bestFit="1" customWidth="1"/>
    <col min="12797" max="12797" width="18.42578125" style="517" customWidth="1"/>
    <col min="12798" max="12800" width="7.85546875" style="517"/>
    <col min="12801" max="12801" width="15.42578125" style="517" customWidth="1"/>
    <col min="12802" max="12806" width="14.7109375" style="517" customWidth="1"/>
    <col min="12807" max="13043" width="9.140625" style="517" customWidth="1"/>
    <col min="13044" max="13044" width="24" style="517" bestFit="1" customWidth="1"/>
    <col min="13045" max="13047" width="0" style="517" hidden="1" customWidth="1"/>
    <col min="13048" max="13048" width="23.5703125" style="517" customWidth="1"/>
    <col min="13049" max="13049" width="18.42578125" style="517" customWidth="1"/>
    <col min="13050" max="13050" width="10.42578125" style="517" bestFit="1" customWidth="1"/>
    <col min="13051" max="13051" width="29.140625" style="517" bestFit="1" customWidth="1"/>
    <col min="13052" max="13052" width="26" style="517" bestFit="1" customWidth="1"/>
    <col min="13053" max="13053" width="18.42578125" style="517" customWidth="1"/>
    <col min="13054" max="13056" width="7.85546875" style="517"/>
    <col min="13057" max="13057" width="15.42578125" style="517" customWidth="1"/>
    <col min="13058" max="13062" width="14.7109375" style="517" customWidth="1"/>
    <col min="13063" max="13299" width="9.140625" style="517" customWidth="1"/>
    <col min="13300" max="13300" width="24" style="517" bestFit="1" customWidth="1"/>
    <col min="13301" max="13303" width="0" style="517" hidden="1" customWidth="1"/>
    <col min="13304" max="13304" width="23.5703125" style="517" customWidth="1"/>
    <col min="13305" max="13305" width="18.42578125" style="517" customWidth="1"/>
    <col min="13306" max="13306" width="10.42578125" style="517" bestFit="1" customWidth="1"/>
    <col min="13307" max="13307" width="29.140625" style="517" bestFit="1" customWidth="1"/>
    <col min="13308" max="13308" width="26" style="517" bestFit="1" customWidth="1"/>
    <col min="13309" max="13309" width="18.42578125" style="517" customWidth="1"/>
    <col min="13310" max="13312" width="7.85546875" style="517"/>
    <col min="13313" max="13313" width="15.42578125" style="517" customWidth="1"/>
    <col min="13314" max="13318" width="14.7109375" style="517" customWidth="1"/>
    <col min="13319" max="13555" width="9.140625" style="517" customWidth="1"/>
    <col min="13556" max="13556" width="24" style="517" bestFit="1" customWidth="1"/>
    <col min="13557" max="13559" width="0" style="517" hidden="1" customWidth="1"/>
    <col min="13560" max="13560" width="23.5703125" style="517" customWidth="1"/>
    <col min="13561" max="13561" width="18.42578125" style="517" customWidth="1"/>
    <col min="13562" max="13562" width="10.42578125" style="517" bestFit="1" customWidth="1"/>
    <col min="13563" max="13563" width="29.140625" style="517" bestFit="1" customWidth="1"/>
    <col min="13564" max="13564" width="26" style="517" bestFit="1" customWidth="1"/>
    <col min="13565" max="13565" width="18.42578125" style="517" customWidth="1"/>
    <col min="13566" max="13568" width="7.85546875" style="517"/>
    <col min="13569" max="13569" width="15.42578125" style="517" customWidth="1"/>
    <col min="13570" max="13574" width="14.7109375" style="517" customWidth="1"/>
    <col min="13575" max="13811" width="9.140625" style="517" customWidth="1"/>
    <col min="13812" max="13812" width="24" style="517" bestFit="1" customWidth="1"/>
    <col min="13813" max="13815" width="0" style="517" hidden="1" customWidth="1"/>
    <col min="13816" max="13816" width="23.5703125" style="517" customWidth="1"/>
    <col min="13817" max="13817" width="18.42578125" style="517" customWidth="1"/>
    <col min="13818" max="13818" width="10.42578125" style="517" bestFit="1" customWidth="1"/>
    <col min="13819" max="13819" width="29.140625" style="517" bestFit="1" customWidth="1"/>
    <col min="13820" max="13820" width="26" style="517" bestFit="1" customWidth="1"/>
    <col min="13821" max="13821" width="18.42578125" style="517" customWidth="1"/>
    <col min="13822" max="13824" width="7.85546875" style="517"/>
    <col min="13825" max="13825" width="15.42578125" style="517" customWidth="1"/>
    <col min="13826" max="13830" width="14.7109375" style="517" customWidth="1"/>
    <col min="13831" max="14067" width="9.140625" style="517" customWidth="1"/>
    <col min="14068" max="14068" width="24" style="517" bestFit="1" customWidth="1"/>
    <col min="14069" max="14071" width="0" style="517" hidden="1" customWidth="1"/>
    <col min="14072" max="14072" width="23.5703125" style="517" customWidth="1"/>
    <col min="14073" max="14073" width="18.42578125" style="517" customWidth="1"/>
    <col min="14074" max="14074" width="10.42578125" style="517" bestFit="1" customWidth="1"/>
    <col min="14075" max="14075" width="29.140625" style="517" bestFit="1" customWidth="1"/>
    <col min="14076" max="14076" width="26" style="517" bestFit="1" customWidth="1"/>
    <col min="14077" max="14077" width="18.42578125" style="517" customWidth="1"/>
    <col min="14078" max="14080" width="7.85546875" style="517"/>
    <col min="14081" max="14081" width="15.42578125" style="517" customWidth="1"/>
    <col min="14082" max="14086" width="14.7109375" style="517" customWidth="1"/>
    <col min="14087" max="14323" width="9.140625" style="517" customWidth="1"/>
    <col min="14324" max="14324" width="24" style="517" bestFit="1" customWidth="1"/>
    <col min="14325" max="14327" width="0" style="517" hidden="1" customWidth="1"/>
    <col min="14328" max="14328" width="23.5703125" style="517" customWidth="1"/>
    <col min="14329" max="14329" width="18.42578125" style="517" customWidth="1"/>
    <col min="14330" max="14330" width="10.42578125" style="517" bestFit="1" customWidth="1"/>
    <col min="14331" max="14331" width="29.140625" style="517" bestFit="1" customWidth="1"/>
    <col min="14332" max="14332" width="26" style="517" bestFit="1" customWidth="1"/>
    <col min="14333" max="14333" width="18.42578125" style="517" customWidth="1"/>
    <col min="14334" max="14336" width="7.85546875" style="517"/>
    <col min="14337" max="14337" width="15.42578125" style="517" customWidth="1"/>
    <col min="14338" max="14342" width="14.7109375" style="517" customWidth="1"/>
    <col min="14343" max="14579" width="9.140625" style="517" customWidth="1"/>
    <col min="14580" max="14580" width="24" style="517" bestFit="1" customWidth="1"/>
    <col min="14581" max="14583" width="0" style="517" hidden="1" customWidth="1"/>
    <col min="14584" max="14584" width="23.5703125" style="517" customWidth="1"/>
    <col min="14585" max="14585" width="18.42578125" style="517" customWidth="1"/>
    <col min="14586" max="14586" width="10.42578125" style="517" bestFit="1" customWidth="1"/>
    <col min="14587" max="14587" width="29.140625" style="517" bestFit="1" customWidth="1"/>
    <col min="14588" max="14588" width="26" style="517" bestFit="1" customWidth="1"/>
    <col min="14589" max="14589" width="18.42578125" style="517" customWidth="1"/>
    <col min="14590" max="14592" width="7.85546875" style="517"/>
    <col min="14593" max="14593" width="15.42578125" style="517" customWidth="1"/>
    <col min="14594" max="14598" width="14.7109375" style="517" customWidth="1"/>
    <col min="14599" max="14835" width="9.140625" style="517" customWidth="1"/>
    <col min="14836" max="14836" width="24" style="517" bestFit="1" customWidth="1"/>
    <col min="14837" max="14839" width="0" style="517" hidden="1" customWidth="1"/>
    <col min="14840" max="14840" width="23.5703125" style="517" customWidth="1"/>
    <col min="14841" max="14841" width="18.42578125" style="517" customWidth="1"/>
    <col min="14842" max="14842" width="10.42578125" style="517" bestFit="1" customWidth="1"/>
    <col min="14843" max="14843" width="29.140625" style="517" bestFit="1" customWidth="1"/>
    <col min="14844" max="14844" width="26" style="517" bestFit="1" customWidth="1"/>
    <col min="14845" max="14845" width="18.42578125" style="517" customWidth="1"/>
    <col min="14846" max="14848" width="7.85546875" style="517"/>
    <col min="14849" max="14849" width="15.42578125" style="517" customWidth="1"/>
    <col min="14850" max="14854" width="14.7109375" style="517" customWidth="1"/>
    <col min="14855" max="15091" width="9.140625" style="517" customWidth="1"/>
    <col min="15092" max="15092" width="24" style="517" bestFit="1" customWidth="1"/>
    <col min="15093" max="15095" width="0" style="517" hidden="1" customWidth="1"/>
    <col min="15096" max="15096" width="23.5703125" style="517" customWidth="1"/>
    <col min="15097" max="15097" width="18.42578125" style="517" customWidth="1"/>
    <col min="15098" max="15098" width="10.42578125" style="517" bestFit="1" customWidth="1"/>
    <col min="15099" max="15099" width="29.140625" style="517" bestFit="1" customWidth="1"/>
    <col min="15100" max="15100" width="26" style="517" bestFit="1" customWidth="1"/>
    <col min="15101" max="15101" width="18.42578125" style="517" customWidth="1"/>
    <col min="15102" max="15104" width="7.85546875" style="517"/>
    <col min="15105" max="15105" width="15.42578125" style="517" customWidth="1"/>
    <col min="15106" max="15110" width="14.7109375" style="517" customWidth="1"/>
    <col min="15111" max="15347" width="9.140625" style="517" customWidth="1"/>
    <col min="15348" max="15348" width="24" style="517" bestFit="1" customWidth="1"/>
    <col min="15349" max="15351" width="0" style="517" hidden="1" customWidth="1"/>
    <col min="15352" max="15352" width="23.5703125" style="517" customWidth="1"/>
    <col min="15353" max="15353" width="18.42578125" style="517" customWidth="1"/>
    <col min="15354" max="15354" width="10.42578125" style="517" bestFit="1" customWidth="1"/>
    <col min="15355" max="15355" width="29.140625" style="517" bestFit="1" customWidth="1"/>
    <col min="15356" max="15356" width="26" style="517" bestFit="1" customWidth="1"/>
    <col min="15357" max="15357" width="18.42578125" style="517" customWidth="1"/>
    <col min="15358" max="15360" width="7.85546875" style="517"/>
    <col min="15361" max="15361" width="15.42578125" style="517" customWidth="1"/>
    <col min="15362" max="15366" width="14.7109375" style="517" customWidth="1"/>
    <col min="15367" max="15603" width="9.140625" style="517" customWidth="1"/>
    <col min="15604" max="15604" width="24" style="517" bestFit="1" customWidth="1"/>
    <col min="15605" max="15607" width="0" style="517" hidden="1" customWidth="1"/>
    <col min="15608" max="15608" width="23.5703125" style="517" customWidth="1"/>
    <col min="15609" max="15609" width="18.42578125" style="517" customWidth="1"/>
    <col min="15610" max="15610" width="10.42578125" style="517" bestFit="1" customWidth="1"/>
    <col min="15611" max="15611" width="29.140625" style="517" bestFit="1" customWidth="1"/>
    <col min="15612" max="15612" width="26" style="517" bestFit="1" customWidth="1"/>
    <col min="15613" max="15613" width="18.42578125" style="517" customWidth="1"/>
    <col min="15614" max="15616" width="7.85546875" style="517"/>
    <col min="15617" max="15617" width="15.42578125" style="517" customWidth="1"/>
    <col min="15618" max="15622" width="14.7109375" style="517" customWidth="1"/>
    <col min="15623" max="15859" width="9.140625" style="517" customWidth="1"/>
    <col min="15860" max="15860" width="24" style="517" bestFit="1" customWidth="1"/>
    <col min="15861" max="15863" width="0" style="517" hidden="1" customWidth="1"/>
    <col min="15864" max="15864" width="23.5703125" style="517" customWidth="1"/>
    <col min="15865" max="15865" width="18.42578125" style="517" customWidth="1"/>
    <col min="15866" max="15866" width="10.42578125" style="517" bestFit="1" customWidth="1"/>
    <col min="15867" max="15867" width="29.140625" style="517" bestFit="1" customWidth="1"/>
    <col min="15868" max="15868" width="26" style="517" bestFit="1" customWidth="1"/>
    <col min="15869" max="15869" width="18.42578125" style="517" customWidth="1"/>
    <col min="15870" max="15872" width="7.85546875" style="517"/>
    <col min="15873" max="15873" width="15.42578125" style="517" customWidth="1"/>
    <col min="15874" max="15878" width="14.7109375" style="517" customWidth="1"/>
    <col min="15879" max="16115" width="9.140625" style="517" customWidth="1"/>
    <col min="16116" max="16116" width="24" style="517" bestFit="1" customWidth="1"/>
    <col min="16117" max="16119" width="0" style="517" hidden="1" customWidth="1"/>
    <col min="16120" max="16120" width="23.5703125" style="517" customWidth="1"/>
    <col min="16121" max="16121" width="18.42578125" style="517" customWidth="1"/>
    <col min="16122" max="16122" width="10.42578125" style="517" bestFit="1" customWidth="1"/>
    <col min="16123" max="16123" width="29.140625" style="517" bestFit="1" customWidth="1"/>
    <col min="16124" max="16124" width="26" style="517" bestFit="1" customWidth="1"/>
    <col min="16125" max="16125" width="18.42578125" style="517" customWidth="1"/>
    <col min="16126" max="16128" width="7.85546875" style="517"/>
    <col min="16129" max="16129" width="15.42578125" style="517" customWidth="1"/>
    <col min="16130" max="16134" width="14.7109375" style="517" customWidth="1"/>
    <col min="16135" max="16371" width="9.140625" style="517" customWidth="1"/>
    <col min="16372" max="16372" width="24" style="517" bestFit="1" customWidth="1"/>
    <col min="16373" max="16375" width="0" style="517" hidden="1" customWidth="1"/>
    <col min="16376" max="16376" width="23.5703125" style="517" customWidth="1"/>
    <col min="16377" max="16377" width="18.42578125" style="517" customWidth="1"/>
    <col min="16378" max="16378" width="10.42578125" style="517" bestFit="1" customWidth="1"/>
    <col min="16379" max="16379" width="29.140625" style="517" bestFit="1" customWidth="1"/>
    <col min="16380" max="16380" width="26" style="517" bestFit="1" customWidth="1"/>
    <col min="16381" max="16381" width="18.42578125" style="517" customWidth="1"/>
    <col min="16382" max="16384" width="7.85546875" style="517"/>
  </cols>
  <sheetData>
    <row r="1" spans="1:13" ht="30.75" customHeight="1">
      <c r="A1" s="1089" t="s">
        <v>1661</v>
      </c>
      <c r="B1" s="1089"/>
      <c r="C1" s="1089"/>
      <c r="D1" s="1089"/>
      <c r="E1" s="1089"/>
      <c r="F1" s="1089"/>
    </row>
    <row r="2" spans="1:13" ht="13.7" customHeight="1" thickBot="1">
      <c r="A2" s="1091" t="s">
        <v>1608</v>
      </c>
      <c r="B2" s="1091">
        <v>2016</v>
      </c>
      <c r="C2" s="1091">
        <v>2017</v>
      </c>
      <c r="D2" s="1091">
        <v>2018</v>
      </c>
      <c r="E2" s="1091">
        <v>2019</v>
      </c>
      <c r="F2" s="1091">
        <v>2020</v>
      </c>
    </row>
    <row r="3" spans="1:13" ht="13.7" customHeight="1" thickBot="1">
      <c r="A3" s="873" t="s">
        <v>1662</v>
      </c>
      <c r="B3" s="1092">
        <v>25723</v>
      </c>
      <c r="C3" s="1093">
        <v>26504</v>
      </c>
      <c r="D3" s="1092">
        <v>26986</v>
      </c>
      <c r="E3" s="1093">
        <v>27167</v>
      </c>
      <c r="F3" s="1092">
        <v>25737</v>
      </c>
    </row>
    <row r="4" spans="1:13" ht="13.7" customHeight="1" thickBot="1">
      <c r="A4" s="873" t="s">
        <v>1610</v>
      </c>
      <c r="B4" s="1094">
        <v>12698.14</v>
      </c>
      <c r="C4" s="1095">
        <v>12977.61</v>
      </c>
      <c r="D4" s="1094">
        <v>13288.11</v>
      </c>
      <c r="E4" s="1095">
        <v>13575.25</v>
      </c>
      <c r="F4" s="1094">
        <v>13550.07</v>
      </c>
      <c r="J4" s="1090"/>
      <c r="K4" s="1090"/>
      <c r="L4" s="1090"/>
      <c r="M4" s="1090"/>
    </row>
    <row r="5" spans="1:13" ht="13.7" customHeight="1" thickBot="1">
      <c r="A5" s="873" t="s">
        <v>1611</v>
      </c>
      <c r="B5" s="1094">
        <v>4490.1750000000002</v>
      </c>
      <c r="C5" s="1095">
        <v>4508.0249999999996</v>
      </c>
      <c r="D5" s="1094">
        <v>4539.05</v>
      </c>
      <c r="E5" s="1095">
        <v>4559.2</v>
      </c>
      <c r="F5" s="1094">
        <v>4540.3</v>
      </c>
      <c r="J5" s="1090"/>
      <c r="K5" s="1090"/>
      <c r="L5" s="1090"/>
      <c r="M5" s="1090"/>
    </row>
    <row r="6" spans="1:13" ht="13.7" customHeight="1" thickBot="1">
      <c r="A6" s="873" t="s">
        <v>1612</v>
      </c>
      <c r="B6" s="1094">
        <v>4976.05</v>
      </c>
      <c r="C6" s="1095">
        <v>4991.5</v>
      </c>
      <c r="D6" s="1094">
        <v>5055.8999999999996</v>
      </c>
      <c r="E6" s="1095">
        <v>5105.6750000000002</v>
      </c>
      <c r="F6" s="1094">
        <v>5084.625</v>
      </c>
      <c r="J6" s="1090"/>
      <c r="K6" s="1090"/>
      <c r="L6" s="1090"/>
      <c r="M6" s="1090"/>
    </row>
    <row r="7" spans="1:13" ht="13.7" customHeight="1" thickBot="1">
      <c r="A7" s="873" t="s">
        <v>1613</v>
      </c>
      <c r="B7" s="1094">
        <v>19270.28</v>
      </c>
      <c r="C7" s="1095">
        <v>19530.28</v>
      </c>
      <c r="D7" s="1094">
        <v>19732.03</v>
      </c>
      <c r="E7" s="1095">
        <v>20139.75</v>
      </c>
      <c r="F7" s="1094">
        <v>19896.599999999999</v>
      </c>
      <c r="J7" s="1090"/>
      <c r="K7" s="1090"/>
      <c r="L7" s="1090"/>
      <c r="M7" s="1090"/>
    </row>
    <row r="8" spans="1:13" ht="13.7" customHeight="1" thickBot="1">
      <c r="A8" s="873" t="s">
        <v>1614</v>
      </c>
      <c r="B8" s="1094">
        <v>8995.5519999999997</v>
      </c>
      <c r="C8" s="1095">
        <v>9241.0239999999994</v>
      </c>
      <c r="D8" s="1094">
        <v>9484.4940000000006</v>
      </c>
      <c r="E8" s="1095">
        <v>9670.6759999999995</v>
      </c>
      <c r="F8" s="1094">
        <v>8807.5120000000006</v>
      </c>
      <c r="J8" s="1090"/>
      <c r="K8" s="1090"/>
      <c r="L8" s="1090"/>
      <c r="M8" s="1090"/>
    </row>
    <row r="9" spans="1:13" ht="13.7" customHeight="1" thickBot="1">
      <c r="A9" s="873" t="s">
        <v>1615</v>
      </c>
      <c r="B9" s="1094">
        <v>24200.61</v>
      </c>
      <c r="C9" s="1095">
        <v>24488.77</v>
      </c>
      <c r="D9" s="1094">
        <v>24706.93</v>
      </c>
      <c r="E9" s="1095">
        <v>24768.38</v>
      </c>
      <c r="F9" s="1094">
        <v>23491.47</v>
      </c>
      <c r="J9" s="1090"/>
      <c r="K9" s="1090"/>
      <c r="L9" s="1090"/>
      <c r="M9" s="1090"/>
    </row>
    <row r="10" spans="1:13" ht="13.7" customHeight="1" thickBot="1">
      <c r="A10" s="873" t="s">
        <v>1616</v>
      </c>
      <c r="B10" s="1094">
        <v>2206.1790000000001</v>
      </c>
      <c r="C10" s="1095">
        <v>2255.8470000000002</v>
      </c>
      <c r="D10" s="1094">
        <v>2359.6439999999998</v>
      </c>
      <c r="E10" s="1095">
        <v>2464.9560000000001</v>
      </c>
      <c r="F10" s="1094">
        <v>2406.5320000000002</v>
      </c>
      <c r="J10" s="1090"/>
      <c r="K10" s="1090"/>
      <c r="L10" s="1090"/>
      <c r="M10" s="1090"/>
    </row>
    <row r="11" spans="1:13" ht="13.7" customHeight="1" thickBot="1">
      <c r="A11" s="873" t="s">
        <v>1617</v>
      </c>
      <c r="B11" s="1094">
        <v>5349.7749999999996</v>
      </c>
      <c r="C11" s="1095">
        <v>5376.8249999999998</v>
      </c>
      <c r="D11" s="1094">
        <v>5415.1</v>
      </c>
      <c r="E11" s="1095">
        <v>5411.9250000000002</v>
      </c>
      <c r="F11" s="1094">
        <v>5371.95</v>
      </c>
      <c r="J11" s="1090"/>
      <c r="K11" s="1090"/>
      <c r="L11" s="1090"/>
      <c r="M11" s="1090"/>
    </row>
    <row r="12" spans="1:13" ht="13.7" customHeight="1" thickBot="1">
      <c r="A12" s="873" t="s">
        <v>1618</v>
      </c>
      <c r="B12" s="1094">
        <v>2936.0749999999998</v>
      </c>
      <c r="C12" s="1095">
        <v>2961.25</v>
      </c>
      <c r="D12" s="1094">
        <v>2985.4749999999999</v>
      </c>
      <c r="E12" s="1095">
        <v>3029.6750000000002</v>
      </c>
      <c r="F12" s="1094">
        <v>3022.75</v>
      </c>
      <c r="J12" s="1090"/>
      <c r="K12" s="1090"/>
      <c r="L12" s="1090"/>
      <c r="M12" s="1090"/>
    </row>
    <row r="13" spans="1:13" ht="13.7" customHeight="1" thickBot="1">
      <c r="A13" s="873" t="s">
        <v>1619</v>
      </c>
      <c r="B13" s="1094">
        <v>691.4</v>
      </c>
      <c r="C13" s="1095">
        <v>698.82500000000005</v>
      </c>
      <c r="D13" s="1094">
        <v>702.42499999999995</v>
      </c>
      <c r="E13" s="1095">
        <v>702.57500000000005</v>
      </c>
      <c r="F13" s="1094">
        <v>704.52499999999998</v>
      </c>
      <c r="J13" s="1090"/>
      <c r="K13" s="1090"/>
      <c r="L13" s="1090"/>
      <c r="M13" s="1090"/>
    </row>
    <row r="14" spans="1:13" ht="13.7" customHeight="1" thickBot="1">
      <c r="A14" s="873" t="s">
        <v>1620</v>
      </c>
      <c r="B14" s="1094">
        <v>2684.875</v>
      </c>
      <c r="C14" s="1095">
        <v>2707.0749999999998</v>
      </c>
      <c r="D14" s="1094">
        <v>2741.7249999999999</v>
      </c>
      <c r="E14" s="1095">
        <v>2749.65</v>
      </c>
      <c r="F14" s="1094">
        <v>2740.875</v>
      </c>
      <c r="J14" s="1090"/>
      <c r="K14" s="1090"/>
      <c r="L14" s="1090"/>
      <c r="M14" s="1090"/>
    </row>
    <row r="15" spans="1:13" ht="13.7" customHeight="1" thickBot="1">
      <c r="A15" s="873" t="s">
        <v>1621</v>
      </c>
      <c r="B15" s="1094">
        <v>29549.18</v>
      </c>
      <c r="C15" s="1095">
        <v>29586.97</v>
      </c>
      <c r="D15" s="1094">
        <v>29699.8</v>
      </c>
      <c r="E15" s="1095">
        <v>29625.03</v>
      </c>
      <c r="F15" s="1094">
        <v>29345.8</v>
      </c>
      <c r="J15" s="1090"/>
      <c r="K15" s="1090"/>
      <c r="L15" s="1090"/>
      <c r="M15" s="1090"/>
    </row>
    <row r="16" spans="1:13" ht="13.7" customHeight="1" thickBot="1">
      <c r="A16" s="873" t="s">
        <v>1622</v>
      </c>
      <c r="B16" s="1094">
        <v>43039.18</v>
      </c>
      <c r="C16" s="1095">
        <v>43282.65</v>
      </c>
      <c r="D16" s="1094">
        <v>43380.65</v>
      </c>
      <c r="E16" s="1095">
        <v>43771.35</v>
      </c>
      <c r="F16" s="1094">
        <v>43516.7</v>
      </c>
      <c r="J16" s="1090"/>
      <c r="K16" s="1090"/>
      <c r="L16" s="1090"/>
      <c r="M16" s="1090"/>
    </row>
    <row r="17" spans="1:13" ht="13.7" customHeight="1" thickBot="1">
      <c r="A17" s="873" t="s">
        <v>1623</v>
      </c>
      <c r="B17" s="1094">
        <v>4804.5</v>
      </c>
      <c r="C17" s="1095">
        <v>4779.75</v>
      </c>
      <c r="D17" s="1094">
        <v>4742.95</v>
      </c>
      <c r="E17" s="1095">
        <v>4729.9250000000002</v>
      </c>
      <c r="F17" s="1094">
        <v>4630.3500000000004</v>
      </c>
      <c r="J17" s="1090"/>
      <c r="K17" s="1090"/>
      <c r="L17" s="1090"/>
      <c r="M17" s="1090"/>
    </row>
    <row r="18" spans="1:13" ht="13.7" customHeight="1" thickBot="1">
      <c r="A18" s="873" t="s">
        <v>1624</v>
      </c>
      <c r="B18" s="1094">
        <v>4586.2250000000004</v>
      </c>
      <c r="C18" s="1095">
        <v>4613.1000000000004</v>
      </c>
      <c r="D18" s="1094">
        <v>4641.6000000000004</v>
      </c>
      <c r="E18" s="1095">
        <v>4671.875</v>
      </c>
      <c r="F18" s="1094">
        <v>4658.45</v>
      </c>
      <c r="J18" s="1090"/>
      <c r="K18" s="1090"/>
      <c r="L18" s="1090"/>
      <c r="M18" s="1090"/>
    </row>
    <row r="19" spans="1:13" ht="13.7" customHeight="1" thickBot="1">
      <c r="A19" s="873" t="s">
        <v>1625</v>
      </c>
      <c r="B19" s="1094">
        <v>196.3</v>
      </c>
      <c r="C19" s="1095">
        <v>199.32499999999999</v>
      </c>
      <c r="D19" s="1094">
        <v>203.875</v>
      </c>
      <c r="E19" s="1095">
        <v>208.32499999999999</v>
      </c>
      <c r="F19" s="1094">
        <v>205.8</v>
      </c>
      <c r="J19" s="1090"/>
      <c r="K19" s="1090"/>
      <c r="L19" s="1090"/>
      <c r="M19" s="1090"/>
    </row>
    <row r="20" spans="1:13" ht="13.7" customHeight="1" thickBot="1">
      <c r="A20" s="873" t="s">
        <v>1626</v>
      </c>
      <c r="B20" s="1094">
        <v>2326.9749999999999</v>
      </c>
      <c r="C20" s="1095">
        <v>2351.8000000000002</v>
      </c>
      <c r="D20" s="1094">
        <v>2394.75</v>
      </c>
      <c r="E20" s="1095">
        <v>2443.2750000000001</v>
      </c>
      <c r="F20" s="1094">
        <v>2430.75</v>
      </c>
      <c r="J20" s="1090"/>
      <c r="K20" s="1090"/>
      <c r="L20" s="1090"/>
      <c r="M20" s="1090"/>
    </row>
    <row r="21" spans="1:13" ht="13.7" customHeight="1" thickBot="1">
      <c r="A21" s="873" t="s">
        <v>1627</v>
      </c>
      <c r="B21" s="1094">
        <v>25769.45</v>
      </c>
      <c r="C21" s="1095">
        <v>25928.82</v>
      </c>
      <c r="D21" s="1094">
        <v>25969.43</v>
      </c>
      <c r="E21" s="1095">
        <v>25941.07</v>
      </c>
      <c r="F21" s="1094">
        <v>25213.599999999999</v>
      </c>
      <c r="J21" s="1090"/>
      <c r="K21" s="1090"/>
      <c r="L21" s="1090"/>
      <c r="M21" s="1090"/>
    </row>
    <row r="22" spans="1:13" ht="13.7" customHeight="1" thickBot="1">
      <c r="A22" s="873" t="s">
        <v>1628</v>
      </c>
      <c r="B22" s="1094">
        <v>66730.84</v>
      </c>
      <c r="C22" s="1095">
        <v>67201.66</v>
      </c>
      <c r="D22" s="1094">
        <v>68301.66</v>
      </c>
      <c r="E22" s="1095">
        <v>68863.34</v>
      </c>
      <c r="F22" s="1094">
        <v>68677.5</v>
      </c>
      <c r="J22" s="1090"/>
      <c r="K22" s="1090"/>
      <c r="L22" s="1090"/>
      <c r="M22" s="1090"/>
    </row>
    <row r="23" spans="1:13" ht="13.7" customHeight="1" thickBot="1">
      <c r="A23" s="873" t="s">
        <v>1629</v>
      </c>
      <c r="B23" s="1094">
        <v>27418.33</v>
      </c>
      <c r="C23" s="1095">
        <v>27747.71</v>
      </c>
      <c r="D23" s="1094">
        <v>27895.33</v>
      </c>
      <c r="E23" s="1095">
        <v>28186.17</v>
      </c>
      <c r="F23" s="1094">
        <v>28012.27</v>
      </c>
      <c r="J23" s="1090"/>
      <c r="K23" s="1090"/>
      <c r="L23" s="1090"/>
      <c r="M23" s="1090"/>
    </row>
    <row r="24" spans="1:13" ht="13.7" customHeight="1" thickBot="1">
      <c r="A24" s="873" t="s">
        <v>1631</v>
      </c>
      <c r="B24" s="1094">
        <v>1477.55</v>
      </c>
      <c r="C24" s="1095">
        <v>1457.925</v>
      </c>
      <c r="D24" s="1094">
        <v>1464.75</v>
      </c>
      <c r="E24" s="1095">
        <v>1470.375</v>
      </c>
      <c r="F24" s="1094">
        <v>1484.125</v>
      </c>
      <c r="J24" s="1090"/>
      <c r="K24" s="1090"/>
      <c r="L24" s="1090"/>
      <c r="M24" s="1090"/>
    </row>
    <row r="25" spans="1:13" ht="13.7" customHeight="1" thickBot="1">
      <c r="A25" s="873" t="s">
        <v>1663</v>
      </c>
      <c r="B25" s="1094">
        <v>988.625</v>
      </c>
      <c r="C25" s="1095">
        <v>980.25</v>
      </c>
      <c r="D25" s="1094">
        <v>982.17499999999995</v>
      </c>
      <c r="E25" s="1095">
        <v>971.35</v>
      </c>
      <c r="F25" s="1094">
        <v>971.67499999999995</v>
      </c>
      <c r="J25" s="1090"/>
      <c r="K25" s="1090"/>
      <c r="L25" s="1090"/>
      <c r="M25" s="1090"/>
    </row>
    <row r="26" spans="1:13" ht="13.7" customHeight="1" thickBot="1">
      <c r="A26" s="873" t="s">
        <v>1632</v>
      </c>
      <c r="B26" s="1094">
        <v>277.97500000000002</v>
      </c>
      <c r="C26" s="1095">
        <v>287.7</v>
      </c>
      <c r="D26" s="1094">
        <v>296.47500000000002</v>
      </c>
      <c r="E26" s="1095">
        <v>306.27499999999998</v>
      </c>
      <c r="F26" s="1094">
        <v>313.625</v>
      </c>
      <c r="J26" s="1090"/>
      <c r="K26" s="1090"/>
      <c r="L26" s="1090"/>
      <c r="M26" s="1090"/>
    </row>
    <row r="27" spans="1:13" ht="13.7" customHeight="1" thickBot="1">
      <c r="A27" s="873" t="s">
        <v>1633</v>
      </c>
      <c r="B27" s="1094">
        <v>53679.95</v>
      </c>
      <c r="C27" s="1095">
        <v>54204.27</v>
      </c>
      <c r="D27" s="1094">
        <v>55554.91</v>
      </c>
      <c r="E27" s="1095">
        <v>56991.199999999997</v>
      </c>
      <c r="F27" s="1094">
        <v>53361.63</v>
      </c>
      <c r="J27" s="1090"/>
      <c r="K27" s="1090"/>
      <c r="L27" s="1090"/>
      <c r="M27" s="1090"/>
    </row>
    <row r="28" spans="1:13" ht="13.7" customHeight="1" thickBot="1">
      <c r="A28" s="873" t="s">
        <v>1634</v>
      </c>
      <c r="B28" s="1094">
        <v>8965.4</v>
      </c>
      <c r="C28" s="1095">
        <v>9042.0750000000007</v>
      </c>
      <c r="D28" s="1094">
        <v>9147.375</v>
      </c>
      <c r="E28" s="1095">
        <v>9296.15</v>
      </c>
      <c r="F28" s="1094">
        <v>9337.5750000000007</v>
      </c>
      <c r="J28" s="1090"/>
      <c r="K28" s="1090"/>
      <c r="L28" s="1090"/>
      <c r="M28" s="1090"/>
    </row>
    <row r="29" spans="1:13" ht="13.7" customHeight="1" thickBot="1">
      <c r="A29" s="873" t="s">
        <v>1635</v>
      </c>
      <c r="B29" s="1094">
        <v>2617.375</v>
      </c>
      <c r="C29" s="1095">
        <v>2715.05</v>
      </c>
      <c r="D29" s="1094">
        <v>2772.4250000000002</v>
      </c>
      <c r="E29" s="1095">
        <v>2810.85</v>
      </c>
      <c r="F29" s="1094">
        <v>2861.45</v>
      </c>
      <c r="J29" s="1090"/>
      <c r="K29" s="1090"/>
      <c r="L29" s="1090"/>
      <c r="M29" s="1090"/>
    </row>
    <row r="30" spans="1:13" ht="13.7" customHeight="1" thickBot="1">
      <c r="A30" s="873" t="s">
        <v>1636</v>
      </c>
      <c r="B30" s="1094">
        <v>2767.65</v>
      </c>
      <c r="C30" s="1095">
        <v>2758.7</v>
      </c>
      <c r="D30" s="1094">
        <v>2791.95</v>
      </c>
      <c r="E30" s="1095">
        <v>2819.4749999999999</v>
      </c>
      <c r="F30" s="1094">
        <v>2827.0250000000001</v>
      </c>
      <c r="J30" s="1090"/>
      <c r="K30" s="1090"/>
      <c r="L30" s="1090"/>
      <c r="M30" s="1090"/>
    </row>
    <row r="31" spans="1:13" ht="13.7" customHeight="1" thickBot="1">
      <c r="A31" s="873" t="s">
        <v>1637</v>
      </c>
      <c r="B31" s="1094">
        <v>17259.43</v>
      </c>
      <c r="C31" s="1095">
        <v>17266.099999999999</v>
      </c>
      <c r="D31" s="1094">
        <v>17143.28</v>
      </c>
      <c r="E31" s="1095">
        <v>17018.22</v>
      </c>
      <c r="F31" s="1094">
        <v>16978.3</v>
      </c>
      <c r="J31" s="1090"/>
      <c r="K31" s="1090"/>
      <c r="L31" s="1090"/>
      <c r="M31" s="1090"/>
    </row>
    <row r="32" spans="1:13" ht="13.7" customHeight="1" thickBot="1">
      <c r="A32" s="873" t="s">
        <v>1638</v>
      </c>
      <c r="B32" s="1094">
        <v>5177.4750000000004</v>
      </c>
      <c r="C32" s="1095">
        <v>5218.2250000000004</v>
      </c>
      <c r="D32" s="1094">
        <v>5232</v>
      </c>
      <c r="E32" s="1095">
        <v>5251.5749999999998</v>
      </c>
      <c r="F32" s="1094">
        <v>5163.9750000000004</v>
      </c>
      <c r="J32" s="1090"/>
      <c r="K32" s="1090"/>
      <c r="L32" s="1090"/>
      <c r="M32" s="1090"/>
    </row>
    <row r="33" spans="1:13" ht="13.7" customHeight="1" thickBot="1">
      <c r="A33" s="873" t="s">
        <v>1639</v>
      </c>
      <c r="B33" s="1094">
        <v>2758.9</v>
      </c>
      <c r="C33" s="1095">
        <v>2754.65</v>
      </c>
      <c r="D33" s="1094">
        <v>2746.25</v>
      </c>
      <c r="E33" s="1095">
        <v>2741.4</v>
      </c>
      <c r="F33" s="1094">
        <v>2712.5</v>
      </c>
      <c r="J33" s="1090"/>
      <c r="K33" s="1090"/>
      <c r="L33" s="1090"/>
      <c r="M33" s="1090"/>
    </row>
    <row r="34" spans="1:13" ht="13.7" customHeight="1" thickBot="1">
      <c r="A34" s="873" t="s">
        <v>1640</v>
      </c>
      <c r="B34" s="1094">
        <v>994.57500000000005</v>
      </c>
      <c r="C34" s="1095">
        <v>1026.45</v>
      </c>
      <c r="D34" s="1094">
        <v>1033.425</v>
      </c>
      <c r="E34" s="1095">
        <v>1028.2249999999999</v>
      </c>
      <c r="F34" s="1094">
        <v>1029.175</v>
      </c>
      <c r="J34" s="1090"/>
      <c r="K34" s="1090"/>
      <c r="L34" s="1090"/>
      <c r="M34" s="1090"/>
    </row>
    <row r="35" spans="1:13" ht="13.7" customHeight="1" thickBot="1">
      <c r="A35" s="873" t="s">
        <v>1641</v>
      </c>
      <c r="B35" s="1094">
        <v>22822.38</v>
      </c>
      <c r="C35" s="1095">
        <v>22741.7</v>
      </c>
      <c r="D35" s="1094">
        <v>22806.63</v>
      </c>
      <c r="E35" s="1095">
        <v>23026.9</v>
      </c>
      <c r="F35" s="1094">
        <v>22733.200000000001</v>
      </c>
      <c r="J35" s="1090"/>
      <c r="K35" s="1090"/>
      <c r="L35" s="1090"/>
      <c r="M35" s="1090"/>
    </row>
    <row r="36" spans="1:13" ht="13.7" customHeight="1" thickBot="1">
      <c r="A36" s="873" t="s">
        <v>1642</v>
      </c>
      <c r="B36" s="1094">
        <v>5278.9250000000002</v>
      </c>
      <c r="C36" s="1095">
        <v>5383.3</v>
      </c>
      <c r="D36" s="1094">
        <v>5443.75</v>
      </c>
      <c r="E36" s="1095">
        <v>5507.9</v>
      </c>
      <c r="F36" s="1094">
        <v>5522.15</v>
      </c>
      <c r="J36" s="1090"/>
      <c r="K36" s="1090"/>
      <c r="L36" s="1090"/>
      <c r="M36" s="1090"/>
    </row>
    <row r="37" spans="1:13" ht="13.7" customHeight="1" thickBot="1">
      <c r="A37" s="873" t="s">
        <v>1643</v>
      </c>
      <c r="B37" s="1094">
        <v>4842.0749999999998</v>
      </c>
      <c r="C37" s="1095">
        <v>4869.8500000000004</v>
      </c>
      <c r="D37" s="1094">
        <v>4906.3999999999996</v>
      </c>
      <c r="E37" s="1095">
        <v>4922.05</v>
      </c>
      <c r="F37" s="1094">
        <v>4933.7749999999996</v>
      </c>
      <c r="J37" s="1090"/>
      <c r="K37" s="1090"/>
      <c r="L37" s="1090"/>
      <c r="M37" s="1090"/>
    </row>
    <row r="38" spans="1:13" ht="13.7" customHeight="1" thickBot="1">
      <c r="A38" s="873" t="s">
        <v>1644</v>
      </c>
      <c r="B38" s="1094">
        <v>30523.1</v>
      </c>
      <c r="C38" s="1095">
        <v>31616.82</v>
      </c>
      <c r="D38" s="1094">
        <v>32244.65</v>
      </c>
      <c r="E38" s="1095">
        <v>32523.57</v>
      </c>
      <c r="F38" s="1094">
        <v>30849.32</v>
      </c>
      <c r="J38" s="1090"/>
      <c r="K38" s="1090"/>
      <c r="L38" s="1090"/>
      <c r="M38" s="1090"/>
    </row>
    <row r="39" spans="1:13" ht="13.7" customHeight="1" thickBot="1">
      <c r="A39" s="873" t="s">
        <v>1645</v>
      </c>
      <c r="B39" s="1094">
        <v>33378.5</v>
      </c>
      <c r="C39" s="1095">
        <v>33536.5</v>
      </c>
      <c r="D39" s="1094">
        <v>33823.25</v>
      </c>
      <c r="E39" s="1095">
        <v>34102</v>
      </c>
      <c r="F39" s="1094">
        <v>34073.75</v>
      </c>
      <c r="J39" s="1090"/>
      <c r="K39" s="1090"/>
      <c r="L39" s="1090"/>
      <c r="M39" s="1090"/>
    </row>
    <row r="40" spans="1:13" ht="13.7" customHeight="1" thickBot="1">
      <c r="A40" s="873" t="s">
        <v>1646</v>
      </c>
      <c r="B40" s="1094">
        <v>159187.20000000001</v>
      </c>
      <c r="C40" s="1095">
        <v>160319.79999999999</v>
      </c>
      <c r="D40" s="1094">
        <v>162075</v>
      </c>
      <c r="E40" s="1095">
        <v>163538.70000000001</v>
      </c>
      <c r="F40" s="1094">
        <v>160742.29999999999</v>
      </c>
      <c r="J40" s="1090"/>
      <c r="K40" s="1090"/>
      <c r="L40" s="1090"/>
      <c r="M40" s="1090"/>
    </row>
    <row r="41" spans="1:13" ht="13.7" customHeight="1" thickBot="1">
      <c r="A41" s="873" t="s">
        <v>1664</v>
      </c>
      <c r="B41" s="1094">
        <v>102368.3</v>
      </c>
      <c r="C41" s="1095">
        <v>103886.1</v>
      </c>
      <c r="D41" s="1094">
        <v>104755.9</v>
      </c>
      <c r="E41" s="1095">
        <v>106900.4</v>
      </c>
      <c r="F41" s="1094">
        <v>99342.84</v>
      </c>
      <c r="J41" s="1090"/>
      <c r="K41" s="1090"/>
      <c r="L41" s="1090"/>
      <c r="M41" s="1090"/>
    </row>
    <row r="42" spans="1:13" ht="13.7" customHeight="1" thickBot="1">
      <c r="A42" s="873" t="s">
        <v>1665</v>
      </c>
      <c r="B42" s="1094">
        <v>76636.12</v>
      </c>
      <c r="C42" s="1095">
        <v>76168.820000000007</v>
      </c>
      <c r="D42" s="1094">
        <v>76077.259999999995</v>
      </c>
      <c r="E42" s="1095">
        <v>75287.27</v>
      </c>
      <c r="F42" s="1094">
        <v>74832.77</v>
      </c>
      <c r="J42" s="1090"/>
      <c r="K42" s="1090"/>
      <c r="L42" s="1090"/>
      <c r="M42" s="1090"/>
    </row>
    <row r="43" spans="1:13">
      <c r="I43" s="517"/>
    </row>
    <row r="44" spans="1:13">
      <c r="I44" s="517"/>
    </row>
    <row r="45" spans="1:13">
      <c r="I45" s="517"/>
    </row>
    <row r="46" spans="1:13">
      <c r="I46" s="517"/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084C-B5A5-4AF3-94D2-9AAFE0EAC403}">
  <sheetPr>
    <tabColor theme="7" tint="0.39997558519241921"/>
  </sheetPr>
  <dimension ref="A1:M44"/>
  <sheetViews>
    <sheetView rightToLeft="1" view="pageBreakPreview" zoomScaleNormal="100" zoomScaleSheetLayoutView="100" workbookViewId="0">
      <selection sqref="A1:F1"/>
    </sheetView>
  </sheetViews>
  <sheetFormatPr defaultColWidth="7.85546875" defaultRowHeight="15"/>
  <cols>
    <col min="1" max="1" width="15.42578125" style="1096" customWidth="1"/>
    <col min="2" max="5" width="14.7109375" style="1096" customWidth="1"/>
    <col min="6" max="6" width="14.7109375" style="517" customWidth="1"/>
    <col min="7" max="8" width="9.140625" style="517" customWidth="1"/>
    <col min="9" max="9" width="9.140625" style="1090" customWidth="1"/>
    <col min="10" max="243" width="9.140625" style="517" customWidth="1"/>
    <col min="244" max="244" width="24" style="517" bestFit="1" customWidth="1"/>
    <col min="245" max="247" width="0" style="517" hidden="1" customWidth="1"/>
    <col min="248" max="248" width="23.5703125" style="517" customWidth="1"/>
    <col min="249" max="249" width="18.42578125" style="517" customWidth="1"/>
    <col min="250" max="250" width="10.42578125" style="517" bestFit="1" customWidth="1"/>
    <col min="251" max="251" width="29.140625" style="517" bestFit="1" customWidth="1"/>
    <col min="252" max="252" width="26" style="517" bestFit="1" customWidth="1"/>
    <col min="253" max="253" width="18.42578125" style="517" customWidth="1"/>
    <col min="254" max="256" width="7.85546875" style="517"/>
    <col min="257" max="257" width="15.42578125" style="517" customWidth="1"/>
    <col min="258" max="262" width="14.7109375" style="517" customWidth="1"/>
    <col min="263" max="499" width="9.140625" style="517" customWidth="1"/>
    <col min="500" max="500" width="24" style="517" bestFit="1" customWidth="1"/>
    <col min="501" max="503" width="0" style="517" hidden="1" customWidth="1"/>
    <col min="504" max="504" width="23.5703125" style="517" customWidth="1"/>
    <col min="505" max="505" width="18.42578125" style="517" customWidth="1"/>
    <col min="506" max="506" width="10.42578125" style="517" bestFit="1" customWidth="1"/>
    <col min="507" max="507" width="29.140625" style="517" bestFit="1" customWidth="1"/>
    <col min="508" max="508" width="26" style="517" bestFit="1" customWidth="1"/>
    <col min="509" max="509" width="18.42578125" style="517" customWidth="1"/>
    <col min="510" max="512" width="7.85546875" style="517"/>
    <col min="513" max="513" width="15.42578125" style="517" customWidth="1"/>
    <col min="514" max="518" width="14.7109375" style="517" customWidth="1"/>
    <col min="519" max="755" width="9.140625" style="517" customWidth="1"/>
    <col min="756" max="756" width="24" style="517" bestFit="1" customWidth="1"/>
    <col min="757" max="759" width="0" style="517" hidden="1" customWidth="1"/>
    <col min="760" max="760" width="23.5703125" style="517" customWidth="1"/>
    <col min="761" max="761" width="18.42578125" style="517" customWidth="1"/>
    <col min="762" max="762" width="10.42578125" style="517" bestFit="1" customWidth="1"/>
    <col min="763" max="763" width="29.140625" style="517" bestFit="1" customWidth="1"/>
    <col min="764" max="764" width="26" style="517" bestFit="1" customWidth="1"/>
    <col min="765" max="765" width="18.42578125" style="517" customWidth="1"/>
    <col min="766" max="768" width="7.85546875" style="517"/>
    <col min="769" max="769" width="15.42578125" style="517" customWidth="1"/>
    <col min="770" max="774" width="14.7109375" style="517" customWidth="1"/>
    <col min="775" max="1011" width="9.140625" style="517" customWidth="1"/>
    <col min="1012" max="1012" width="24" style="517" bestFit="1" customWidth="1"/>
    <col min="1013" max="1015" width="0" style="517" hidden="1" customWidth="1"/>
    <col min="1016" max="1016" width="23.5703125" style="517" customWidth="1"/>
    <col min="1017" max="1017" width="18.42578125" style="517" customWidth="1"/>
    <col min="1018" max="1018" width="10.42578125" style="517" bestFit="1" customWidth="1"/>
    <col min="1019" max="1019" width="29.140625" style="517" bestFit="1" customWidth="1"/>
    <col min="1020" max="1020" width="26" style="517" bestFit="1" customWidth="1"/>
    <col min="1021" max="1021" width="18.42578125" style="517" customWidth="1"/>
    <col min="1022" max="1024" width="7.85546875" style="517"/>
    <col min="1025" max="1025" width="15.42578125" style="517" customWidth="1"/>
    <col min="1026" max="1030" width="14.7109375" style="517" customWidth="1"/>
    <col min="1031" max="1267" width="9.140625" style="517" customWidth="1"/>
    <col min="1268" max="1268" width="24" style="517" bestFit="1" customWidth="1"/>
    <col min="1269" max="1271" width="0" style="517" hidden="1" customWidth="1"/>
    <col min="1272" max="1272" width="23.5703125" style="517" customWidth="1"/>
    <col min="1273" max="1273" width="18.42578125" style="517" customWidth="1"/>
    <col min="1274" max="1274" width="10.42578125" style="517" bestFit="1" customWidth="1"/>
    <col min="1275" max="1275" width="29.140625" style="517" bestFit="1" customWidth="1"/>
    <col min="1276" max="1276" width="26" style="517" bestFit="1" customWidth="1"/>
    <col min="1277" max="1277" width="18.42578125" style="517" customWidth="1"/>
    <col min="1278" max="1280" width="7.85546875" style="517"/>
    <col min="1281" max="1281" width="15.42578125" style="517" customWidth="1"/>
    <col min="1282" max="1286" width="14.7109375" style="517" customWidth="1"/>
    <col min="1287" max="1523" width="9.140625" style="517" customWidth="1"/>
    <col min="1524" max="1524" width="24" style="517" bestFit="1" customWidth="1"/>
    <col min="1525" max="1527" width="0" style="517" hidden="1" customWidth="1"/>
    <col min="1528" max="1528" width="23.5703125" style="517" customWidth="1"/>
    <col min="1529" max="1529" width="18.42578125" style="517" customWidth="1"/>
    <col min="1530" max="1530" width="10.42578125" style="517" bestFit="1" customWidth="1"/>
    <col min="1531" max="1531" width="29.140625" style="517" bestFit="1" customWidth="1"/>
    <col min="1532" max="1532" width="26" style="517" bestFit="1" customWidth="1"/>
    <col min="1533" max="1533" width="18.42578125" style="517" customWidth="1"/>
    <col min="1534" max="1536" width="7.85546875" style="517"/>
    <col min="1537" max="1537" width="15.42578125" style="517" customWidth="1"/>
    <col min="1538" max="1542" width="14.7109375" style="517" customWidth="1"/>
    <col min="1543" max="1779" width="9.140625" style="517" customWidth="1"/>
    <col min="1780" max="1780" width="24" style="517" bestFit="1" customWidth="1"/>
    <col min="1781" max="1783" width="0" style="517" hidden="1" customWidth="1"/>
    <col min="1784" max="1784" width="23.5703125" style="517" customWidth="1"/>
    <col min="1785" max="1785" width="18.42578125" style="517" customWidth="1"/>
    <col min="1786" max="1786" width="10.42578125" style="517" bestFit="1" customWidth="1"/>
    <col min="1787" max="1787" width="29.140625" style="517" bestFit="1" customWidth="1"/>
    <col min="1788" max="1788" width="26" style="517" bestFit="1" customWidth="1"/>
    <col min="1789" max="1789" width="18.42578125" style="517" customWidth="1"/>
    <col min="1790" max="1792" width="7.85546875" style="517"/>
    <col min="1793" max="1793" width="15.42578125" style="517" customWidth="1"/>
    <col min="1794" max="1798" width="14.7109375" style="517" customWidth="1"/>
    <col min="1799" max="2035" width="9.140625" style="517" customWidth="1"/>
    <col min="2036" max="2036" width="24" style="517" bestFit="1" customWidth="1"/>
    <col min="2037" max="2039" width="0" style="517" hidden="1" customWidth="1"/>
    <col min="2040" max="2040" width="23.5703125" style="517" customWidth="1"/>
    <col min="2041" max="2041" width="18.42578125" style="517" customWidth="1"/>
    <col min="2042" max="2042" width="10.42578125" style="517" bestFit="1" customWidth="1"/>
    <col min="2043" max="2043" width="29.140625" style="517" bestFit="1" customWidth="1"/>
    <col min="2044" max="2044" width="26" style="517" bestFit="1" customWidth="1"/>
    <col min="2045" max="2045" width="18.42578125" style="517" customWidth="1"/>
    <col min="2046" max="2048" width="7.85546875" style="517"/>
    <col min="2049" max="2049" width="15.42578125" style="517" customWidth="1"/>
    <col min="2050" max="2054" width="14.7109375" style="517" customWidth="1"/>
    <col min="2055" max="2291" width="9.140625" style="517" customWidth="1"/>
    <col min="2292" max="2292" width="24" style="517" bestFit="1" customWidth="1"/>
    <col min="2293" max="2295" width="0" style="517" hidden="1" customWidth="1"/>
    <col min="2296" max="2296" width="23.5703125" style="517" customWidth="1"/>
    <col min="2297" max="2297" width="18.42578125" style="517" customWidth="1"/>
    <col min="2298" max="2298" width="10.42578125" style="517" bestFit="1" customWidth="1"/>
    <col min="2299" max="2299" width="29.140625" style="517" bestFit="1" customWidth="1"/>
    <col min="2300" max="2300" width="26" style="517" bestFit="1" customWidth="1"/>
    <col min="2301" max="2301" width="18.42578125" style="517" customWidth="1"/>
    <col min="2302" max="2304" width="7.85546875" style="517"/>
    <col min="2305" max="2305" width="15.42578125" style="517" customWidth="1"/>
    <col min="2306" max="2310" width="14.7109375" style="517" customWidth="1"/>
    <col min="2311" max="2547" width="9.140625" style="517" customWidth="1"/>
    <col min="2548" max="2548" width="24" style="517" bestFit="1" customWidth="1"/>
    <col min="2549" max="2551" width="0" style="517" hidden="1" customWidth="1"/>
    <col min="2552" max="2552" width="23.5703125" style="517" customWidth="1"/>
    <col min="2553" max="2553" width="18.42578125" style="517" customWidth="1"/>
    <col min="2554" max="2554" width="10.42578125" style="517" bestFit="1" customWidth="1"/>
    <col min="2555" max="2555" width="29.140625" style="517" bestFit="1" customWidth="1"/>
    <col min="2556" max="2556" width="26" style="517" bestFit="1" customWidth="1"/>
    <col min="2557" max="2557" width="18.42578125" style="517" customWidth="1"/>
    <col min="2558" max="2560" width="7.85546875" style="517"/>
    <col min="2561" max="2561" width="15.42578125" style="517" customWidth="1"/>
    <col min="2562" max="2566" width="14.7109375" style="517" customWidth="1"/>
    <col min="2567" max="2803" width="9.140625" style="517" customWidth="1"/>
    <col min="2804" max="2804" width="24" style="517" bestFit="1" customWidth="1"/>
    <col min="2805" max="2807" width="0" style="517" hidden="1" customWidth="1"/>
    <col min="2808" max="2808" width="23.5703125" style="517" customWidth="1"/>
    <col min="2809" max="2809" width="18.42578125" style="517" customWidth="1"/>
    <col min="2810" max="2810" width="10.42578125" style="517" bestFit="1" customWidth="1"/>
    <col min="2811" max="2811" width="29.140625" style="517" bestFit="1" customWidth="1"/>
    <col min="2812" max="2812" width="26" style="517" bestFit="1" customWidth="1"/>
    <col min="2813" max="2813" width="18.42578125" style="517" customWidth="1"/>
    <col min="2814" max="2816" width="7.85546875" style="517"/>
    <col min="2817" max="2817" width="15.42578125" style="517" customWidth="1"/>
    <col min="2818" max="2822" width="14.7109375" style="517" customWidth="1"/>
    <col min="2823" max="3059" width="9.140625" style="517" customWidth="1"/>
    <col min="3060" max="3060" width="24" style="517" bestFit="1" customWidth="1"/>
    <col min="3061" max="3063" width="0" style="517" hidden="1" customWidth="1"/>
    <col min="3064" max="3064" width="23.5703125" style="517" customWidth="1"/>
    <col min="3065" max="3065" width="18.42578125" style="517" customWidth="1"/>
    <col min="3066" max="3066" width="10.42578125" style="517" bestFit="1" customWidth="1"/>
    <col min="3067" max="3067" width="29.140625" style="517" bestFit="1" customWidth="1"/>
    <col min="3068" max="3068" width="26" style="517" bestFit="1" customWidth="1"/>
    <col min="3069" max="3069" width="18.42578125" style="517" customWidth="1"/>
    <col min="3070" max="3072" width="7.85546875" style="517"/>
    <col min="3073" max="3073" width="15.42578125" style="517" customWidth="1"/>
    <col min="3074" max="3078" width="14.7109375" style="517" customWidth="1"/>
    <col min="3079" max="3315" width="9.140625" style="517" customWidth="1"/>
    <col min="3316" max="3316" width="24" style="517" bestFit="1" customWidth="1"/>
    <col min="3317" max="3319" width="0" style="517" hidden="1" customWidth="1"/>
    <col min="3320" max="3320" width="23.5703125" style="517" customWidth="1"/>
    <col min="3321" max="3321" width="18.42578125" style="517" customWidth="1"/>
    <col min="3322" max="3322" width="10.42578125" style="517" bestFit="1" customWidth="1"/>
    <col min="3323" max="3323" width="29.140625" style="517" bestFit="1" customWidth="1"/>
    <col min="3324" max="3324" width="26" style="517" bestFit="1" customWidth="1"/>
    <col min="3325" max="3325" width="18.42578125" style="517" customWidth="1"/>
    <col min="3326" max="3328" width="7.85546875" style="517"/>
    <col min="3329" max="3329" width="15.42578125" style="517" customWidth="1"/>
    <col min="3330" max="3334" width="14.7109375" style="517" customWidth="1"/>
    <col min="3335" max="3571" width="9.140625" style="517" customWidth="1"/>
    <col min="3572" max="3572" width="24" style="517" bestFit="1" customWidth="1"/>
    <col min="3573" max="3575" width="0" style="517" hidden="1" customWidth="1"/>
    <col min="3576" max="3576" width="23.5703125" style="517" customWidth="1"/>
    <col min="3577" max="3577" width="18.42578125" style="517" customWidth="1"/>
    <col min="3578" max="3578" width="10.42578125" style="517" bestFit="1" customWidth="1"/>
    <col min="3579" max="3579" width="29.140625" style="517" bestFit="1" customWidth="1"/>
    <col min="3580" max="3580" width="26" style="517" bestFit="1" customWidth="1"/>
    <col min="3581" max="3581" width="18.42578125" style="517" customWidth="1"/>
    <col min="3582" max="3584" width="7.85546875" style="517"/>
    <col min="3585" max="3585" width="15.42578125" style="517" customWidth="1"/>
    <col min="3586" max="3590" width="14.7109375" style="517" customWidth="1"/>
    <col min="3591" max="3827" width="9.140625" style="517" customWidth="1"/>
    <col min="3828" max="3828" width="24" style="517" bestFit="1" customWidth="1"/>
    <col min="3829" max="3831" width="0" style="517" hidden="1" customWidth="1"/>
    <col min="3832" max="3832" width="23.5703125" style="517" customWidth="1"/>
    <col min="3833" max="3833" width="18.42578125" style="517" customWidth="1"/>
    <col min="3834" max="3834" width="10.42578125" style="517" bestFit="1" customWidth="1"/>
    <col min="3835" max="3835" width="29.140625" style="517" bestFit="1" customWidth="1"/>
    <col min="3836" max="3836" width="26" style="517" bestFit="1" customWidth="1"/>
    <col min="3837" max="3837" width="18.42578125" style="517" customWidth="1"/>
    <col min="3838" max="3840" width="7.85546875" style="517"/>
    <col min="3841" max="3841" width="15.42578125" style="517" customWidth="1"/>
    <col min="3842" max="3846" width="14.7109375" style="517" customWidth="1"/>
    <col min="3847" max="4083" width="9.140625" style="517" customWidth="1"/>
    <col min="4084" max="4084" width="24" style="517" bestFit="1" customWidth="1"/>
    <col min="4085" max="4087" width="0" style="517" hidden="1" customWidth="1"/>
    <col min="4088" max="4088" width="23.5703125" style="517" customWidth="1"/>
    <col min="4089" max="4089" width="18.42578125" style="517" customWidth="1"/>
    <col min="4090" max="4090" width="10.42578125" style="517" bestFit="1" customWidth="1"/>
    <col min="4091" max="4091" width="29.140625" style="517" bestFit="1" customWidth="1"/>
    <col min="4092" max="4092" width="26" style="517" bestFit="1" customWidth="1"/>
    <col min="4093" max="4093" width="18.42578125" style="517" customWidth="1"/>
    <col min="4094" max="4096" width="7.85546875" style="517"/>
    <col min="4097" max="4097" width="15.42578125" style="517" customWidth="1"/>
    <col min="4098" max="4102" width="14.7109375" style="517" customWidth="1"/>
    <col min="4103" max="4339" width="9.140625" style="517" customWidth="1"/>
    <col min="4340" max="4340" width="24" style="517" bestFit="1" customWidth="1"/>
    <col min="4341" max="4343" width="0" style="517" hidden="1" customWidth="1"/>
    <col min="4344" max="4344" width="23.5703125" style="517" customWidth="1"/>
    <col min="4345" max="4345" width="18.42578125" style="517" customWidth="1"/>
    <col min="4346" max="4346" width="10.42578125" style="517" bestFit="1" customWidth="1"/>
    <col min="4347" max="4347" width="29.140625" style="517" bestFit="1" customWidth="1"/>
    <col min="4348" max="4348" width="26" style="517" bestFit="1" customWidth="1"/>
    <col min="4349" max="4349" width="18.42578125" style="517" customWidth="1"/>
    <col min="4350" max="4352" width="7.85546875" style="517"/>
    <col min="4353" max="4353" width="15.42578125" style="517" customWidth="1"/>
    <col min="4354" max="4358" width="14.7109375" style="517" customWidth="1"/>
    <col min="4359" max="4595" width="9.140625" style="517" customWidth="1"/>
    <col min="4596" max="4596" width="24" style="517" bestFit="1" customWidth="1"/>
    <col min="4597" max="4599" width="0" style="517" hidden="1" customWidth="1"/>
    <col min="4600" max="4600" width="23.5703125" style="517" customWidth="1"/>
    <col min="4601" max="4601" width="18.42578125" style="517" customWidth="1"/>
    <col min="4602" max="4602" width="10.42578125" style="517" bestFit="1" customWidth="1"/>
    <col min="4603" max="4603" width="29.140625" style="517" bestFit="1" customWidth="1"/>
    <col min="4604" max="4604" width="26" style="517" bestFit="1" customWidth="1"/>
    <col min="4605" max="4605" width="18.42578125" style="517" customWidth="1"/>
    <col min="4606" max="4608" width="7.85546875" style="517"/>
    <col min="4609" max="4609" width="15.42578125" style="517" customWidth="1"/>
    <col min="4610" max="4614" width="14.7109375" style="517" customWidth="1"/>
    <col min="4615" max="4851" width="9.140625" style="517" customWidth="1"/>
    <col min="4852" max="4852" width="24" style="517" bestFit="1" customWidth="1"/>
    <col min="4853" max="4855" width="0" style="517" hidden="1" customWidth="1"/>
    <col min="4856" max="4856" width="23.5703125" style="517" customWidth="1"/>
    <col min="4857" max="4857" width="18.42578125" style="517" customWidth="1"/>
    <col min="4858" max="4858" width="10.42578125" style="517" bestFit="1" customWidth="1"/>
    <col min="4859" max="4859" width="29.140625" style="517" bestFit="1" customWidth="1"/>
    <col min="4860" max="4860" width="26" style="517" bestFit="1" customWidth="1"/>
    <col min="4861" max="4861" width="18.42578125" style="517" customWidth="1"/>
    <col min="4862" max="4864" width="7.85546875" style="517"/>
    <col min="4865" max="4865" width="15.42578125" style="517" customWidth="1"/>
    <col min="4866" max="4870" width="14.7109375" style="517" customWidth="1"/>
    <col min="4871" max="5107" width="9.140625" style="517" customWidth="1"/>
    <col min="5108" max="5108" width="24" style="517" bestFit="1" customWidth="1"/>
    <col min="5109" max="5111" width="0" style="517" hidden="1" customWidth="1"/>
    <col min="5112" max="5112" width="23.5703125" style="517" customWidth="1"/>
    <col min="5113" max="5113" width="18.42578125" style="517" customWidth="1"/>
    <col min="5114" max="5114" width="10.42578125" style="517" bestFit="1" customWidth="1"/>
    <col min="5115" max="5115" width="29.140625" style="517" bestFit="1" customWidth="1"/>
    <col min="5116" max="5116" width="26" style="517" bestFit="1" customWidth="1"/>
    <col min="5117" max="5117" width="18.42578125" style="517" customWidth="1"/>
    <col min="5118" max="5120" width="7.85546875" style="517"/>
    <col min="5121" max="5121" width="15.42578125" style="517" customWidth="1"/>
    <col min="5122" max="5126" width="14.7109375" style="517" customWidth="1"/>
    <col min="5127" max="5363" width="9.140625" style="517" customWidth="1"/>
    <col min="5364" max="5364" width="24" style="517" bestFit="1" customWidth="1"/>
    <col min="5365" max="5367" width="0" style="517" hidden="1" customWidth="1"/>
    <col min="5368" max="5368" width="23.5703125" style="517" customWidth="1"/>
    <col min="5369" max="5369" width="18.42578125" style="517" customWidth="1"/>
    <col min="5370" max="5370" width="10.42578125" style="517" bestFit="1" customWidth="1"/>
    <col min="5371" max="5371" width="29.140625" style="517" bestFit="1" customWidth="1"/>
    <col min="5372" max="5372" width="26" style="517" bestFit="1" customWidth="1"/>
    <col min="5373" max="5373" width="18.42578125" style="517" customWidth="1"/>
    <col min="5374" max="5376" width="7.85546875" style="517"/>
    <col min="5377" max="5377" width="15.42578125" style="517" customWidth="1"/>
    <col min="5378" max="5382" width="14.7109375" style="517" customWidth="1"/>
    <col min="5383" max="5619" width="9.140625" style="517" customWidth="1"/>
    <col min="5620" max="5620" width="24" style="517" bestFit="1" customWidth="1"/>
    <col min="5621" max="5623" width="0" style="517" hidden="1" customWidth="1"/>
    <col min="5624" max="5624" width="23.5703125" style="517" customWidth="1"/>
    <col min="5625" max="5625" width="18.42578125" style="517" customWidth="1"/>
    <col min="5626" max="5626" width="10.42578125" style="517" bestFit="1" customWidth="1"/>
    <col min="5627" max="5627" width="29.140625" style="517" bestFit="1" customWidth="1"/>
    <col min="5628" max="5628" width="26" style="517" bestFit="1" customWidth="1"/>
    <col min="5629" max="5629" width="18.42578125" style="517" customWidth="1"/>
    <col min="5630" max="5632" width="7.85546875" style="517"/>
    <col min="5633" max="5633" width="15.42578125" style="517" customWidth="1"/>
    <col min="5634" max="5638" width="14.7109375" style="517" customWidth="1"/>
    <col min="5639" max="5875" width="9.140625" style="517" customWidth="1"/>
    <col min="5876" max="5876" width="24" style="517" bestFit="1" customWidth="1"/>
    <col min="5877" max="5879" width="0" style="517" hidden="1" customWidth="1"/>
    <col min="5880" max="5880" width="23.5703125" style="517" customWidth="1"/>
    <col min="5881" max="5881" width="18.42578125" style="517" customWidth="1"/>
    <col min="5882" max="5882" width="10.42578125" style="517" bestFit="1" customWidth="1"/>
    <col min="5883" max="5883" width="29.140625" style="517" bestFit="1" customWidth="1"/>
    <col min="5884" max="5884" width="26" style="517" bestFit="1" customWidth="1"/>
    <col min="5885" max="5885" width="18.42578125" style="517" customWidth="1"/>
    <col min="5886" max="5888" width="7.85546875" style="517"/>
    <col min="5889" max="5889" width="15.42578125" style="517" customWidth="1"/>
    <col min="5890" max="5894" width="14.7109375" style="517" customWidth="1"/>
    <col min="5895" max="6131" width="9.140625" style="517" customWidth="1"/>
    <col min="6132" max="6132" width="24" style="517" bestFit="1" customWidth="1"/>
    <col min="6133" max="6135" width="0" style="517" hidden="1" customWidth="1"/>
    <col min="6136" max="6136" width="23.5703125" style="517" customWidth="1"/>
    <col min="6137" max="6137" width="18.42578125" style="517" customWidth="1"/>
    <col min="6138" max="6138" width="10.42578125" style="517" bestFit="1" customWidth="1"/>
    <col min="6139" max="6139" width="29.140625" style="517" bestFit="1" customWidth="1"/>
    <col min="6140" max="6140" width="26" style="517" bestFit="1" customWidth="1"/>
    <col min="6141" max="6141" width="18.42578125" style="517" customWidth="1"/>
    <col min="6142" max="6144" width="7.85546875" style="517"/>
    <col min="6145" max="6145" width="15.42578125" style="517" customWidth="1"/>
    <col min="6146" max="6150" width="14.7109375" style="517" customWidth="1"/>
    <col min="6151" max="6387" width="9.140625" style="517" customWidth="1"/>
    <col min="6388" max="6388" width="24" style="517" bestFit="1" customWidth="1"/>
    <col min="6389" max="6391" width="0" style="517" hidden="1" customWidth="1"/>
    <col min="6392" max="6392" width="23.5703125" style="517" customWidth="1"/>
    <col min="6393" max="6393" width="18.42578125" style="517" customWidth="1"/>
    <col min="6394" max="6394" width="10.42578125" style="517" bestFit="1" customWidth="1"/>
    <col min="6395" max="6395" width="29.140625" style="517" bestFit="1" customWidth="1"/>
    <col min="6396" max="6396" width="26" style="517" bestFit="1" customWidth="1"/>
    <col min="6397" max="6397" width="18.42578125" style="517" customWidth="1"/>
    <col min="6398" max="6400" width="7.85546875" style="517"/>
    <col min="6401" max="6401" width="15.42578125" style="517" customWidth="1"/>
    <col min="6402" max="6406" width="14.7109375" style="517" customWidth="1"/>
    <col min="6407" max="6643" width="9.140625" style="517" customWidth="1"/>
    <col min="6644" max="6644" width="24" style="517" bestFit="1" customWidth="1"/>
    <col min="6645" max="6647" width="0" style="517" hidden="1" customWidth="1"/>
    <col min="6648" max="6648" width="23.5703125" style="517" customWidth="1"/>
    <col min="6649" max="6649" width="18.42578125" style="517" customWidth="1"/>
    <col min="6650" max="6650" width="10.42578125" style="517" bestFit="1" customWidth="1"/>
    <col min="6651" max="6651" width="29.140625" style="517" bestFit="1" customWidth="1"/>
    <col min="6652" max="6652" width="26" style="517" bestFit="1" customWidth="1"/>
    <col min="6653" max="6653" width="18.42578125" style="517" customWidth="1"/>
    <col min="6654" max="6656" width="7.85546875" style="517"/>
    <col min="6657" max="6657" width="15.42578125" style="517" customWidth="1"/>
    <col min="6658" max="6662" width="14.7109375" style="517" customWidth="1"/>
    <col min="6663" max="6899" width="9.140625" style="517" customWidth="1"/>
    <col min="6900" max="6900" width="24" style="517" bestFit="1" customWidth="1"/>
    <col min="6901" max="6903" width="0" style="517" hidden="1" customWidth="1"/>
    <col min="6904" max="6904" width="23.5703125" style="517" customWidth="1"/>
    <col min="6905" max="6905" width="18.42578125" style="517" customWidth="1"/>
    <col min="6906" max="6906" width="10.42578125" style="517" bestFit="1" customWidth="1"/>
    <col min="6907" max="6907" width="29.140625" style="517" bestFit="1" customWidth="1"/>
    <col min="6908" max="6908" width="26" style="517" bestFit="1" customWidth="1"/>
    <col min="6909" max="6909" width="18.42578125" style="517" customWidth="1"/>
    <col min="6910" max="6912" width="7.85546875" style="517"/>
    <col min="6913" max="6913" width="15.42578125" style="517" customWidth="1"/>
    <col min="6914" max="6918" width="14.7109375" style="517" customWidth="1"/>
    <col min="6919" max="7155" width="9.140625" style="517" customWidth="1"/>
    <col min="7156" max="7156" width="24" style="517" bestFit="1" customWidth="1"/>
    <col min="7157" max="7159" width="0" style="517" hidden="1" customWidth="1"/>
    <col min="7160" max="7160" width="23.5703125" style="517" customWidth="1"/>
    <col min="7161" max="7161" width="18.42578125" style="517" customWidth="1"/>
    <col min="7162" max="7162" width="10.42578125" style="517" bestFit="1" customWidth="1"/>
    <col min="7163" max="7163" width="29.140625" style="517" bestFit="1" customWidth="1"/>
    <col min="7164" max="7164" width="26" style="517" bestFit="1" customWidth="1"/>
    <col min="7165" max="7165" width="18.42578125" style="517" customWidth="1"/>
    <col min="7166" max="7168" width="7.85546875" style="517"/>
    <col min="7169" max="7169" width="15.42578125" style="517" customWidth="1"/>
    <col min="7170" max="7174" width="14.7109375" style="517" customWidth="1"/>
    <col min="7175" max="7411" width="9.140625" style="517" customWidth="1"/>
    <col min="7412" max="7412" width="24" style="517" bestFit="1" customWidth="1"/>
    <col min="7413" max="7415" width="0" style="517" hidden="1" customWidth="1"/>
    <col min="7416" max="7416" width="23.5703125" style="517" customWidth="1"/>
    <col min="7417" max="7417" width="18.42578125" style="517" customWidth="1"/>
    <col min="7418" max="7418" width="10.42578125" style="517" bestFit="1" customWidth="1"/>
    <col min="7419" max="7419" width="29.140625" style="517" bestFit="1" customWidth="1"/>
    <col min="7420" max="7420" width="26" style="517" bestFit="1" customWidth="1"/>
    <col min="7421" max="7421" width="18.42578125" style="517" customWidth="1"/>
    <col min="7422" max="7424" width="7.85546875" style="517"/>
    <col min="7425" max="7425" width="15.42578125" style="517" customWidth="1"/>
    <col min="7426" max="7430" width="14.7109375" style="517" customWidth="1"/>
    <col min="7431" max="7667" width="9.140625" style="517" customWidth="1"/>
    <col min="7668" max="7668" width="24" style="517" bestFit="1" customWidth="1"/>
    <col min="7669" max="7671" width="0" style="517" hidden="1" customWidth="1"/>
    <col min="7672" max="7672" width="23.5703125" style="517" customWidth="1"/>
    <col min="7673" max="7673" width="18.42578125" style="517" customWidth="1"/>
    <col min="7674" max="7674" width="10.42578125" style="517" bestFit="1" customWidth="1"/>
    <col min="7675" max="7675" width="29.140625" style="517" bestFit="1" customWidth="1"/>
    <col min="7676" max="7676" width="26" style="517" bestFit="1" customWidth="1"/>
    <col min="7677" max="7677" width="18.42578125" style="517" customWidth="1"/>
    <col min="7678" max="7680" width="7.85546875" style="517"/>
    <col min="7681" max="7681" width="15.42578125" style="517" customWidth="1"/>
    <col min="7682" max="7686" width="14.7109375" style="517" customWidth="1"/>
    <col min="7687" max="7923" width="9.140625" style="517" customWidth="1"/>
    <col min="7924" max="7924" width="24" style="517" bestFit="1" customWidth="1"/>
    <col min="7925" max="7927" width="0" style="517" hidden="1" customWidth="1"/>
    <col min="7928" max="7928" width="23.5703125" style="517" customWidth="1"/>
    <col min="7929" max="7929" width="18.42578125" style="517" customWidth="1"/>
    <col min="7930" max="7930" width="10.42578125" style="517" bestFit="1" customWidth="1"/>
    <col min="7931" max="7931" width="29.140625" style="517" bestFit="1" customWidth="1"/>
    <col min="7932" max="7932" width="26" style="517" bestFit="1" customWidth="1"/>
    <col min="7933" max="7933" width="18.42578125" style="517" customWidth="1"/>
    <col min="7934" max="7936" width="7.85546875" style="517"/>
    <col min="7937" max="7937" width="15.42578125" style="517" customWidth="1"/>
    <col min="7938" max="7942" width="14.7109375" style="517" customWidth="1"/>
    <col min="7943" max="8179" width="9.140625" style="517" customWidth="1"/>
    <col min="8180" max="8180" width="24" style="517" bestFit="1" customWidth="1"/>
    <col min="8181" max="8183" width="0" style="517" hidden="1" customWidth="1"/>
    <col min="8184" max="8184" width="23.5703125" style="517" customWidth="1"/>
    <col min="8185" max="8185" width="18.42578125" style="517" customWidth="1"/>
    <col min="8186" max="8186" width="10.42578125" style="517" bestFit="1" customWidth="1"/>
    <col min="8187" max="8187" width="29.140625" style="517" bestFit="1" customWidth="1"/>
    <col min="8188" max="8188" width="26" style="517" bestFit="1" customWidth="1"/>
    <col min="8189" max="8189" width="18.42578125" style="517" customWidth="1"/>
    <col min="8190" max="8192" width="7.85546875" style="517"/>
    <col min="8193" max="8193" width="15.42578125" style="517" customWidth="1"/>
    <col min="8194" max="8198" width="14.7109375" style="517" customWidth="1"/>
    <col min="8199" max="8435" width="9.140625" style="517" customWidth="1"/>
    <col min="8436" max="8436" width="24" style="517" bestFit="1" customWidth="1"/>
    <col min="8437" max="8439" width="0" style="517" hidden="1" customWidth="1"/>
    <col min="8440" max="8440" width="23.5703125" style="517" customWidth="1"/>
    <col min="8441" max="8441" width="18.42578125" style="517" customWidth="1"/>
    <col min="8442" max="8442" width="10.42578125" style="517" bestFit="1" customWidth="1"/>
    <col min="8443" max="8443" width="29.140625" style="517" bestFit="1" customWidth="1"/>
    <col min="8444" max="8444" width="26" style="517" bestFit="1" customWidth="1"/>
    <col min="8445" max="8445" width="18.42578125" style="517" customWidth="1"/>
    <col min="8446" max="8448" width="7.85546875" style="517"/>
    <col min="8449" max="8449" width="15.42578125" style="517" customWidth="1"/>
    <col min="8450" max="8454" width="14.7109375" style="517" customWidth="1"/>
    <col min="8455" max="8691" width="9.140625" style="517" customWidth="1"/>
    <col min="8692" max="8692" width="24" style="517" bestFit="1" customWidth="1"/>
    <col min="8693" max="8695" width="0" style="517" hidden="1" customWidth="1"/>
    <col min="8696" max="8696" width="23.5703125" style="517" customWidth="1"/>
    <col min="8697" max="8697" width="18.42578125" style="517" customWidth="1"/>
    <col min="8698" max="8698" width="10.42578125" style="517" bestFit="1" customWidth="1"/>
    <col min="8699" max="8699" width="29.140625" style="517" bestFit="1" customWidth="1"/>
    <col min="8700" max="8700" width="26" style="517" bestFit="1" customWidth="1"/>
    <col min="8701" max="8701" width="18.42578125" style="517" customWidth="1"/>
    <col min="8702" max="8704" width="7.85546875" style="517"/>
    <col min="8705" max="8705" width="15.42578125" style="517" customWidth="1"/>
    <col min="8706" max="8710" width="14.7109375" style="517" customWidth="1"/>
    <col min="8711" max="8947" width="9.140625" style="517" customWidth="1"/>
    <col min="8948" max="8948" width="24" style="517" bestFit="1" customWidth="1"/>
    <col min="8949" max="8951" width="0" style="517" hidden="1" customWidth="1"/>
    <col min="8952" max="8952" width="23.5703125" style="517" customWidth="1"/>
    <col min="8953" max="8953" width="18.42578125" style="517" customWidth="1"/>
    <col min="8954" max="8954" width="10.42578125" style="517" bestFit="1" customWidth="1"/>
    <col min="8955" max="8955" width="29.140625" style="517" bestFit="1" customWidth="1"/>
    <col min="8956" max="8956" width="26" style="517" bestFit="1" customWidth="1"/>
    <col min="8957" max="8957" width="18.42578125" style="517" customWidth="1"/>
    <col min="8958" max="8960" width="7.85546875" style="517"/>
    <col min="8961" max="8961" width="15.42578125" style="517" customWidth="1"/>
    <col min="8962" max="8966" width="14.7109375" style="517" customWidth="1"/>
    <col min="8967" max="9203" width="9.140625" style="517" customWidth="1"/>
    <col min="9204" max="9204" width="24" style="517" bestFit="1" customWidth="1"/>
    <col min="9205" max="9207" width="0" style="517" hidden="1" customWidth="1"/>
    <col min="9208" max="9208" width="23.5703125" style="517" customWidth="1"/>
    <col min="9209" max="9209" width="18.42578125" style="517" customWidth="1"/>
    <col min="9210" max="9210" width="10.42578125" style="517" bestFit="1" customWidth="1"/>
    <col min="9211" max="9211" width="29.140625" style="517" bestFit="1" customWidth="1"/>
    <col min="9212" max="9212" width="26" style="517" bestFit="1" customWidth="1"/>
    <col min="9213" max="9213" width="18.42578125" style="517" customWidth="1"/>
    <col min="9214" max="9216" width="7.85546875" style="517"/>
    <col min="9217" max="9217" width="15.42578125" style="517" customWidth="1"/>
    <col min="9218" max="9222" width="14.7109375" style="517" customWidth="1"/>
    <col min="9223" max="9459" width="9.140625" style="517" customWidth="1"/>
    <col min="9460" max="9460" width="24" style="517" bestFit="1" customWidth="1"/>
    <col min="9461" max="9463" width="0" style="517" hidden="1" customWidth="1"/>
    <col min="9464" max="9464" width="23.5703125" style="517" customWidth="1"/>
    <col min="9465" max="9465" width="18.42578125" style="517" customWidth="1"/>
    <col min="9466" max="9466" width="10.42578125" style="517" bestFit="1" customWidth="1"/>
    <col min="9467" max="9467" width="29.140625" style="517" bestFit="1" customWidth="1"/>
    <col min="9468" max="9468" width="26" style="517" bestFit="1" customWidth="1"/>
    <col min="9469" max="9469" width="18.42578125" style="517" customWidth="1"/>
    <col min="9470" max="9472" width="7.85546875" style="517"/>
    <col min="9473" max="9473" width="15.42578125" style="517" customWidth="1"/>
    <col min="9474" max="9478" width="14.7109375" style="517" customWidth="1"/>
    <col min="9479" max="9715" width="9.140625" style="517" customWidth="1"/>
    <col min="9716" max="9716" width="24" style="517" bestFit="1" customWidth="1"/>
    <col min="9717" max="9719" width="0" style="517" hidden="1" customWidth="1"/>
    <col min="9720" max="9720" width="23.5703125" style="517" customWidth="1"/>
    <col min="9721" max="9721" width="18.42578125" style="517" customWidth="1"/>
    <col min="9722" max="9722" width="10.42578125" style="517" bestFit="1" customWidth="1"/>
    <col min="9723" max="9723" width="29.140625" style="517" bestFit="1" customWidth="1"/>
    <col min="9724" max="9724" width="26" style="517" bestFit="1" customWidth="1"/>
    <col min="9725" max="9725" width="18.42578125" style="517" customWidth="1"/>
    <col min="9726" max="9728" width="7.85546875" style="517"/>
    <col min="9729" max="9729" width="15.42578125" style="517" customWidth="1"/>
    <col min="9730" max="9734" width="14.7109375" style="517" customWidth="1"/>
    <col min="9735" max="9971" width="9.140625" style="517" customWidth="1"/>
    <col min="9972" max="9972" width="24" style="517" bestFit="1" customWidth="1"/>
    <col min="9973" max="9975" width="0" style="517" hidden="1" customWidth="1"/>
    <col min="9976" max="9976" width="23.5703125" style="517" customWidth="1"/>
    <col min="9977" max="9977" width="18.42578125" style="517" customWidth="1"/>
    <col min="9978" max="9978" width="10.42578125" style="517" bestFit="1" customWidth="1"/>
    <col min="9979" max="9979" width="29.140625" style="517" bestFit="1" customWidth="1"/>
    <col min="9980" max="9980" width="26" style="517" bestFit="1" customWidth="1"/>
    <col min="9981" max="9981" width="18.42578125" style="517" customWidth="1"/>
    <col min="9982" max="9984" width="7.85546875" style="517"/>
    <col min="9985" max="9985" width="15.42578125" style="517" customWidth="1"/>
    <col min="9986" max="9990" width="14.7109375" style="517" customWidth="1"/>
    <col min="9991" max="10227" width="9.140625" style="517" customWidth="1"/>
    <col min="10228" max="10228" width="24" style="517" bestFit="1" customWidth="1"/>
    <col min="10229" max="10231" width="0" style="517" hidden="1" customWidth="1"/>
    <col min="10232" max="10232" width="23.5703125" style="517" customWidth="1"/>
    <col min="10233" max="10233" width="18.42578125" style="517" customWidth="1"/>
    <col min="10234" max="10234" width="10.42578125" style="517" bestFit="1" customWidth="1"/>
    <col min="10235" max="10235" width="29.140625" style="517" bestFit="1" customWidth="1"/>
    <col min="10236" max="10236" width="26" style="517" bestFit="1" customWidth="1"/>
    <col min="10237" max="10237" width="18.42578125" style="517" customWidth="1"/>
    <col min="10238" max="10240" width="7.85546875" style="517"/>
    <col min="10241" max="10241" width="15.42578125" style="517" customWidth="1"/>
    <col min="10242" max="10246" width="14.7109375" style="517" customWidth="1"/>
    <col min="10247" max="10483" width="9.140625" style="517" customWidth="1"/>
    <col min="10484" max="10484" width="24" style="517" bestFit="1" customWidth="1"/>
    <col min="10485" max="10487" width="0" style="517" hidden="1" customWidth="1"/>
    <col min="10488" max="10488" width="23.5703125" style="517" customWidth="1"/>
    <col min="10489" max="10489" width="18.42578125" style="517" customWidth="1"/>
    <col min="10490" max="10490" width="10.42578125" style="517" bestFit="1" customWidth="1"/>
    <col min="10491" max="10491" width="29.140625" style="517" bestFit="1" customWidth="1"/>
    <col min="10492" max="10492" width="26" style="517" bestFit="1" customWidth="1"/>
    <col min="10493" max="10493" width="18.42578125" style="517" customWidth="1"/>
    <col min="10494" max="10496" width="7.85546875" style="517"/>
    <col min="10497" max="10497" width="15.42578125" style="517" customWidth="1"/>
    <col min="10498" max="10502" width="14.7109375" style="517" customWidth="1"/>
    <col min="10503" max="10739" width="9.140625" style="517" customWidth="1"/>
    <col min="10740" max="10740" width="24" style="517" bestFit="1" customWidth="1"/>
    <col min="10741" max="10743" width="0" style="517" hidden="1" customWidth="1"/>
    <col min="10744" max="10744" width="23.5703125" style="517" customWidth="1"/>
    <col min="10745" max="10745" width="18.42578125" style="517" customWidth="1"/>
    <col min="10746" max="10746" width="10.42578125" style="517" bestFit="1" customWidth="1"/>
    <col min="10747" max="10747" width="29.140625" style="517" bestFit="1" customWidth="1"/>
    <col min="10748" max="10748" width="26" style="517" bestFit="1" customWidth="1"/>
    <col min="10749" max="10749" width="18.42578125" style="517" customWidth="1"/>
    <col min="10750" max="10752" width="7.85546875" style="517"/>
    <col min="10753" max="10753" width="15.42578125" style="517" customWidth="1"/>
    <col min="10754" max="10758" width="14.7109375" style="517" customWidth="1"/>
    <col min="10759" max="10995" width="9.140625" style="517" customWidth="1"/>
    <col min="10996" max="10996" width="24" style="517" bestFit="1" customWidth="1"/>
    <col min="10997" max="10999" width="0" style="517" hidden="1" customWidth="1"/>
    <col min="11000" max="11000" width="23.5703125" style="517" customWidth="1"/>
    <col min="11001" max="11001" width="18.42578125" style="517" customWidth="1"/>
    <col min="11002" max="11002" width="10.42578125" style="517" bestFit="1" customWidth="1"/>
    <col min="11003" max="11003" width="29.140625" style="517" bestFit="1" customWidth="1"/>
    <col min="11004" max="11004" width="26" style="517" bestFit="1" customWidth="1"/>
    <col min="11005" max="11005" width="18.42578125" style="517" customWidth="1"/>
    <col min="11006" max="11008" width="7.85546875" style="517"/>
    <col min="11009" max="11009" width="15.42578125" style="517" customWidth="1"/>
    <col min="11010" max="11014" width="14.7109375" style="517" customWidth="1"/>
    <col min="11015" max="11251" width="9.140625" style="517" customWidth="1"/>
    <col min="11252" max="11252" width="24" style="517" bestFit="1" customWidth="1"/>
    <col min="11253" max="11255" width="0" style="517" hidden="1" customWidth="1"/>
    <col min="11256" max="11256" width="23.5703125" style="517" customWidth="1"/>
    <col min="11257" max="11257" width="18.42578125" style="517" customWidth="1"/>
    <col min="11258" max="11258" width="10.42578125" style="517" bestFit="1" customWidth="1"/>
    <col min="11259" max="11259" width="29.140625" style="517" bestFit="1" customWidth="1"/>
    <col min="11260" max="11260" width="26" style="517" bestFit="1" customWidth="1"/>
    <col min="11261" max="11261" width="18.42578125" style="517" customWidth="1"/>
    <col min="11262" max="11264" width="7.85546875" style="517"/>
    <col min="11265" max="11265" width="15.42578125" style="517" customWidth="1"/>
    <col min="11266" max="11270" width="14.7109375" style="517" customWidth="1"/>
    <col min="11271" max="11507" width="9.140625" style="517" customWidth="1"/>
    <col min="11508" max="11508" width="24" style="517" bestFit="1" customWidth="1"/>
    <col min="11509" max="11511" width="0" style="517" hidden="1" customWidth="1"/>
    <col min="11512" max="11512" width="23.5703125" style="517" customWidth="1"/>
    <col min="11513" max="11513" width="18.42578125" style="517" customWidth="1"/>
    <col min="11514" max="11514" width="10.42578125" style="517" bestFit="1" customWidth="1"/>
    <col min="11515" max="11515" width="29.140625" style="517" bestFit="1" customWidth="1"/>
    <col min="11516" max="11516" width="26" style="517" bestFit="1" customWidth="1"/>
    <col min="11517" max="11517" width="18.42578125" style="517" customWidth="1"/>
    <col min="11518" max="11520" width="7.85546875" style="517"/>
    <col min="11521" max="11521" width="15.42578125" style="517" customWidth="1"/>
    <col min="11522" max="11526" width="14.7109375" style="517" customWidth="1"/>
    <col min="11527" max="11763" width="9.140625" style="517" customWidth="1"/>
    <col min="11764" max="11764" width="24" style="517" bestFit="1" customWidth="1"/>
    <col min="11765" max="11767" width="0" style="517" hidden="1" customWidth="1"/>
    <col min="11768" max="11768" width="23.5703125" style="517" customWidth="1"/>
    <col min="11769" max="11769" width="18.42578125" style="517" customWidth="1"/>
    <col min="11770" max="11770" width="10.42578125" style="517" bestFit="1" customWidth="1"/>
    <col min="11771" max="11771" width="29.140625" style="517" bestFit="1" customWidth="1"/>
    <col min="11772" max="11772" width="26" style="517" bestFit="1" customWidth="1"/>
    <col min="11773" max="11773" width="18.42578125" style="517" customWidth="1"/>
    <col min="11774" max="11776" width="7.85546875" style="517"/>
    <col min="11777" max="11777" width="15.42578125" style="517" customWidth="1"/>
    <col min="11778" max="11782" width="14.7109375" style="517" customWidth="1"/>
    <col min="11783" max="12019" width="9.140625" style="517" customWidth="1"/>
    <col min="12020" max="12020" width="24" style="517" bestFit="1" customWidth="1"/>
    <col min="12021" max="12023" width="0" style="517" hidden="1" customWidth="1"/>
    <col min="12024" max="12024" width="23.5703125" style="517" customWidth="1"/>
    <col min="12025" max="12025" width="18.42578125" style="517" customWidth="1"/>
    <col min="12026" max="12026" width="10.42578125" style="517" bestFit="1" customWidth="1"/>
    <col min="12027" max="12027" width="29.140625" style="517" bestFit="1" customWidth="1"/>
    <col min="12028" max="12028" width="26" style="517" bestFit="1" customWidth="1"/>
    <col min="12029" max="12029" width="18.42578125" style="517" customWidth="1"/>
    <col min="12030" max="12032" width="7.85546875" style="517"/>
    <col min="12033" max="12033" width="15.42578125" style="517" customWidth="1"/>
    <col min="12034" max="12038" width="14.7109375" style="517" customWidth="1"/>
    <col min="12039" max="12275" width="9.140625" style="517" customWidth="1"/>
    <col min="12276" max="12276" width="24" style="517" bestFit="1" customWidth="1"/>
    <col min="12277" max="12279" width="0" style="517" hidden="1" customWidth="1"/>
    <col min="12280" max="12280" width="23.5703125" style="517" customWidth="1"/>
    <col min="12281" max="12281" width="18.42578125" style="517" customWidth="1"/>
    <col min="12282" max="12282" width="10.42578125" style="517" bestFit="1" customWidth="1"/>
    <col min="12283" max="12283" width="29.140625" style="517" bestFit="1" customWidth="1"/>
    <col min="12284" max="12284" width="26" style="517" bestFit="1" customWidth="1"/>
    <col min="12285" max="12285" width="18.42578125" style="517" customWidth="1"/>
    <col min="12286" max="12288" width="7.85546875" style="517"/>
    <col min="12289" max="12289" width="15.42578125" style="517" customWidth="1"/>
    <col min="12290" max="12294" width="14.7109375" style="517" customWidth="1"/>
    <col min="12295" max="12531" width="9.140625" style="517" customWidth="1"/>
    <col min="12532" max="12532" width="24" style="517" bestFit="1" customWidth="1"/>
    <col min="12533" max="12535" width="0" style="517" hidden="1" customWidth="1"/>
    <col min="12536" max="12536" width="23.5703125" style="517" customWidth="1"/>
    <col min="12537" max="12537" width="18.42578125" style="517" customWidth="1"/>
    <col min="12538" max="12538" width="10.42578125" style="517" bestFit="1" customWidth="1"/>
    <col min="12539" max="12539" width="29.140625" style="517" bestFit="1" customWidth="1"/>
    <col min="12540" max="12540" width="26" style="517" bestFit="1" customWidth="1"/>
    <col min="12541" max="12541" width="18.42578125" style="517" customWidth="1"/>
    <col min="12542" max="12544" width="7.85546875" style="517"/>
    <col min="12545" max="12545" width="15.42578125" style="517" customWidth="1"/>
    <col min="12546" max="12550" width="14.7109375" style="517" customWidth="1"/>
    <col min="12551" max="12787" width="9.140625" style="517" customWidth="1"/>
    <col min="12788" max="12788" width="24" style="517" bestFit="1" customWidth="1"/>
    <col min="12789" max="12791" width="0" style="517" hidden="1" customWidth="1"/>
    <col min="12792" max="12792" width="23.5703125" style="517" customWidth="1"/>
    <col min="12793" max="12793" width="18.42578125" style="517" customWidth="1"/>
    <col min="12794" max="12794" width="10.42578125" style="517" bestFit="1" customWidth="1"/>
    <col min="12795" max="12795" width="29.140625" style="517" bestFit="1" customWidth="1"/>
    <col min="12796" max="12796" width="26" style="517" bestFit="1" customWidth="1"/>
    <col min="12797" max="12797" width="18.42578125" style="517" customWidth="1"/>
    <col min="12798" max="12800" width="7.85546875" style="517"/>
    <col min="12801" max="12801" width="15.42578125" style="517" customWidth="1"/>
    <col min="12802" max="12806" width="14.7109375" style="517" customWidth="1"/>
    <col min="12807" max="13043" width="9.140625" style="517" customWidth="1"/>
    <col min="13044" max="13044" width="24" style="517" bestFit="1" customWidth="1"/>
    <col min="13045" max="13047" width="0" style="517" hidden="1" customWidth="1"/>
    <col min="13048" max="13048" width="23.5703125" style="517" customWidth="1"/>
    <col min="13049" max="13049" width="18.42578125" style="517" customWidth="1"/>
    <col min="13050" max="13050" width="10.42578125" style="517" bestFit="1" customWidth="1"/>
    <col min="13051" max="13051" width="29.140625" style="517" bestFit="1" customWidth="1"/>
    <col min="13052" max="13052" width="26" style="517" bestFit="1" customWidth="1"/>
    <col min="13053" max="13053" width="18.42578125" style="517" customWidth="1"/>
    <col min="13054" max="13056" width="7.85546875" style="517"/>
    <col min="13057" max="13057" width="15.42578125" style="517" customWidth="1"/>
    <col min="13058" max="13062" width="14.7109375" style="517" customWidth="1"/>
    <col min="13063" max="13299" width="9.140625" style="517" customWidth="1"/>
    <col min="13300" max="13300" width="24" style="517" bestFit="1" customWidth="1"/>
    <col min="13301" max="13303" width="0" style="517" hidden="1" customWidth="1"/>
    <col min="13304" max="13304" width="23.5703125" style="517" customWidth="1"/>
    <col min="13305" max="13305" width="18.42578125" style="517" customWidth="1"/>
    <col min="13306" max="13306" width="10.42578125" style="517" bestFit="1" customWidth="1"/>
    <col min="13307" max="13307" width="29.140625" style="517" bestFit="1" customWidth="1"/>
    <col min="13308" max="13308" width="26" style="517" bestFit="1" customWidth="1"/>
    <col min="13309" max="13309" width="18.42578125" style="517" customWidth="1"/>
    <col min="13310" max="13312" width="7.85546875" style="517"/>
    <col min="13313" max="13313" width="15.42578125" style="517" customWidth="1"/>
    <col min="13314" max="13318" width="14.7109375" style="517" customWidth="1"/>
    <col min="13319" max="13555" width="9.140625" style="517" customWidth="1"/>
    <col min="13556" max="13556" width="24" style="517" bestFit="1" customWidth="1"/>
    <col min="13557" max="13559" width="0" style="517" hidden="1" customWidth="1"/>
    <col min="13560" max="13560" width="23.5703125" style="517" customWidth="1"/>
    <col min="13561" max="13561" width="18.42578125" style="517" customWidth="1"/>
    <col min="13562" max="13562" width="10.42578125" style="517" bestFit="1" customWidth="1"/>
    <col min="13563" max="13563" width="29.140625" style="517" bestFit="1" customWidth="1"/>
    <col min="13564" max="13564" width="26" style="517" bestFit="1" customWidth="1"/>
    <col min="13565" max="13565" width="18.42578125" style="517" customWidth="1"/>
    <col min="13566" max="13568" width="7.85546875" style="517"/>
    <col min="13569" max="13569" width="15.42578125" style="517" customWidth="1"/>
    <col min="13570" max="13574" width="14.7109375" style="517" customWidth="1"/>
    <col min="13575" max="13811" width="9.140625" style="517" customWidth="1"/>
    <col min="13812" max="13812" width="24" style="517" bestFit="1" customWidth="1"/>
    <col min="13813" max="13815" width="0" style="517" hidden="1" customWidth="1"/>
    <col min="13816" max="13816" width="23.5703125" style="517" customWidth="1"/>
    <col min="13817" max="13817" width="18.42578125" style="517" customWidth="1"/>
    <col min="13818" max="13818" width="10.42578125" style="517" bestFit="1" customWidth="1"/>
    <col min="13819" max="13819" width="29.140625" style="517" bestFit="1" customWidth="1"/>
    <col min="13820" max="13820" width="26" style="517" bestFit="1" customWidth="1"/>
    <col min="13821" max="13821" width="18.42578125" style="517" customWidth="1"/>
    <col min="13822" max="13824" width="7.85546875" style="517"/>
    <col min="13825" max="13825" width="15.42578125" style="517" customWidth="1"/>
    <col min="13826" max="13830" width="14.7109375" style="517" customWidth="1"/>
    <col min="13831" max="14067" width="9.140625" style="517" customWidth="1"/>
    <col min="14068" max="14068" width="24" style="517" bestFit="1" customWidth="1"/>
    <col min="14069" max="14071" width="0" style="517" hidden="1" customWidth="1"/>
    <col min="14072" max="14072" width="23.5703125" style="517" customWidth="1"/>
    <col min="14073" max="14073" width="18.42578125" style="517" customWidth="1"/>
    <col min="14074" max="14074" width="10.42578125" style="517" bestFit="1" customWidth="1"/>
    <col min="14075" max="14075" width="29.140625" style="517" bestFit="1" customWidth="1"/>
    <col min="14076" max="14076" width="26" style="517" bestFit="1" customWidth="1"/>
    <col min="14077" max="14077" width="18.42578125" style="517" customWidth="1"/>
    <col min="14078" max="14080" width="7.85546875" style="517"/>
    <col min="14081" max="14081" width="15.42578125" style="517" customWidth="1"/>
    <col min="14082" max="14086" width="14.7109375" style="517" customWidth="1"/>
    <col min="14087" max="14323" width="9.140625" style="517" customWidth="1"/>
    <col min="14324" max="14324" width="24" style="517" bestFit="1" customWidth="1"/>
    <col min="14325" max="14327" width="0" style="517" hidden="1" customWidth="1"/>
    <col min="14328" max="14328" width="23.5703125" style="517" customWidth="1"/>
    <col min="14329" max="14329" width="18.42578125" style="517" customWidth="1"/>
    <col min="14330" max="14330" width="10.42578125" style="517" bestFit="1" customWidth="1"/>
    <col min="14331" max="14331" width="29.140625" style="517" bestFit="1" customWidth="1"/>
    <col min="14332" max="14332" width="26" style="517" bestFit="1" customWidth="1"/>
    <col min="14333" max="14333" width="18.42578125" style="517" customWidth="1"/>
    <col min="14334" max="14336" width="7.85546875" style="517"/>
    <col min="14337" max="14337" width="15.42578125" style="517" customWidth="1"/>
    <col min="14338" max="14342" width="14.7109375" style="517" customWidth="1"/>
    <col min="14343" max="14579" width="9.140625" style="517" customWidth="1"/>
    <col min="14580" max="14580" width="24" style="517" bestFit="1" customWidth="1"/>
    <col min="14581" max="14583" width="0" style="517" hidden="1" customWidth="1"/>
    <col min="14584" max="14584" width="23.5703125" style="517" customWidth="1"/>
    <col min="14585" max="14585" width="18.42578125" style="517" customWidth="1"/>
    <col min="14586" max="14586" width="10.42578125" style="517" bestFit="1" customWidth="1"/>
    <col min="14587" max="14587" width="29.140625" style="517" bestFit="1" customWidth="1"/>
    <col min="14588" max="14588" width="26" style="517" bestFit="1" customWidth="1"/>
    <col min="14589" max="14589" width="18.42578125" style="517" customWidth="1"/>
    <col min="14590" max="14592" width="7.85546875" style="517"/>
    <col min="14593" max="14593" width="15.42578125" style="517" customWidth="1"/>
    <col min="14594" max="14598" width="14.7109375" style="517" customWidth="1"/>
    <col min="14599" max="14835" width="9.140625" style="517" customWidth="1"/>
    <col min="14836" max="14836" width="24" style="517" bestFit="1" customWidth="1"/>
    <col min="14837" max="14839" width="0" style="517" hidden="1" customWidth="1"/>
    <col min="14840" max="14840" width="23.5703125" style="517" customWidth="1"/>
    <col min="14841" max="14841" width="18.42578125" style="517" customWidth="1"/>
    <col min="14842" max="14842" width="10.42578125" style="517" bestFit="1" customWidth="1"/>
    <col min="14843" max="14843" width="29.140625" style="517" bestFit="1" customWidth="1"/>
    <col min="14844" max="14844" width="26" style="517" bestFit="1" customWidth="1"/>
    <col min="14845" max="14845" width="18.42578125" style="517" customWidth="1"/>
    <col min="14846" max="14848" width="7.85546875" style="517"/>
    <col min="14849" max="14849" width="15.42578125" style="517" customWidth="1"/>
    <col min="14850" max="14854" width="14.7109375" style="517" customWidth="1"/>
    <col min="14855" max="15091" width="9.140625" style="517" customWidth="1"/>
    <col min="15092" max="15092" width="24" style="517" bestFit="1" customWidth="1"/>
    <col min="15093" max="15095" width="0" style="517" hidden="1" customWidth="1"/>
    <col min="15096" max="15096" width="23.5703125" style="517" customWidth="1"/>
    <col min="15097" max="15097" width="18.42578125" style="517" customWidth="1"/>
    <col min="15098" max="15098" width="10.42578125" style="517" bestFit="1" customWidth="1"/>
    <col min="15099" max="15099" width="29.140625" style="517" bestFit="1" customWidth="1"/>
    <col min="15100" max="15100" width="26" style="517" bestFit="1" customWidth="1"/>
    <col min="15101" max="15101" width="18.42578125" style="517" customWidth="1"/>
    <col min="15102" max="15104" width="7.85546875" style="517"/>
    <col min="15105" max="15105" width="15.42578125" style="517" customWidth="1"/>
    <col min="15106" max="15110" width="14.7109375" style="517" customWidth="1"/>
    <col min="15111" max="15347" width="9.140625" style="517" customWidth="1"/>
    <col min="15348" max="15348" width="24" style="517" bestFit="1" customWidth="1"/>
    <col min="15349" max="15351" width="0" style="517" hidden="1" customWidth="1"/>
    <col min="15352" max="15352" width="23.5703125" style="517" customWidth="1"/>
    <col min="15353" max="15353" width="18.42578125" style="517" customWidth="1"/>
    <col min="15354" max="15354" width="10.42578125" style="517" bestFit="1" customWidth="1"/>
    <col min="15355" max="15355" width="29.140625" style="517" bestFit="1" customWidth="1"/>
    <col min="15356" max="15356" width="26" style="517" bestFit="1" customWidth="1"/>
    <col min="15357" max="15357" width="18.42578125" style="517" customWidth="1"/>
    <col min="15358" max="15360" width="7.85546875" style="517"/>
    <col min="15361" max="15361" width="15.42578125" style="517" customWidth="1"/>
    <col min="15362" max="15366" width="14.7109375" style="517" customWidth="1"/>
    <col min="15367" max="15603" width="9.140625" style="517" customWidth="1"/>
    <col min="15604" max="15604" width="24" style="517" bestFit="1" customWidth="1"/>
    <col min="15605" max="15607" width="0" style="517" hidden="1" customWidth="1"/>
    <col min="15608" max="15608" width="23.5703125" style="517" customWidth="1"/>
    <col min="15609" max="15609" width="18.42578125" style="517" customWidth="1"/>
    <col min="15610" max="15610" width="10.42578125" style="517" bestFit="1" customWidth="1"/>
    <col min="15611" max="15611" width="29.140625" style="517" bestFit="1" customWidth="1"/>
    <col min="15612" max="15612" width="26" style="517" bestFit="1" customWidth="1"/>
    <col min="15613" max="15613" width="18.42578125" style="517" customWidth="1"/>
    <col min="15614" max="15616" width="7.85546875" style="517"/>
    <col min="15617" max="15617" width="15.42578125" style="517" customWidth="1"/>
    <col min="15618" max="15622" width="14.7109375" style="517" customWidth="1"/>
    <col min="15623" max="15859" width="9.140625" style="517" customWidth="1"/>
    <col min="15860" max="15860" width="24" style="517" bestFit="1" customWidth="1"/>
    <col min="15861" max="15863" width="0" style="517" hidden="1" customWidth="1"/>
    <col min="15864" max="15864" width="23.5703125" style="517" customWidth="1"/>
    <col min="15865" max="15865" width="18.42578125" style="517" customWidth="1"/>
    <col min="15866" max="15866" width="10.42578125" style="517" bestFit="1" customWidth="1"/>
    <col min="15867" max="15867" width="29.140625" style="517" bestFit="1" customWidth="1"/>
    <col min="15868" max="15868" width="26" style="517" bestFit="1" customWidth="1"/>
    <col min="15869" max="15869" width="18.42578125" style="517" customWidth="1"/>
    <col min="15870" max="15872" width="7.85546875" style="517"/>
    <col min="15873" max="15873" width="15.42578125" style="517" customWidth="1"/>
    <col min="15874" max="15878" width="14.7109375" style="517" customWidth="1"/>
    <col min="15879" max="16115" width="9.140625" style="517" customWidth="1"/>
    <col min="16116" max="16116" width="24" style="517" bestFit="1" customWidth="1"/>
    <col min="16117" max="16119" width="0" style="517" hidden="1" customWidth="1"/>
    <col min="16120" max="16120" width="23.5703125" style="517" customWidth="1"/>
    <col min="16121" max="16121" width="18.42578125" style="517" customWidth="1"/>
    <col min="16122" max="16122" width="10.42578125" style="517" bestFit="1" customWidth="1"/>
    <col min="16123" max="16123" width="29.140625" style="517" bestFit="1" customWidth="1"/>
    <col min="16124" max="16124" width="26" style="517" bestFit="1" customWidth="1"/>
    <col min="16125" max="16125" width="18.42578125" style="517" customWidth="1"/>
    <col min="16126" max="16128" width="7.85546875" style="517"/>
    <col min="16129" max="16129" width="15.42578125" style="517" customWidth="1"/>
    <col min="16130" max="16134" width="14.7109375" style="517" customWidth="1"/>
    <col min="16135" max="16371" width="9.140625" style="517" customWidth="1"/>
    <col min="16372" max="16372" width="24" style="517" bestFit="1" customWidth="1"/>
    <col min="16373" max="16375" width="0" style="517" hidden="1" customWidth="1"/>
    <col min="16376" max="16376" width="23.5703125" style="517" customWidth="1"/>
    <col min="16377" max="16377" width="18.42578125" style="517" customWidth="1"/>
    <col min="16378" max="16378" width="10.42578125" style="517" bestFit="1" customWidth="1"/>
    <col min="16379" max="16379" width="29.140625" style="517" bestFit="1" customWidth="1"/>
    <col min="16380" max="16380" width="26" style="517" bestFit="1" customWidth="1"/>
    <col min="16381" max="16381" width="18.42578125" style="517" customWidth="1"/>
    <col min="16382" max="16384" width="7.85546875" style="517"/>
  </cols>
  <sheetData>
    <row r="1" spans="1:13" ht="30.75" customHeight="1">
      <c r="A1" s="1089" t="s">
        <v>1666</v>
      </c>
      <c r="B1" s="1089"/>
      <c r="C1" s="1089"/>
      <c r="D1" s="1089"/>
      <c r="E1" s="1089"/>
      <c r="F1" s="1089"/>
    </row>
    <row r="2" spans="1:13" ht="13.7" customHeight="1" thickBot="1">
      <c r="A2" s="1091" t="s">
        <v>1608</v>
      </c>
      <c r="B2" s="1091">
        <v>2016</v>
      </c>
      <c r="C2" s="1091">
        <v>2017</v>
      </c>
      <c r="D2" s="1091">
        <v>2018</v>
      </c>
      <c r="E2" s="1091">
        <v>2019</v>
      </c>
      <c r="F2" s="1091">
        <v>2020</v>
      </c>
    </row>
    <row r="3" spans="1:13" ht="13.7" customHeight="1" thickBot="1">
      <c r="A3" s="873" t="s">
        <v>1609</v>
      </c>
      <c r="B3" s="1092">
        <v>3198</v>
      </c>
      <c r="C3" s="1093">
        <v>3207</v>
      </c>
      <c r="D3" s="1092">
        <v>3255</v>
      </c>
      <c r="E3" s="1093">
        <v>2894</v>
      </c>
      <c r="F3" s="1092">
        <v>2474</v>
      </c>
      <c r="J3" s="1090"/>
      <c r="K3" s="1090"/>
      <c r="L3" s="1090"/>
      <c r="M3" s="1090"/>
    </row>
    <row r="4" spans="1:13" ht="13.7" customHeight="1" thickBot="1">
      <c r="A4" s="873" t="s">
        <v>1610</v>
      </c>
      <c r="B4" s="1094">
        <v>725.05110000000002</v>
      </c>
      <c r="C4" s="1095">
        <v>725.5942</v>
      </c>
      <c r="D4" s="1094">
        <v>704.04229999999995</v>
      </c>
      <c r="E4" s="1095">
        <v>700.17309999999998</v>
      </c>
      <c r="F4" s="1094">
        <v>874.73720000000003</v>
      </c>
      <c r="J4" s="1090"/>
      <c r="K4" s="1090"/>
      <c r="L4" s="1090"/>
      <c r="M4" s="1090"/>
    </row>
    <row r="5" spans="1:13" ht="13.7" customHeight="1" thickBot="1">
      <c r="A5" s="873" t="s">
        <v>1611</v>
      </c>
      <c r="B5" s="1094">
        <v>270.02499999999998</v>
      </c>
      <c r="C5" s="1095">
        <v>247.9</v>
      </c>
      <c r="D5" s="1094">
        <v>220.05</v>
      </c>
      <c r="E5" s="1095">
        <v>204.55</v>
      </c>
      <c r="F5" s="1094">
        <v>243.47499999999999</v>
      </c>
      <c r="J5" s="1090"/>
      <c r="K5" s="1090"/>
      <c r="L5" s="1090"/>
      <c r="M5" s="1090"/>
    </row>
    <row r="6" spans="1:13" ht="13.7" customHeight="1" thickBot="1">
      <c r="A6" s="873" t="s">
        <v>1612</v>
      </c>
      <c r="B6" s="1094">
        <v>389.65</v>
      </c>
      <c r="C6" s="1095">
        <v>353.7</v>
      </c>
      <c r="D6" s="1094">
        <v>300.75</v>
      </c>
      <c r="E6" s="1095">
        <v>273.64999999999998</v>
      </c>
      <c r="F6" s="1094">
        <v>282.42500000000001</v>
      </c>
      <c r="J6" s="1090"/>
      <c r="K6" s="1090"/>
      <c r="L6" s="1090"/>
      <c r="M6" s="1090"/>
    </row>
    <row r="7" spans="1:13" ht="13.7" customHeight="1" thickBot="1">
      <c r="A7" s="873" t="s">
        <v>1613</v>
      </c>
      <c r="B7" s="1094">
        <v>1358.7249999999999</v>
      </c>
      <c r="C7" s="1095">
        <v>1249.242</v>
      </c>
      <c r="D7" s="1094">
        <v>1164.0329999999999</v>
      </c>
      <c r="E7" s="1095">
        <v>1154.1579999999999</v>
      </c>
      <c r="F7" s="1094">
        <v>1897.3920000000001</v>
      </c>
      <c r="J7" s="1090"/>
      <c r="K7" s="1090"/>
      <c r="L7" s="1090"/>
      <c r="M7" s="1090"/>
    </row>
    <row r="8" spans="1:13" ht="13.7" customHeight="1" thickBot="1">
      <c r="A8" s="873" t="s">
        <v>1614</v>
      </c>
      <c r="B8" s="1094">
        <v>601.28030000000001</v>
      </c>
      <c r="C8" s="1095">
        <v>643.4384</v>
      </c>
      <c r="D8" s="1094">
        <v>699.54780000000005</v>
      </c>
      <c r="E8" s="1095">
        <v>698.44010000000003</v>
      </c>
      <c r="F8" s="1094">
        <v>938.4452</v>
      </c>
      <c r="J8" s="1090"/>
      <c r="K8" s="1090"/>
      <c r="L8" s="1090"/>
      <c r="M8" s="1090"/>
    </row>
    <row r="9" spans="1:13" ht="13.7" customHeight="1" thickBot="1">
      <c r="A9" s="873" t="s">
        <v>1615</v>
      </c>
      <c r="B9" s="1094">
        <v>2242.268</v>
      </c>
      <c r="C9" s="1095">
        <v>2306.509</v>
      </c>
      <c r="D9" s="1094">
        <v>2400.7440000000001</v>
      </c>
      <c r="E9" s="1095">
        <v>2610.9409999999998</v>
      </c>
      <c r="F9" s="1094">
        <v>3754.703</v>
      </c>
      <c r="J9" s="1090"/>
      <c r="K9" s="1090"/>
      <c r="L9" s="1090"/>
      <c r="M9" s="1090"/>
    </row>
    <row r="10" spans="1:13" ht="13.7" customHeight="1" thickBot="1">
      <c r="A10" s="873" t="s">
        <v>1616</v>
      </c>
      <c r="B10" s="1094">
        <v>210.43119999999999</v>
      </c>
      <c r="C10" s="1095">
        <v>204.61019999999999</v>
      </c>
      <c r="D10" s="1094">
        <v>242.59119999999999</v>
      </c>
      <c r="E10" s="1095">
        <v>289.858</v>
      </c>
      <c r="F10" s="1094">
        <v>468.35950000000003</v>
      </c>
      <c r="J10" s="1090"/>
      <c r="K10" s="1090"/>
      <c r="L10" s="1090"/>
      <c r="M10" s="1090"/>
    </row>
    <row r="11" spans="1:13" ht="13.7" customHeight="1" thickBot="1">
      <c r="A11" s="873" t="s">
        <v>1617</v>
      </c>
      <c r="B11" s="1094">
        <v>211.375</v>
      </c>
      <c r="C11" s="1095">
        <v>155.375</v>
      </c>
      <c r="D11" s="1094">
        <v>121.47499999999999</v>
      </c>
      <c r="E11" s="1095">
        <v>109</v>
      </c>
      <c r="F11" s="1094">
        <v>136.97499999999999</v>
      </c>
      <c r="J11" s="1090"/>
      <c r="K11" s="1090"/>
      <c r="L11" s="1090"/>
      <c r="M11" s="1090"/>
    </row>
    <row r="12" spans="1:13" ht="13.7" customHeight="1" thickBot="1">
      <c r="A12" s="873" t="s">
        <v>1618</v>
      </c>
      <c r="B12" s="1094">
        <v>175.8</v>
      </c>
      <c r="C12" s="1095">
        <v>172.72499999999999</v>
      </c>
      <c r="D12" s="1094">
        <v>153.19999999999999</v>
      </c>
      <c r="E12" s="1095">
        <v>152</v>
      </c>
      <c r="F12" s="1094">
        <v>170.375</v>
      </c>
      <c r="J12" s="1090"/>
      <c r="K12" s="1090"/>
      <c r="L12" s="1090"/>
      <c r="M12" s="1090"/>
    </row>
    <row r="13" spans="1:13" ht="13.7" customHeight="1" thickBot="1">
      <c r="A13" s="873" t="s">
        <v>1619</v>
      </c>
      <c r="B13" s="1094">
        <v>46.725000000000001</v>
      </c>
      <c r="C13" s="1095">
        <v>40.274999999999999</v>
      </c>
      <c r="D13" s="1094">
        <v>37.725000000000001</v>
      </c>
      <c r="E13" s="1095">
        <v>31.25</v>
      </c>
      <c r="F13" s="1094">
        <v>47.95</v>
      </c>
      <c r="J13" s="1090"/>
      <c r="K13" s="1090"/>
      <c r="L13" s="1090"/>
      <c r="M13" s="1090"/>
    </row>
    <row r="14" spans="1:13" ht="13.7" customHeight="1" thickBot="1">
      <c r="A14" s="873" t="s">
        <v>1620</v>
      </c>
      <c r="B14" s="1094">
        <v>236.75</v>
      </c>
      <c r="C14" s="1095">
        <v>233.875</v>
      </c>
      <c r="D14" s="1094">
        <v>201.82499999999999</v>
      </c>
      <c r="E14" s="1095">
        <v>184.1</v>
      </c>
      <c r="F14" s="1094">
        <v>212.67500000000001</v>
      </c>
      <c r="J14" s="1090"/>
      <c r="K14" s="1090"/>
      <c r="L14" s="1090"/>
      <c r="M14" s="1090"/>
    </row>
    <row r="15" spans="1:13" ht="13.7" customHeight="1" thickBot="1">
      <c r="A15" s="873" t="s">
        <v>1621</v>
      </c>
      <c r="B15" s="1094">
        <v>2969.55</v>
      </c>
      <c r="C15" s="1095">
        <v>2784</v>
      </c>
      <c r="D15" s="1094">
        <v>2678.4250000000002</v>
      </c>
      <c r="E15" s="1095">
        <v>2492.875</v>
      </c>
      <c r="F15" s="1094">
        <v>2350.4499999999998</v>
      </c>
      <c r="J15" s="1090"/>
      <c r="K15" s="1090"/>
      <c r="L15" s="1090"/>
      <c r="M15" s="1090"/>
    </row>
    <row r="16" spans="1:13" ht="13.7" customHeight="1" thickBot="1">
      <c r="A16" s="873" t="s">
        <v>1622</v>
      </c>
      <c r="B16" s="1094">
        <v>1774.075</v>
      </c>
      <c r="C16" s="1095">
        <v>1621.25</v>
      </c>
      <c r="D16" s="1094">
        <v>1467.8</v>
      </c>
      <c r="E16" s="1095">
        <v>1372.85</v>
      </c>
      <c r="F16" s="1094">
        <v>1657.5</v>
      </c>
      <c r="J16" s="1090"/>
      <c r="K16" s="1090"/>
      <c r="L16" s="1090"/>
      <c r="M16" s="1090"/>
    </row>
    <row r="17" spans="1:13" ht="13.7" customHeight="1" thickBot="1">
      <c r="A17" s="873" t="s">
        <v>1623</v>
      </c>
      <c r="B17" s="1094">
        <v>1130.95</v>
      </c>
      <c r="C17" s="1095">
        <v>1027.05</v>
      </c>
      <c r="D17" s="1094">
        <v>915.02499999999998</v>
      </c>
      <c r="E17" s="1095">
        <v>818.875</v>
      </c>
      <c r="F17" s="1094">
        <v>754.97500000000002</v>
      </c>
      <c r="J17" s="1090"/>
      <c r="K17" s="1090"/>
      <c r="L17" s="1090"/>
      <c r="M17" s="1090"/>
    </row>
    <row r="18" spans="1:13" ht="13.7" customHeight="1" thickBot="1">
      <c r="A18" s="873" t="s">
        <v>1624</v>
      </c>
      <c r="B18" s="1094">
        <v>234.6</v>
      </c>
      <c r="C18" s="1095">
        <v>191.72499999999999</v>
      </c>
      <c r="D18" s="1094">
        <v>172.1</v>
      </c>
      <c r="E18" s="1095">
        <v>159.72499999999999</v>
      </c>
      <c r="F18" s="1094">
        <v>198</v>
      </c>
      <c r="J18" s="1090"/>
      <c r="K18" s="1090"/>
      <c r="L18" s="1090"/>
      <c r="M18" s="1090"/>
    </row>
    <row r="19" spans="1:13" ht="13.7" customHeight="1" thickBot="1">
      <c r="A19" s="873" t="s">
        <v>1625</v>
      </c>
      <c r="B19" s="1094">
        <v>5.8250000000000002</v>
      </c>
      <c r="C19" s="1095">
        <v>5.4749999999999996</v>
      </c>
      <c r="D19" s="1094">
        <v>5.5250000000000004</v>
      </c>
      <c r="E19" s="1095">
        <v>7.3250000000000002</v>
      </c>
      <c r="F19" s="1094">
        <v>11.275</v>
      </c>
      <c r="J19" s="1090"/>
      <c r="K19" s="1090"/>
      <c r="L19" s="1090"/>
      <c r="M19" s="1090"/>
    </row>
    <row r="20" spans="1:13" ht="13.7" customHeight="1" thickBot="1">
      <c r="A20" s="873" t="s">
        <v>1626</v>
      </c>
      <c r="B20" s="1094">
        <v>194.875</v>
      </c>
      <c r="C20" s="1095">
        <v>157.85</v>
      </c>
      <c r="D20" s="1094">
        <v>137.44999999999999</v>
      </c>
      <c r="E20" s="1095">
        <v>120.95</v>
      </c>
      <c r="F20" s="1094">
        <v>136.67500000000001</v>
      </c>
      <c r="J20" s="1090"/>
      <c r="K20" s="1090"/>
      <c r="L20" s="1090"/>
      <c r="M20" s="1090"/>
    </row>
    <row r="21" spans="1:13" ht="13.7" customHeight="1" thickBot="1">
      <c r="A21" s="873" t="s">
        <v>1627</v>
      </c>
      <c r="B21" s="1094">
        <v>3012.0250000000001</v>
      </c>
      <c r="C21" s="1095">
        <v>2906.9</v>
      </c>
      <c r="D21" s="1094">
        <v>2755.4749999999999</v>
      </c>
      <c r="E21" s="1095">
        <v>2581.5250000000001</v>
      </c>
      <c r="F21" s="1094">
        <v>2310.4499999999998</v>
      </c>
      <c r="J21" s="1090"/>
      <c r="K21" s="1090"/>
      <c r="L21" s="1090"/>
      <c r="M21" s="1090"/>
    </row>
    <row r="22" spans="1:13" ht="13.7" customHeight="1" thickBot="1">
      <c r="A22" s="873" t="s">
        <v>1628</v>
      </c>
      <c r="B22" s="1094">
        <v>2080</v>
      </c>
      <c r="C22" s="1095">
        <v>1895.8330000000001</v>
      </c>
      <c r="D22" s="1094">
        <v>1665</v>
      </c>
      <c r="E22" s="1095">
        <v>1616.6669999999999</v>
      </c>
      <c r="F22" s="1094">
        <v>1910.8330000000001</v>
      </c>
      <c r="J22" s="1090"/>
      <c r="K22" s="1090"/>
      <c r="L22" s="1090"/>
      <c r="M22" s="1090"/>
    </row>
    <row r="23" spans="1:13" ht="13.7" customHeight="1" thickBot="1">
      <c r="A23" s="873" t="s">
        <v>1629</v>
      </c>
      <c r="B23" s="1094">
        <v>1009.2329999999999</v>
      </c>
      <c r="C23" s="1095">
        <v>1022.875</v>
      </c>
      <c r="D23" s="1094">
        <v>1073.25</v>
      </c>
      <c r="E23" s="1095">
        <v>1063.442</v>
      </c>
      <c r="F23" s="1094">
        <v>1107.942</v>
      </c>
      <c r="J23" s="1090"/>
      <c r="K23" s="1090"/>
      <c r="L23" s="1090"/>
      <c r="M23" s="1090"/>
    </row>
    <row r="24" spans="1:13" ht="13.7" customHeight="1" thickBot="1">
      <c r="A24" s="873" t="s">
        <v>1630</v>
      </c>
      <c r="B24" s="1094">
        <v>116.15</v>
      </c>
      <c r="C24" s="1095">
        <v>103.125</v>
      </c>
      <c r="D24" s="1094">
        <v>90.05</v>
      </c>
      <c r="E24" s="1095">
        <v>91.974999999999994</v>
      </c>
      <c r="F24" s="1094">
        <v>125.97499999999999</v>
      </c>
      <c r="J24" s="1090"/>
      <c r="K24" s="1090"/>
      <c r="L24" s="1090"/>
      <c r="M24" s="1090"/>
    </row>
    <row r="25" spans="1:13" ht="13.7" customHeight="1" thickBot="1">
      <c r="A25" s="873" t="s">
        <v>1631</v>
      </c>
      <c r="B25" s="1094">
        <v>95.325000000000003</v>
      </c>
      <c r="C25" s="1095">
        <v>85.424999999999997</v>
      </c>
      <c r="D25" s="1094">
        <v>72.825000000000003</v>
      </c>
      <c r="E25" s="1095">
        <v>61.3</v>
      </c>
      <c r="F25" s="1094">
        <v>78.7</v>
      </c>
      <c r="J25" s="1090"/>
      <c r="K25" s="1090"/>
      <c r="L25" s="1090"/>
      <c r="M25" s="1090"/>
    </row>
    <row r="26" spans="1:13" ht="13.7" customHeight="1" thickBot="1">
      <c r="A26" s="873" t="s">
        <v>1632</v>
      </c>
      <c r="B26" s="1094">
        <v>17.475000000000001</v>
      </c>
      <c r="C26" s="1095">
        <v>15.875</v>
      </c>
      <c r="D26" s="1094">
        <v>16.55</v>
      </c>
      <c r="E26" s="1095">
        <v>17.125</v>
      </c>
      <c r="F26" s="1094">
        <v>21.225000000000001</v>
      </c>
      <c r="J26" s="1090"/>
      <c r="K26" s="1090"/>
      <c r="L26" s="1090"/>
      <c r="M26" s="1090"/>
    </row>
    <row r="27" spans="1:13" ht="13.7" customHeight="1" thickBot="1">
      <c r="A27" s="873" t="s">
        <v>1633</v>
      </c>
      <c r="B27" s="1094">
        <v>2085.2060000000001</v>
      </c>
      <c r="C27" s="1095">
        <v>1863.5170000000001</v>
      </c>
      <c r="D27" s="1094">
        <v>1833.722</v>
      </c>
      <c r="E27" s="1095">
        <v>1997.6030000000001</v>
      </c>
      <c r="F27" s="1094">
        <v>2382.7159999999999</v>
      </c>
      <c r="J27" s="1090"/>
      <c r="K27" s="1090"/>
      <c r="L27" s="1090"/>
      <c r="M27" s="1090"/>
    </row>
    <row r="28" spans="1:13" ht="13.7" customHeight="1" thickBot="1">
      <c r="A28" s="873" t="s">
        <v>1634</v>
      </c>
      <c r="B28" s="1094">
        <v>538.5</v>
      </c>
      <c r="C28" s="1095">
        <v>437.55</v>
      </c>
      <c r="D28" s="1094">
        <v>350.42500000000001</v>
      </c>
      <c r="E28" s="1095">
        <v>314.22500000000002</v>
      </c>
      <c r="F28" s="1094">
        <v>356.625</v>
      </c>
      <c r="J28" s="1090"/>
      <c r="K28" s="1090"/>
      <c r="L28" s="1090"/>
      <c r="M28" s="1090"/>
    </row>
    <row r="29" spans="1:13" ht="13.7" customHeight="1" thickBot="1">
      <c r="A29" s="873" t="s">
        <v>1635</v>
      </c>
      <c r="B29" s="1094">
        <v>134.72499999999999</v>
      </c>
      <c r="C29" s="1095">
        <v>128.625</v>
      </c>
      <c r="D29" s="1094">
        <v>120.1</v>
      </c>
      <c r="E29" s="1095">
        <v>115.47499999999999</v>
      </c>
      <c r="F29" s="1094">
        <v>131.57499999999999</v>
      </c>
      <c r="J29" s="1090"/>
      <c r="K29" s="1090"/>
      <c r="L29" s="1090"/>
      <c r="M29" s="1090"/>
    </row>
    <row r="30" spans="1:13" ht="13.7" customHeight="1" thickBot="1">
      <c r="A30" s="873" t="s">
        <v>1636</v>
      </c>
      <c r="B30" s="1094">
        <v>129.47499999999999</v>
      </c>
      <c r="C30" s="1095">
        <v>114.825</v>
      </c>
      <c r="D30" s="1094">
        <v>106.075</v>
      </c>
      <c r="E30" s="1095">
        <v>103.95</v>
      </c>
      <c r="F30" s="1094">
        <v>125</v>
      </c>
      <c r="J30" s="1090"/>
      <c r="K30" s="1090"/>
      <c r="L30" s="1090"/>
      <c r="M30" s="1090"/>
    </row>
    <row r="31" spans="1:13" ht="13.7" customHeight="1" thickBot="1">
      <c r="A31" s="873" t="s">
        <v>1637</v>
      </c>
      <c r="B31" s="1094">
        <v>1063.375</v>
      </c>
      <c r="C31" s="1095">
        <v>843.875</v>
      </c>
      <c r="D31" s="1094">
        <v>659.25</v>
      </c>
      <c r="E31" s="1095">
        <v>557.75</v>
      </c>
      <c r="F31" s="1094">
        <v>536.9</v>
      </c>
      <c r="J31" s="1090"/>
      <c r="K31" s="1090"/>
      <c r="L31" s="1090"/>
      <c r="M31" s="1090"/>
    </row>
    <row r="32" spans="1:13" ht="13.7" customHeight="1" thickBot="1">
      <c r="A32" s="873" t="s">
        <v>1638</v>
      </c>
      <c r="B32" s="1094">
        <v>573.02499999999998</v>
      </c>
      <c r="C32" s="1095">
        <v>462.82499999999999</v>
      </c>
      <c r="D32" s="1094">
        <v>365.92500000000001</v>
      </c>
      <c r="E32" s="1095">
        <v>339.47500000000002</v>
      </c>
      <c r="F32" s="1094">
        <v>350.95</v>
      </c>
      <c r="J32" s="1090"/>
      <c r="K32" s="1090"/>
      <c r="L32" s="1090"/>
      <c r="M32" s="1090"/>
    </row>
    <row r="33" spans="1:13" ht="13.7" customHeight="1" thickBot="1">
      <c r="A33" s="873" t="s">
        <v>1639</v>
      </c>
      <c r="B33" s="1094">
        <v>266.8</v>
      </c>
      <c r="C33" s="1095">
        <v>223.97499999999999</v>
      </c>
      <c r="D33" s="1094">
        <v>179.47499999999999</v>
      </c>
      <c r="E33" s="1095">
        <v>157.72499999999999</v>
      </c>
      <c r="F33" s="1094">
        <v>181.42500000000001</v>
      </c>
      <c r="J33" s="1090"/>
      <c r="K33" s="1090"/>
      <c r="L33" s="1090"/>
      <c r="M33" s="1090"/>
    </row>
    <row r="34" spans="1:13" ht="13.7" customHeight="1" thickBot="1">
      <c r="A34" s="873" t="s">
        <v>1640</v>
      </c>
      <c r="B34" s="1094">
        <v>79.599999999999994</v>
      </c>
      <c r="C34" s="1095">
        <v>67.375</v>
      </c>
      <c r="D34" s="1094">
        <v>52.8</v>
      </c>
      <c r="E34" s="1095">
        <v>45.7</v>
      </c>
      <c r="F34" s="1094">
        <v>51.15</v>
      </c>
      <c r="J34" s="1090"/>
      <c r="K34" s="1090"/>
      <c r="L34" s="1090"/>
      <c r="M34" s="1090"/>
    </row>
    <row r="35" spans="1:13" ht="13.7" customHeight="1" thickBot="1">
      <c r="A35" s="873" t="s">
        <v>1641</v>
      </c>
      <c r="B35" s="1094">
        <v>4481.1750000000002</v>
      </c>
      <c r="C35" s="1095">
        <v>3916.9250000000002</v>
      </c>
      <c r="D35" s="1094">
        <v>3479.125</v>
      </c>
      <c r="E35" s="1095">
        <v>3247.7750000000001</v>
      </c>
      <c r="F35" s="1094">
        <v>3530.9250000000002</v>
      </c>
      <c r="J35" s="1090"/>
      <c r="K35" s="1090"/>
      <c r="L35" s="1090"/>
      <c r="M35" s="1090"/>
    </row>
    <row r="36" spans="1:13" ht="13.7" customHeight="1" thickBot="1">
      <c r="A36" s="873" t="s">
        <v>1642</v>
      </c>
      <c r="B36" s="1094">
        <v>369</v>
      </c>
      <c r="C36" s="1095">
        <v>361.65</v>
      </c>
      <c r="D36" s="1094">
        <v>346.47500000000002</v>
      </c>
      <c r="E36" s="1095">
        <v>376.32499999999999</v>
      </c>
      <c r="F36" s="1094">
        <v>457.82499999999999</v>
      </c>
      <c r="J36" s="1090"/>
      <c r="K36" s="1090"/>
      <c r="L36" s="1090"/>
      <c r="M36" s="1090"/>
    </row>
    <row r="37" spans="1:13" ht="13.7" customHeight="1" thickBot="1">
      <c r="A37" s="873" t="s">
        <v>1643</v>
      </c>
      <c r="B37" s="1094">
        <v>238.17500000000001</v>
      </c>
      <c r="C37" s="1095">
        <v>233.625</v>
      </c>
      <c r="D37" s="1094">
        <v>231.27500000000001</v>
      </c>
      <c r="E37" s="1095">
        <v>216.27500000000001</v>
      </c>
      <c r="F37" s="1094">
        <v>237.65</v>
      </c>
      <c r="J37" s="1090"/>
      <c r="K37" s="1090"/>
      <c r="L37" s="1090"/>
      <c r="M37" s="1090"/>
    </row>
    <row r="38" spans="1:13" ht="13.7" customHeight="1" thickBot="1">
      <c r="A38" s="873" t="s">
        <v>1644</v>
      </c>
      <c r="B38" s="1094">
        <v>3308.375</v>
      </c>
      <c r="C38" s="1095">
        <v>3420.7750000000001</v>
      </c>
      <c r="D38" s="1094">
        <v>3511.625</v>
      </c>
      <c r="E38" s="1095">
        <v>4444.7</v>
      </c>
      <c r="F38" s="1094">
        <v>4044.875</v>
      </c>
      <c r="J38" s="1090"/>
      <c r="K38" s="1090"/>
      <c r="L38" s="1090"/>
      <c r="M38" s="1090"/>
    </row>
    <row r="39" spans="1:13" ht="13.7" customHeight="1" thickBot="1">
      <c r="A39" s="873" t="s">
        <v>1645</v>
      </c>
      <c r="B39" s="1094">
        <v>1633</v>
      </c>
      <c r="C39" s="1095">
        <v>1476</v>
      </c>
      <c r="D39" s="1094">
        <v>1380.25</v>
      </c>
      <c r="E39" s="1095">
        <v>1307.5</v>
      </c>
      <c r="F39" s="1094">
        <v>1550.5</v>
      </c>
      <c r="J39" s="1090"/>
      <c r="K39" s="1090"/>
      <c r="L39" s="1090"/>
      <c r="M39" s="1090"/>
    </row>
    <row r="40" spans="1:13" ht="13.7" customHeight="1" thickBot="1">
      <c r="A40" s="873" t="s">
        <v>1646</v>
      </c>
      <c r="B40" s="1094">
        <v>7751</v>
      </c>
      <c r="C40" s="1095">
        <v>6982.25</v>
      </c>
      <c r="D40" s="1094">
        <v>6313.9170000000004</v>
      </c>
      <c r="E40" s="1095">
        <v>6000.5829999999996</v>
      </c>
      <c r="F40" s="1094">
        <v>12947.58</v>
      </c>
      <c r="K40" s="1090"/>
      <c r="L40" s="1090"/>
      <c r="M40" s="1090"/>
    </row>
    <row r="41" spans="1:13" ht="13.7" customHeight="1" thickBot="1">
      <c r="A41" s="873" t="s">
        <v>1648</v>
      </c>
      <c r="B41" s="1094">
        <v>11723.41</v>
      </c>
      <c r="C41" s="1095">
        <v>12968.72</v>
      </c>
      <c r="D41" s="1094">
        <v>12550.14</v>
      </c>
      <c r="E41" s="1095">
        <v>12395</v>
      </c>
      <c r="F41" s="1094">
        <v>13419.84</v>
      </c>
      <c r="I41" s="517"/>
      <c r="K41" s="1090"/>
      <c r="L41" s="1090"/>
      <c r="M41" s="1090"/>
    </row>
    <row r="42" spans="1:13" ht="13.7" customHeight="1" thickBot="1">
      <c r="A42" s="873" t="s">
        <v>1657</v>
      </c>
      <c r="B42" s="1094">
        <v>4243.4920000000002</v>
      </c>
      <c r="C42" s="1095">
        <v>3967.0729999999999</v>
      </c>
      <c r="D42" s="1094">
        <v>3656.9879999999998</v>
      </c>
      <c r="E42" s="1095">
        <v>3461.3049999999998</v>
      </c>
      <c r="F42" s="1094">
        <v>4317.8540000000003</v>
      </c>
      <c r="I42" s="517"/>
    </row>
    <row r="43" spans="1:13">
      <c r="I43" s="517"/>
    </row>
    <row r="44" spans="1:13">
      <c r="I44" s="517"/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26EE3-288E-4DEC-ABE1-8F5A00543D2C}">
  <sheetPr>
    <tabColor theme="7" tint="0.39997558519241921"/>
  </sheetPr>
  <dimension ref="A1:E56"/>
  <sheetViews>
    <sheetView rightToLeft="1" view="pageBreakPreview" zoomScaleNormal="100" zoomScaleSheetLayoutView="100" workbookViewId="0">
      <selection sqref="A1:E1"/>
    </sheetView>
  </sheetViews>
  <sheetFormatPr defaultRowHeight="12.75"/>
  <cols>
    <col min="1" max="1" width="22.42578125" style="289" bestFit="1" customWidth="1"/>
    <col min="2" max="5" width="15.7109375" style="289" customWidth="1"/>
    <col min="6" max="256" width="9.140625" style="289"/>
    <col min="257" max="257" width="22.42578125" style="289" bestFit="1" customWidth="1"/>
    <col min="258" max="261" width="15.7109375" style="289" customWidth="1"/>
    <col min="262" max="512" width="9.140625" style="289"/>
    <col min="513" max="513" width="22.42578125" style="289" bestFit="1" customWidth="1"/>
    <col min="514" max="517" width="15.7109375" style="289" customWidth="1"/>
    <col min="518" max="768" width="9.140625" style="289"/>
    <col min="769" max="769" width="22.42578125" style="289" bestFit="1" customWidth="1"/>
    <col min="770" max="773" width="15.7109375" style="289" customWidth="1"/>
    <col min="774" max="1024" width="9.140625" style="289"/>
    <col min="1025" max="1025" width="22.42578125" style="289" bestFit="1" customWidth="1"/>
    <col min="1026" max="1029" width="15.7109375" style="289" customWidth="1"/>
    <col min="1030" max="1280" width="9.140625" style="289"/>
    <col min="1281" max="1281" width="22.42578125" style="289" bestFit="1" customWidth="1"/>
    <col min="1282" max="1285" width="15.7109375" style="289" customWidth="1"/>
    <col min="1286" max="1536" width="9.140625" style="289"/>
    <col min="1537" max="1537" width="22.42578125" style="289" bestFit="1" customWidth="1"/>
    <col min="1538" max="1541" width="15.7109375" style="289" customWidth="1"/>
    <col min="1542" max="1792" width="9.140625" style="289"/>
    <col min="1793" max="1793" width="22.42578125" style="289" bestFit="1" customWidth="1"/>
    <col min="1794" max="1797" width="15.7109375" style="289" customWidth="1"/>
    <col min="1798" max="2048" width="9.140625" style="289"/>
    <col min="2049" max="2049" width="22.42578125" style="289" bestFit="1" customWidth="1"/>
    <col min="2050" max="2053" width="15.7109375" style="289" customWidth="1"/>
    <col min="2054" max="2304" width="9.140625" style="289"/>
    <col min="2305" max="2305" width="22.42578125" style="289" bestFit="1" customWidth="1"/>
    <col min="2306" max="2309" width="15.7109375" style="289" customWidth="1"/>
    <col min="2310" max="2560" width="9.140625" style="289"/>
    <col min="2561" max="2561" width="22.42578125" style="289" bestFit="1" customWidth="1"/>
    <col min="2562" max="2565" width="15.7109375" style="289" customWidth="1"/>
    <col min="2566" max="2816" width="9.140625" style="289"/>
    <col min="2817" max="2817" width="22.42578125" style="289" bestFit="1" customWidth="1"/>
    <col min="2818" max="2821" width="15.7109375" style="289" customWidth="1"/>
    <col min="2822" max="3072" width="9.140625" style="289"/>
    <col min="3073" max="3073" width="22.42578125" style="289" bestFit="1" customWidth="1"/>
    <col min="3074" max="3077" width="15.7109375" style="289" customWidth="1"/>
    <col min="3078" max="3328" width="9.140625" style="289"/>
    <col min="3329" max="3329" width="22.42578125" style="289" bestFit="1" customWidth="1"/>
    <col min="3330" max="3333" width="15.7109375" style="289" customWidth="1"/>
    <col min="3334" max="3584" width="9.140625" style="289"/>
    <col min="3585" max="3585" width="22.42578125" style="289" bestFit="1" customWidth="1"/>
    <col min="3586" max="3589" width="15.7109375" style="289" customWidth="1"/>
    <col min="3590" max="3840" width="9.140625" style="289"/>
    <col min="3841" max="3841" width="22.42578125" style="289" bestFit="1" customWidth="1"/>
    <col min="3842" max="3845" width="15.7109375" style="289" customWidth="1"/>
    <col min="3846" max="4096" width="9.140625" style="289"/>
    <col min="4097" max="4097" width="22.42578125" style="289" bestFit="1" customWidth="1"/>
    <col min="4098" max="4101" width="15.7109375" style="289" customWidth="1"/>
    <col min="4102" max="4352" width="9.140625" style="289"/>
    <col min="4353" max="4353" width="22.42578125" style="289" bestFit="1" customWidth="1"/>
    <col min="4354" max="4357" width="15.7109375" style="289" customWidth="1"/>
    <col min="4358" max="4608" width="9.140625" style="289"/>
    <col min="4609" max="4609" width="22.42578125" style="289" bestFit="1" customWidth="1"/>
    <col min="4610" max="4613" width="15.7109375" style="289" customWidth="1"/>
    <col min="4614" max="4864" width="9.140625" style="289"/>
    <col min="4865" max="4865" width="22.42578125" style="289" bestFit="1" customWidth="1"/>
    <col min="4866" max="4869" width="15.7109375" style="289" customWidth="1"/>
    <col min="4870" max="5120" width="9.140625" style="289"/>
    <col min="5121" max="5121" width="22.42578125" style="289" bestFit="1" customWidth="1"/>
    <col min="5122" max="5125" width="15.7109375" style="289" customWidth="1"/>
    <col min="5126" max="5376" width="9.140625" style="289"/>
    <col min="5377" max="5377" width="22.42578125" style="289" bestFit="1" customWidth="1"/>
    <col min="5378" max="5381" width="15.7109375" style="289" customWidth="1"/>
    <col min="5382" max="5632" width="9.140625" style="289"/>
    <col min="5633" max="5633" width="22.42578125" style="289" bestFit="1" customWidth="1"/>
    <col min="5634" max="5637" width="15.7109375" style="289" customWidth="1"/>
    <col min="5638" max="5888" width="9.140625" style="289"/>
    <col min="5889" max="5889" width="22.42578125" style="289" bestFit="1" customWidth="1"/>
    <col min="5890" max="5893" width="15.7109375" style="289" customWidth="1"/>
    <col min="5894" max="6144" width="9.140625" style="289"/>
    <col min="6145" max="6145" width="22.42578125" style="289" bestFit="1" customWidth="1"/>
    <col min="6146" max="6149" width="15.7109375" style="289" customWidth="1"/>
    <col min="6150" max="6400" width="9.140625" style="289"/>
    <col min="6401" max="6401" width="22.42578125" style="289" bestFit="1" customWidth="1"/>
    <col min="6402" max="6405" width="15.7109375" style="289" customWidth="1"/>
    <col min="6406" max="6656" width="9.140625" style="289"/>
    <col min="6657" max="6657" width="22.42578125" style="289" bestFit="1" customWidth="1"/>
    <col min="6658" max="6661" width="15.7109375" style="289" customWidth="1"/>
    <col min="6662" max="6912" width="9.140625" style="289"/>
    <col min="6913" max="6913" width="22.42578125" style="289" bestFit="1" customWidth="1"/>
    <col min="6914" max="6917" width="15.7109375" style="289" customWidth="1"/>
    <col min="6918" max="7168" width="9.140625" style="289"/>
    <col min="7169" max="7169" width="22.42578125" style="289" bestFit="1" customWidth="1"/>
    <col min="7170" max="7173" width="15.7109375" style="289" customWidth="1"/>
    <col min="7174" max="7424" width="9.140625" style="289"/>
    <col min="7425" max="7425" width="22.42578125" style="289" bestFit="1" customWidth="1"/>
    <col min="7426" max="7429" width="15.7109375" style="289" customWidth="1"/>
    <col min="7430" max="7680" width="9.140625" style="289"/>
    <col min="7681" max="7681" width="22.42578125" style="289" bestFit="1" customWidth="1"/>
    <col min="7682" max="7685" width="15.7109375" style="289" customWidth="1"/>
    <col min="7686" max="7936" width="9.140625" style="289"/>
    <col min="7937" max="7937" width="22.42578125" style="289" bestFit="1" customWidth="1"/>
    <col min="7938" max="7941" width="15.7109375" style="289" customWidth="1"/>
    <col min="7942" max="8192" width="9.140625" style="289"/>
    <col min="8193" max="8193" width="22.42578125" style="289" bestFit="1" customWidth="1"/>
    <col min="8194" max="8197" width="15.7109375" style="289" customWidth="1"/>
    <col min="8198" max="8448" width="9.140625" style="289"/>
    <col min="8449" max="8449" width="22.42578125" style="289" bestFit="1" customWidth="1"/>
    <col min="8450" max="8453" width="15.7109375" style="289" customWidth="1"/>
    <col min="8454" max="8704" width="9.140625" style="289"/>
    <col min="8705" max="8705" width="22.42578125" style="289" bestFit="1" customWidth="1"/>
    <col min="8706" max="8709" width="15.7109375" style="289" customWidth="1"/>
    <col min="8710" max="8960" width="9.140625" style="289"/>
    <col min="8961" max="8961" width="22.42578125" style="289" bestFit="1" customWidth="1"/>
    <col min="8962" max="8965" width="15.7109375" style="289" customWidth="1"/>
    <col min="8966" max="9216" width="9.140625" style="289"/>
    <col min="9217" max="9217" width="22.42578125" style="289" bestFit="1" customWidth="1"/>
    <col min="9218" max="9221" width="15.7109375" style="289" customWidth="1"/>
    <col min="9222" max="9472" width="9.140625" style="289"/>
    <col min="9473" max="9473" width="22.42578125" style="289" bestFit="1" customWidth="1"/>
    <col min="9474" max="9477" width="15.7109375" style="289" customWidth="1"/>
    <col min="9478" max="9728" width="9.140625" style="289"/>
    <col min="9729" max="9729" width="22.42578125" style="289" bestFit="1" customWidth="1"/>
    <col min="9730" max="9733" width="15.7109375" style="289" customWidth="1"/>
    <col min="9734" max="9984" width="9.140625" style="289"/>
    <col min="9985" max="9985" width="22.42578125" style="289" bestFit="1" customWidth="1"/>
    <col min="9986" max="9989" width="15.7109375" style="289" customWidth="1"/>
    <col min="9990" max="10240" width="9.140625" style="289"/>
    <col min="10241" max="10241" width="22.42578125" style="289" bestFit="1" customWidth="1"/>
    <col min="10242" max="10245" width="15.7109375" style="289" customWidth="1"/>
    <col min="10246" max="10496" width="9.140625" style="289"/>
    <col min="10497" max="10497" width="22.42578125" style="289" bestFit="1" customWidth="1"/>
    <col min="10498" max="10501" width="15.7109375" style="289" customWidth="1"/>
    <col min="10502" max="10752" width="9.140625" style="289"/>
    <col min="10753" max="10753" width="22.42578125" style="289" bestFit="1" customWidth="1"/>
    <col min="10754" max="10757" width="15.7109375" style="289" customWidth="1"/>
    <col min="10758" max="11008" width="9.140625" style="289"/>
    <col min="11009" max="11009" width="22.42578125" style="289" bestFit="1" customWidth="1"/>
    <col min="11010" max="11013" width="15.7109375" style="289" customWidth="1"/>
    <col min="11014" max="11264" width="9.140625" style="289"/>
    <col min="11265" max="11265" width="22.42578125" style="289" bestFit="1" customWidth="1"/>
    <col min="11266" max="11269" width="15.7109375" style="289" customWidth="1"/>
    <col min="11270" max="11520" width="9.140625" style="289"/>
    <col min="11521" max="11521" width="22.42578125" style="289" bestFit="1" customWidth="1"/>
    <col min="11522" max="11525" width="15.7109375" style="289" customWidth="1"/>
    <col min="11526" max="11776" width="9.140625" style="289"/>
    <col min="11777" max="11777" width="22.42578125" style="289" bestFit="1" customWidth="1"/>
    <col min="11778" max="11781" width="15.7109375" style="289" customWidth="1"/>
    <col min="11782" max="12032" width="9.140625" style="289"/>
    <col min="12033" max="12033" width="22.42578125" style="289" bestFit="1" customWidth="1"/>
    <col min="12034" max="12037" width="15.7109375" style="289" customWidth="1"/>
    <col min="12038" max="12288" width="9.140625" style="289"/>
    <col min="12289" max="12289" width="22.42578125" style="289" bestFit="1" customWidth="1"/>
    <col min="12290" max="12293" width="15.7109375" style="289" customWidth="1"/>
    <col min="12294" max="12544" width="9.140625" style="289"/>
    <col min="12545" max="12545" width="22.42578125" style="289" bestFit="1" customWidth="1"/>
    <col min="12546" max="12549" width="15.7109375" style="289" customWidth="1"/>
    <col min="12550" max="12800" width="9.140625" style="289"/>
    <col min="12801" max="12801" width="22.42578125" style="289" bestFit="1" customWidth="1"/>
    <col min="12802" max="12805" width="15.7109375" style="289" customWidth="1"/>
    <col min="12806" max="13056" width="9.140625" style="289"/>
    <col min="13057" max="13057" width="22.42578125" style="289" bestFit="1" customWidth="1"/>
    <col min="13058" max="13061" width="15.7109375" style="289" customWidth="1"/>
    <col min="13062" max="13312" width="9.140625" style="289"/>
    <col min="13313" max="13313" width="22.42578125" style="289" bestFit="1" customWidth="1"/>
    <col min="13314" max="13317" width="15.7109375" style="289" customWidth="1"/>
    <col min="13318" max="13568" width="9.140625" style="289"/>
    <col min="13569" max="13569" width="22.42578125" style="289" bestFit="1" customWidth="1"/>
    <col min="13570" max="13573" width="15.7109375" style="289" customWidth="1"/>
    <col min="13574" max="13824" width="9.140625" style="289"/>
    <col min="13825" max="13825" width="22.42578125" style="289" bestFit="1" customWidth="1"/>
    <col min="13826" max="13829" width="15.7109375" style="289" customWidth="1"/>
    <col min="13830" max="14080" width="9.140625" style="289"/>
    <col min="14081" max="14081" width="22.42578125" style="289" bestFit="1" customWidth="1"/>
    <col min="14082" max="14085" width="15.7109375" style="289" customWidth="1"/>
    <col min="14086" max="14336" width="9.140625" style="289"/>
    <col min="14337" max="14337" width="22.42578125" style="289" bestFit="1" customWidth="1"/>
    <col min="14338" max="14341" width="15.7109375" style="289" customWidth="1"/>
    <col min="14342" max="14592" width="9.140625" style="289"/>
    <col min="14593" max="14593" width="22.42578125" style="289" bestFit="1" customWidth="1"/>
    <col min="14594" max="14597" width="15.7109375" style="289" customWidth="1"/>
    <col min="14598" max="14848" width="9.140625" style="289"/>
    <col min="14849" max="14849" width="22.42578125" style="289" bestFit="1" customWidth="1"/>
    <col min="14850" max="14853" width="15.7109375" style="289" customWidth="1"/>
    <col min="14854" max="15104" width="9.140625" style="289"/>
    <col min="15105" max="15105" width="22.42578125" style="289" bestFit="1" customWidth="1"/>
    <col min="15106" max="15109" width="15.7109375" style="289" customWidth="1"/>
    <col min="15110" max="15360" width="9.140625" style="289"/>
    <col min="15361" max="15361" width="22.42578125" style="289" bestFit="1" customWidth="1"/>
    <col min="15362" max="15365" width="15.7109375" style="289" customWidth="1"/>
    <col min="15366" max="15616" width="9.140625" style="289"/>
    <col min="15617" max="15617" width="22.42578125" style="289" bestFit="1" customWidth="1"/>
    <col min="15618" max="15621" width="15.7109375" style="289" customWidth="1"/>
    <col min="15622" max="15872" width="9.140625" style="289"/>
    <col min="15873" max="15873" width="22.42578125" style="289" bestFit="1" customWidth="1"/>
    <col min="15874" max="15877" width="15.7109375" style="289" customWidth="1"/>
    <col min="15878" max="16128" width="9.140625" style="289"/>
    <col min="16129" max="16129" width="22.42578125" style="289" bestFit="1" customWidth="1"/>
    <col min="16130" max="16133" width="15.7109375" style="289" customWidth="1"/>
    <col min="16134" max="16384" width="9.140625" style="289"/>
  </cols>
  <sheetData>
    <row r="1" spans="1:5" ht="30.75" customHeight="1" thickBot="1">
      <c r="A1" s="1089" t="s">
        <v>1667</v>
      </c>
      <c r="B1" s="1089"/>
      <c r="C1" s="1089"/>
      <c r="D1" s="1089"/>
      <c r="E1" s="1089"/>
    </row>
    <row r="2" spans="1:5" ht="21.75" thickBot="1">
      <c r="A2" s="1097" t="s">
        <v>1608</v>
      </c>
      <c r="B2" s="1098">
        <v>2018</v>
      </c>
      <c r="C2" s="1099"/>
      <c r="D2" s="1100">
        <v>2020</v>
      </c>
      <c r="E2" s="1100"/>
    </row>
    <row r="3" spans="1:5" ht="23.25" customHeight="1" thickBot="1">
      <c r="A3" s="1101"/>
      <c r="B3" s="1102" t="s">
        <v>1668</v>
      </c>
      <c r="C3" s="1103" t="s">
        <v>1669</v>
      </c>
      <c r="D3" s="1102" t="s">
        <v>1668</v>
      </c>
      <c r="E3" s="1103" t="s">
        <v>1669</v>
      </c>
    </row>
    <row r="4" spans="1:5" ht="12.95" customHeight="1" thickBot="1">
      <c r="A4" s="1104" t="s">
        <v>1662</v>
      </c>
      <c r="B4" s="1105" t="s">
        <v>1670</v>
      </c>
      <c r="C4" s="1106" t="s">
        <v>1671</v>
      </c>
      <c r="D4" s="1105" t="s">
        <v>1672</v>
      </c>
      <c r="E4" s="1106" t="s">
        <v>1672</v>
      </c>
    </row>
    <row r="5" spans="1:5" ht="12.95" customHeight="1" thickBot="1">
      <c r="A5" s="1104" t="s">
        <v>1610</v>
      </c>
      <c r="B5" s="1105" t="s">
        <v>1673</v>
      </c>
      <c r="C5" s="1107">
        <v>85.2</v>
      </c>
      <c r="D5" s="1108">
        <v>81.2</v>
      </c>
      <c r="E5" s="1107">
        <v>85.2</v>
      </c>
    </row>
    <row r="6" spans="1:5" ht="12.95" customHeight="1" thickBot="1">
      <c r="A6" s="1109" t="s">
        <v>1611</v>
      </c>
      <c r="B6" s="1110">
        <v>78.900000000000006</v>
      </c>
      <c r="C6" s="1111">
        <v>83.8</v>
      </c>
      <c r="D6" s="1110">
        <v>78.900000000000006</v>
      </c>
      <c r="E6" s="1111">
        <v>83.8</v>
      </c>
    </row>
    <row r="7" spans="1:5" ht="12.95" customHeight="1" thickBot="1">
      <c r="A7" s="1109" t="s">
        <v>1612</v>
      </c>
      <c r="B7" s="1112">
        <v>79</v>
      </c>
      <c r="C7" s="1111">
        <v>83.7</v>
      </c>
      <c r="D7" s="1112">
        <v>79</v>
      </c>
      <c r="E7" s="1111">
        <v>83.7</v>
      </c>
    </row>
    <row r="8" spans="1:5" ht="12.95" customHeight="1" thickBot="1">
      <c r="A8" s="1109" t="s">
        <v>1613</v>
      </c>
      <c r="B8" s="1110">
        <v>80.2</v>
      </c>
      <c r="C8" s="1111">
        <v>84.2</v>
      </c>
      <c r="D8" s="1110">
        <v>80.2</v>
      </c>
      <c r="E8" s="1111">
        <v>84.2</v>
      </c>
    </row>
    <row r="9" spans="1:5" ht="12.95" customHeight="1" thickBot="1">
      <c r="A9" s="1109" t="s">
        <v>1614</v>
      </c>
      <c r="B9" s="1110">
        <v>77.400000000000006</v>
      </c>
      <c r="C9" s="1111">
        <v>82.3</v>
      </c>
      <c r="D9" s="1110">
        <v>77.400000000000006</v>
      </c>
      <c r="E9" s="1111">
        <v>82.3</v>
      </c>
    </row>
    <row r="10" spans="1:5" ht="12.95" customHeight="1" thickBot="1">
      <c r="A10" s="1109" t="s">
        <v>1615</v>
      </c>
      <c r="B10" s="1110" t="s">
        <v>1674</v>
      </c>
      <c r="C10" s="1111" t="s">
        <v>1674</v>
      </c>
      <c r="D10" s="1110">
        <v>74.2</v>
      </c>
      <c r="E10" s="1111">
        <v>79.8</v>
      </c>
    </row>
    <row r="11" spans="1:5" ht="12.95" customHeight="1" thickBot="1">
      <c r="A11" s="1109" t="s">
        <v>1616</v>
      </c>
      <c r="B11" s="1110" t="s">
        <v>1674</v>
      </c>
      <c r="C11" s="1111" t="s">
        <v>1674</v>
      </c>
      <c r="D11" s="1110">
        <v>77.400000000000006</v>
      </c>
      <c r="E11" s="1111">
        <v>82.7</v>
      </c>
    </row>
    <row r="12" spans="1:5" ht="12.95" customHeight="1" thickBot="1">
      <c r="A12" s="1109" t="s">
        <v>1617</v>
      </c>
      <c r="B12" s="1112">
        <v>76.5</v>
      </c>
      <c r="C12" s="84">
        <v>81.8</v>
      </c>
      <c r="D12" s="1112">
        <v>76.5</v>
      </c>
      <c r="E12" s="84">
        <v>81.8</v>
      </c>
    </row>
    <row r="13" spans="1:5" ht="12.95" customHeight="1" thickBot="1">
      <c r="A13" s="1109" t="s">
        <v>1618</v>
      </c>
      <c r="B13" s="1110">
        <v>78.7</v>
      </c>
      <c r="C13" s="1111">
        <v>82.7</v>
      </c>
      <c r="D13" s="1110">
        <v>78.7</v>
      </c>
      <c r="E13" s="1111">
        <v>82.7</v>
      </c>
    </row>
    <row r="14" spans="1:5" ht="12.95" customHeight="1" thickBot="1">
      <c r="A14" s="1109" t="s">
        <v>1619</v>
      </c>
      <c r="B14" s="1112">
        <v>74</v>
      </c>
      <c r="C14" s="1111">
        <v>82.5</v>
      </c>
      <c r="D14" s="1112">
        <v>74</v>
      </c>
      <c r="E14" s="1111">
        <v>82.5</v>
      </c>
    </row>
    <row r="15" spans="1:5" ht="12.95" customHeight="1" thickBot="1">
      <c r="A15" s="1109" t="s">
        <v>1620</v>
      </c>
      <c r="B15" s="1110">
        <v>78.7</v>
      </c>
      <c r="C15" s="1111">
        <v>84.5</v>
      </c>
      <c r="D15" s="1110">
        <v>78.7</v>
      </c>
      <c r="E15" s="1111">
        <v>84.5</v>
      </c>
    </row>
    <row r="16" spans="1:5" ht="12.95" customHeight="1" thickBot="1">
      <c r="A16" s="1109" t="s">
        <v>1621</v>
      </c>
      <c r="B16" s="1110">
        <v>79.400000000000006</v>
      </c>
      <c r="C16" s="1111">
        <v>85.4</v>
      </c>
      <c r="D16" s="1110">
        <v>79.400000000000006</v>
      </c>
      <c r="E16" s="1111">
        <v>85.4</v>
      </c>
    </row>
    <row r="17" spans="1:5" ht="12.95" customHeight="1" thickBot="1">
      <c r="A17" s="1109" t="s">
        <v>1622</v>
      </c>
      <c r="B17" s="1110">
        <v>78.7</v>
      </c>
      <c r="C17" s="1111">
        <v>83.6</v>
      </c>
      <c r="D17" s="1110">
        <v>78.7</v>
      </c>
      <c r="E17" s="1111">
        <v>83.6</v>
      </c>
    </row>
    <row r="18" spans="1:5" ht="12.95" customHeight="1" thickBot="1">
      <c r="A18" s="1109" t="s">
        <v>1623</v>
      </c>
      <c r="B18" s="1110">
        <v>79.5</v>
      </c>
      <c r="C18" s="1111">
        <v>84.5</v>
      </c>
      <c r="D18" s="1110">
        <v>79.5</v>
      </c>
      <c r="E18" s="1111">
        <v>84.5</v>
      </c>
    </row>
    <row r="19" spans="1:5" ht="12.95" customHeight="1" thickBot="1">
      <c r="A19" s="1109" t="s">
        <v>1624</v>
      </c>
      <c r="B19" s="1112">
        <v>73</v>
      </c>
      <c r="C19" s="1111">
        <v>80.099999999999994</v>
      </c>
      <c r="D19" s="1112">
        <v>73</v>
      </c>
      <c r="E19" s="1111">
        <v>80.099999999999994</v>
      </c>
    </row>
    <row r="20" spans="1:5" ht="12.95" customHeight="1" thickBot="1">
      <c r="A20" s="1109" t="s">
        <v>1625</v>
      </c>
      <c r="B20" s="1110">
        <v>81.2</v>
      </c>
      <c r="C20" s="1111">
        <v>84.3</v>
      </c>
      <c r="D20" s="1110">
        <v>81.2</v>
      </c>
      <c r="E20" s="1111">
        <v>84.3</v>
      </c>
    </row>
    <row r="21" spans="1:5" ht="12.95" customHeight="1" thickBot="1">
      <c r="A21" s="1109" t="s">
        <v>1626</v>
      </c>
      <c r="B21" s="1110">
        <v>80.400000000000006</v>
      </c>
      <c r="C21" s="1111">
        <v>83.7</v>
      </c>
      <c r="D21" s="1110">
        <v>80.400000000000006</v>
      </c>
      <c r="E21" s="1111">
        <v>83.7</v>
      </c>
    </row>
    <row r="22" spans="1:5" ht="12.95" customHeight="1" thickBot="1">
      <c r="A22" s="1109" t="s">
        <v>1627</v>
      </c>
      <c r="B22" s="1112">
        <v>81</v>
      </c>
      <c r="C22" s="1111">
        <v>85.4</v>
      </c>
      <c r="D22" s="1112">
        <v>81</v>
      </c>
      <c r="E22" s="1111">
        <v>85.4</v>
      </c>
    </row>
    <row r="23" spans="1:5" ht="12.95" customHeight="1" thickBot="1">
      <c r="A23" s="1109" t="s">
        <v>1628</v>
      </c>
      <c r="B23" s="1110">
        <v>81.3</v>
      </c>
      <c r="C23" s="1111">
        <v>87.5</v>
      </c>
      <c r="D23" s="1110">
        <v>81.3</v>
      </c>
      <c r="E23" s="1111">
        <v>87.5</v>
      </c>
    </row>
    <row r="24" spans="1:5" ht="12.95" customHeight="1" thickBot="1">
      <c r="A24" s="1109" t="s">
        <v>1629</v>
      </c>
      <c r="B24" s="1110">
        <v>79.599999999999994</v>
      </c>
      <c r="C24" s="1111">
        <v>85.7</v>
      </c>
      <c r="D24" s="1110">
        <v>79.599999999999994</v>
      </c>
      <c r="E24" s="1111">
        <v>85.7</v>
      </c>
    </row>
    <row r="25" spans="1:5" ht="12.95" customHeight="1" thickBot="1">
      <c r="A25" s="1109" t="s">
        <v>1630</v>
      </c>
      <c r="B25" s="1110">
        <v>69.900000000000006</v>
      </c>
      <c r="C25" s="1111">
        <v>79.8</v>
      </c>
      <c r="D25" s="1110">
        <v>69.900000000000006</v>
      </c>
      <c r="E25" s="1111">
        <v>79.8</v>
      </c>
    </row>
    <row r="26" spans="1:5" ht="12.95" customHeight="1" thickBot="1">
      <c r="A26" s="1109" t="s">
        <v>1631</v>
      </c>
      <c r="B26" s="1112">
        <v>70</v>
      </c>
      <c r="C26" s="1111">
        <v>81.099999999999994</v>
      </c>
      <c r="D26" s="1112">
        <v>70</v>
      </c>
      <c r="E26" s="1111">
        <v>81.099999999999994</v>
      </c>
    </row>
    <row r="27" spans="1:5" ht="12.95" customHeight="1" thickBot="1">
      <c r="A27" s="1109" t="s">
        <v>1632</v>
      </c>
      <c r="B27" s="1110">
        <v>79.8</v>
      </c>
      <c r="C27" s="1111">
        <v>84.2</v>
      </c>
      <c r="D27" s="1110">
        <v>79.8</v>
      </c>
      <c r="E27" s="1111">
        <v>84.2</v>
      </c>
    </row>
    <row r="28" spans="1:5" ht="12.95" customHeight="1" thickBot="1">
      <c r="A28" s="1109" t="s">
        <v>1633</v>
      </c>
      <c r="B28" s="1110">
        <v>72.099999999999994</v>
      </c>
      <c r="C28" s="1111">
        <v>77.8</v>
      </c>
      <c r="D28" s="1110">
        <v>72.099999999999994</v>
      </c>
      <c r="E28" s="1111">
        <v>77.8</v>
      </c>
    </row>
    <row r="29" spans="1:5" ht="12.95" customHeight="1" thickBot="1">
      <c r="A29" s="1109" t="s">
        <v>1634</v>
      </c>
      <c r="B29" s="1110">
        <v>80.3</v>
      </c>
      <c r="C29" s="1111">
        <v>83.8</v>
      </c>
      <c r="D29" s="1110">
        <v>80.3</v>
      </c>
      <c r="E29" s="1111">
        <v>83.8</v>
      </c>
    </row>
    <row r="30" spans="1:5" ht="12.95" customHeight="1" thickBot="1">
      <c r="A30" s="1109" t="s">
        <v>1635</v>
      </c>
      <c r="B30" s="1110">
        <v>80.3</v>
      </c>
      <c r="C30" s="1111">
        <v>83.8</v>
      </c>
      <c r="D30" s="1110">
        <v>80.3</v>
      </c>
      <c r="E30" s="1111">
        <v>83.8</v>
      </c>
    </row>
    <row r="31" spans="1:5" ht="12.95" customHeight="1" thickBot="1">
      <c r="A31" s="1109" t="s">
        <v>1636</v>
      </c>
      <c r="B31" s="1110">
        <v>80.2</v>
      </c>
      <c r="C31" s="1111">
        <v>84.2</v>
      </c>
      <c r="D31" s="1110">
        <v>80.2</v>
      </c>
      <c r="E31" s="1111">
        <v>84.2</v>
      </c>
    </row>
    <row r="32" spans="1:5" ht="12.95" customHeight="1" thickBot="1">
      <c r="A32" s="1109" t="s">
        <v>1637</v>
      </c>
      <c r="B32" s="1110">
        <v>74.5</v>
      </c>
      <c r="C32" s="1111">
        <v>82.4</v>
      </c>
      <c r="D32" s="1110">
        <v>74.5</v>
      </c>
      <c r="E32" s="1111">
        <v>82.4</v>
      </c>
    </row>
    <row r="33" spans="1:5" ht="12.95" customHeight="1" thickBot="1">
      <c r="A33" s="1109" t="s">
        <v>1638</v>
      </c>
      <c r="B33" s="1110">
        <v>78.7</v>
      </c>
      <c r="C33" s="1111">
        <v>84.6</v>
      </c>
      <c r="D33" s="1110">
        <v>78.7</v>
      </c>
      <c r="E33" s="1111">
        <v>84.6</v>
      </c>
    </row>
    <row r="34" spans="1:5" ht="12.95" customHeight="1" thickBot="1">
      <c r="A34" s="1109" t="s">
        <v>1639</v>
      </c>
      <c r="B34" s="1110">
        <v>73.7</v>
      </c>
      <c r="C34" s="1111">
        <v>80.8</v>
      </c>
      <c r="D34" s="1110">
        <v>73.7</v>
      </c>
      <c r="E34" s="1111">
        <v>80.8</v>
      </c>
    </row>
    <row r="35" spans="1:5" ht="12.95" customHeight="1" thickBot="1">
      <c r="A35" s="1109" t="s">
        <v>1640</v>
      </c>
      <c r="B35" s="1110">
        <v>78.3</v>
      </c>
      <c r="C35" s="84">
        <v>83.8</v>
      </c>
      <c r="D35" s="1110">
        <v>78.3</v>
      </c>
      <c r="E35" s="84">
        <v>83.8</v>
      </c>
    </row>
    <row r="36" spans="1:5" ht="12.95" customHeight="1" thickBot="1">
      <c r="A36" s="1109" t="s">
        <v>1641</v>
      </c>
      <c r="B36" s="1110">
        <v>80.599999999999994</v>
      </c>
      <c r="C36" s="84">
        <v>86</v>
      </c>
      <c r="D36" s="1110">
        <v>80.599999999999994</v>
      </c>
      <c r="E36" s="84">
        <v>86</v>
      </c>
    </row>
    <row r="37" spans="1:5" ht="12.95" customHeight="1" thickBot="1">
      <c r="A37" s="1109" t="s">
        <v>1642</v>
      </c>
      <c r="B37" s="1110">
        <v>80.7</v>
      </c>
      <c r="C37" s="1111">
        <v>84.4</v>
      </c>
      <c r="D37" s="1110">
        <v>80.7</v>
      </c>
      <c r="E37" s="1111">
        <v>84.4</v>
      </c>
    </row>
    <row r="38" spans="1:5" ht="12.95" customHeight="1" thickBot="1">
      <c r="A38" s="1109" t="s">
        <v>1643</v>
      </c>
      <c r="B38" s="1112">
        <v>81.599999999999994</v>
      </c>
      <c r="C38" s="1111">
        <v>85.4</v>
      </c>
      <c r="D38" s="1112">
        <v>81.599999999999994</v>
      </c>
      <c r="E38" s="1111">
        <v>85.4</v>
      </c>
    </row>
    <row r="39" spans="1:5" ht="12.95" customHeight="1" thickBot="1">
      <c r="A39" s="1109" t="s">
        <v>1644</v>
      </c>
      <c r="B39" s="1110">
        <v>74.3</v>
      </c>
      <c r="C39" s="1111">
        <v>80.2</v>
      </c>
      <c r="D39" s="1110">
        <v>74.3</v>
      </c>
      <c r="E39" s="1111">
        <v>80.2</v>
      </c>
    </row>
    <row r="40" spans="1:5" ht="12.95" customHeight="1" thickBot="1">
      <c r="A40" s="1109" t="s">
        <v>1645</v>
      </c>
      <c r="B40" s="1110">
        <v>79.400000000000006</v>
      </c>
      <c r="C40" s="1111">
        <v>82.9</v>
      </c>
      <c r="D40" s="1110">
        <v>79.400000000000006</v>
      </c>
      <c r="E40" s="1111">
        <v>82.9</v>
      </c>
    </row>
    <row r="41" spans="1:5" ht="12.95" customHeight="1" thickBot="1">
      <c r="A41" s="1109" t="s">
        <v>1646</v>
      </c>
      <c r="B41" s="1110">
        <v>76.3</v>
      </c>
      <c r="C41" s="1111">
        <v>81.3</v>
      </c>
      <c r="D41" s="1110">
        <v>76.3</v>
      </c>
      <c r="E41" s="1111">
        <v>81.3</v>
      </c>
    </row>
    <row r="42" spans="1:5" ht="12.95" customHeight="1" thickBot="1">
      <c r="A42" s="1109" t="s">
        <v>1647</v>
      </c>
      <c r="B42" s="1110" t="s">
        <v>1674</v>
      </c>
      <c r="C42" s="1111" t="s">
        <v>1674</v>
      </c>
      <c r="D42" s="1112">
        <v>73</v>
      </c>
      <c r="E42" s="1111">
        <v>79.8</v>
      </c>
    </row>
    <row r="43" spans="1:5" ht="12.95" customHeight="1" thickBot="1">
      <c r="A43" s="1109" t="s">
        <v>1648</v>
      </c>
      <c r="B43" s="1113">
        <v>71.900000000000006</v>
      </c>
      <c r="C43" s="1114">
        <v>79.3</v>
      </c>
      <c r="D43" s="1110">
        <v>71.900000000000006</v>
      </c>
      <c r="E43" s="1111">
        <v>79.3</v>
      </c>
    </row>
    <row r="44" spans="1:5" ht="12.95" customHeight="1" thickBot="1">
      <c r="A44" s="1109" t="s">
        <v>1675</v>
      </c>
      <c r="B44" s="1113">
        <v>71.3</v>
      </c>
      <c r="C44" s="1114">
        <v>78.5</v>
      </c>
      <c r="D44" s="1110">
        <v>71.3</v>
      </c>
      <c r="E44" s="1111">
        <v>78.5</v>
      </c>
    </row>
    <row r="45" spans="1:5" ht="12.95" customHeight="1" thickBot="1">
      <c r="A45" s="1109" t="s">
        <v>1676</v>
      </c>
      <c r="B45" s="1113">
        <v>74.5</v>
      </c>
      <c r="C45" s="1115">
        <v>79</v>
      </c>
      <c r="D45" s="1110">
        <v>74.5</v>
      </c>
      <c r="E45" s="84">
        <v>79</v>
      </c>
    </row>
    <row r="46" spans="1:5" ht="12.95" customHeight="1" thickBot="1">
      <c r="A46" s="1109" t="s">
        <v>1651</v>
      </c>
      <c r="B46" s="1116">
        <v>75</v>
      </c>
      <c r="C46" s="1114">
        <v>81.400000000000006</v>
      </c>
      <c r="D46" s="1112">
        <v>75</v>
      </c>
      <c r="E46" s="1111">
        <v>81.400000000000006</v>
      </c>
    </row>
    <row r="47" spans="1:5" ht="12.95" customHeight="1" thickBot="1">
      <c r="A47" s="1109" t="s">
        <v>1652</v>
      </c>
      <c r="B47" s="1113">
        <v>78.599999999999994</v>
      </c>
      <c r="C47" s="1114">
        <v>82.8</v>
      </c>
      <c r="D47" s="1110">
        <v>78.599999999999994</v>
      </c>
      <c r="E47" s="1111">
        <v>82.8</v>
      </c>
    </row>
    <row r="48" spans="1:5" ht="12.95" customHeight="1" thickBot="1">
      <c r="A48" s="1109" t="s">
        <v>1677</v>
      </c>
      <c r="B48" s="1113">
        <v>68.099999999999994</v>
      </c>
      <c r="C48" s="1114">
        <v>70.5</v>
      </c>
      <c r="D48" s="1110">
        <v>68.099999999999994</v>
      </c>
      <c r="E48" s="1111">
        <v>70.5</v>
      </c>
    </row>
    <row r="49" spans="1:5" ht="12.95" customHeight="1" thickBot="1">
      <c r="A49" s="1109" t="s">
        <v>1678</v>
      </c>
      <c r="B49" s="1113">
        <v>69.3</v>
      </c>
      <c r="C49" s="1114">
        <v>73.599999999999994</v>
      </c>
      <c r="D49" s="1110">
        <v>69.3</v>
      </c>
      <c r="E49" s="1111">
        <v>73.599999999999994</v>
      </c>
    </row>
    <row r="50" spans="1:5" ht="12.95" customHeight="1" thickBot="1">
      <c r="A50" s="1109" t="s">
        <v>1679</v>
      </c>
      <c r="B50" s="1113">
        <v>80.400000000000006</v>
      </c>
      <c r="C50" s="1114">
        <v>84.1</v>
      </c>
      <c r="D50" s="1110">
        <v>80.400000000000006</v>
      </c>
      <c r="E50" s="1111">
        <v>84.1</v>
      </c>
    </row>
    <row r="51" spans="1:5" ht="12.95" customHeight="1" thickBot="1">
      <c r="A51" s="1109" t="s">
        <v>1680</v>
      </c>
      <c r="B51" s="1113">
        <v>72.400000000000006</v>
      </c>
      <c r="C51" s="1114">
        <v>79.3</v>
      </c>
      <c r="D51" s="1110">
        <v>72.400000000000006</v>
      </c>
      <c r="E51" s="1111">
        <v>79.3</v>
      </c>
    </row>
    <row r="52" spans="1:5" ht="12.95" customHeight="1" thickBot="1">
      <c r="A52" s="1109" t="s">
        <v>1665</v>
      </c>
      <c r="B52" s="1113">
        <v>66.8</v>
      </c>
      <c r="C52" s="1114">
        <v>77.5</v>
      </c>
      <c r="D52" s="1110">
        <v>66.8</v>
      </c>
      <c r="E52" s="1111">
        <v>77.5</v>
      </c>
    </row>
    <row r="53" spans="1:5" ht="12.95" customHeight="1" thickBot="1">
      <c r="A53" s="1109" t="s">
        <v>1681</v>
      </c>
      <c r="B53" s="1113">
        <v>73.7</v>
      </c>
      <c r="C53" s="1114">
        <v>76.5</v>
      </c>
      <c r="D53" s="1110">
        <v>73.7</v>
      </c>
      <c r="E53" s="1111">
        <v>76.5</v>
      </c>
    </row>
    <row r="54" spans="1:5" ht="12.95" customHeight="1" thickBot="1">
      <c r="A54" s="1109" t="s">
        <v>1660</v>
      </c>
      <c r="B54" s="1113">
        <v>60.2</v>
      </c>
      <c r="C54" s="1114">
        <v>67.099999999999994</v>
      </c>
      <c r="D54" s="1110">
        <v>60.2</v>
      </c>
      <c r="E54" s="1111">
        <v>67.099999999999994</v>
      </c>
    </row>
    <row r="55" spans="1:5" ht="12.95" customHeight="1" thickBot="1">
      <c r="A55" s="1109" t="s">
        <v>1682</v>
      </c>
      <c r="B55" s="1113">
        <v>78.099999999999994</v>
      </c>
      <c r="C55" s="1114">
        <v>83.4</v>
      </c>
      <c r="D55" s="1112">
        <v>77.900000000000006</v>
      </c>
      <c r="E55" s="1111">
        <v>83.3</v>
      </c>
    </row>
    <row r="56" spans="1:5" ht="12.95" customHeight="1" thickBot="1">
      <c r="A56" s="1109" t="s">
        <v>1683</v>
      </c>
      <c r="B56" s="1110" t="s">
        <v>1674</v>
      </c>
      <c r="C56" s="1111" t="s">
        <v>1674</v>
      </c>
      <c r="D56" s="1110">
        <v>77.099999999999994</v>
      </c>
      <c r="E56" s="1111">
        <v>82.9</v>
      </c>
    </row>
  </sheetData>
  <mergeCells count="4">
    <mergeCell ref="A1:E1"/>
    <mergeCell ref="A2:A3"/>
    <mergeCell ref="B2:C2"/>
    <mergeCell ref="D2:E2"/>
  </mergeCell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EECD2-359F-4D18-A79F-23DBA0C6213B}">
  <sheetPr>
    <tabColor theme="7" tint="0.39997558519241921"/>
  </sheetPr>
  <dimension ref="A1:E54"/>
  <sheetViews>
    <sheetView rightToLeft="1" view="pageBreakPreview" zoomScaleNormal="100" zoomScaleSheetLayoutView="100" workbookViewId="0">
      <selection sqref="A1:E1"/>
    </sheetView>
  </sheetViews>
  <sheetFormatPr defaultRowHeight="12.75"/>
  <cols>
    <col min="1" max="1" width="22.85546875" style="289" customWidth="1"/>
    <col min="2" max="5" width="15.7109375" style="491" customWidth="1"/>
    <col min="6" max="256" width="9.140625" style="289"/>
    <col min="257" max="257" width="22.85546875" style="289" customWidth="1"/>
    <col min="258" max="261" width="15.7109375" style="289" customWidth="1"/>
    <col min="262" max="512" width="9.140625" style="289"/>
    <col min="513" max="513" width="22.85546875" style="289" customWidth="1"/>
    <col min="514" max="517" width="15.7109375" style="289" customWidth="1"/>
    <col min="518" max="768" width="9.140625" style="289"/>
    <col min="769" max="769" width="22.85546875" style="289" customWidth="1"/>
    <col min="770" max="773" width="15.7109375" style="289" customWidth="1"/>
    <col min="774" max="1024" width="9.140625" style="289"/>
    <col min="1025" max="1025" width="22.85546875" style="289" customWidth="1"/>
    <col min="1026" max="1029" width="15.7109375" style="289" customWidth="1"/>
    <col min="1030" max="1280" width="9.140625" style="289"/>
    <col min="1281" max="1281" width="22.85546875" style="289" customWidth="1"/>
    <col min="1282" max="1285" width="15.7109375" style="289" customWidth="1"/>
    <col min="1286" max="1536" width="9.140625" style="289"/>
    <col min="1537" max="1537" width="22.85546875" style="289" customWidth="1"/>
    <col min="1538" max="1541" width="15.7109375" style="289" customWidth="1"/>
    <col min="1542" max="1792" width="9.140625" style="289"/>
    <col min="1793" max="1793" width="22.85546875" style="289" customWidth="1"/>
    <col min="1794" max="1797" width="15.7109375" style="289" customWidth="1"/>
    <col min="1798" max="2048" width="9.140625" style="289"/>
    <col min="2049" max="2049" width="22.85546875" style="289" customWidth="1"/>
    <col min="2050" max="2053" width="15.7109375" style="289" customWidth="1"/>
    <col min="2054" max="2304" width="9.140625" style="289"/>
    <col min="2305" max="2305" width="22.85546875" style="289" customWidth="1"/>
    <col min="2306" max="2309" width="15.7109375" style="289" customWidth="1"/>
    <col min="2310" max="2560" width="9.140625" style="289"/>
    <col min="2561" max="2561" width="22.85546875" style="289" customWidth="1"/>
    <col min="2562" max="2565" width="15.7109375" style="289" customWidth="1"/>
    <col min="2566" max="2816" width="9.140625" style="289"/>
    <col min="2817" max="2817" width="22.85546875" style="289" customWidth="1"/>
    <col min="2818" max="2821" width="15.7109375" style="289" customWidth="1"/>
    <col min="2822" max="3072" width="9.140625" style="289"/>
    <col min="3073" max="3073" width="22.85546875" style="289" customWidth="1"/>
    <col min="3074" max="3077" width="15.7109375" style="289" customWidth="1"/>
    <col min="3078" max="3328" width="9.140625" style="289"/>
    <col min="3329" max="3329" width="22.85546875" style="289" customWidth="1"/>
    <col min="3330" max="3333" width="15.7109375" style="289" customWidth="1"/>
    <col min="3334" max="3584" width="9.140625" style="289"/>
    <col min="3585" max="3585" width="22.85546875" style="289" customWidth="1"/>
    <col min="3586" max="3589" width="15.7109375" style="289" customWidth="1"/>
    <col min="3590" max="3840" width="9.140625" style="289"/>
    <col min="3841" max="3841" width="22.85546875" style="289" customWidth="1"/>
    <col min="3842" max="3845" width="15.7109375" style="289" customWidth="1"/>
    <col min="3846" max="4096" width="9.140625" style="289"/>
    <col min="4097" max="4097" width="22.85546875" style="289" customWidth="1"/>
    <col min="4098" max="4101" width="15.7109375" style="289" customWidth="1"/>
    <col min="4102" max="4352" width="9.140625" style="289"/>
    <col min="4353" max="4353" width="22.85546875" style="289" customWidth="1"/>
    <col min="4354" max="4357" width="15.7109375" style="289" customWidth="1"/>
    <col min="4358" max="4608" width="9.140625" style="289"/>
    <col min="4609" max="4609" width="22.85546875" style="289" customWidth="1"/>
    <col min="4610" max="4613" width="15.7109375" style="289" customWidth="1"/>
    <col min="4614" max="4864" width="9.140625" style="289"/>
    <col min="4865" max="4865" width="22.85546875" style="289" customWidth="1"/>
    <col min="4866" max="4869" width="15.7109375" style="289" customWidth="1"/>
    <col min="4870" max="5120" width="9.140625" style="289"/>
    <col min="5121" max="5121" width="22.85546875" style="289" customWidth="1"/>
    <col min="5122" max="5125" width="15.7109375" style="289" customWidth="1"/>
    <col min="5126" max="5376" width="9.140625" style="289"/>
    <col min="5377" max="5377" width="22.85546875" style="289" customWidth="1"/>
    <col min="5378" max="5381" width="15.7109375" style="289" customWidth="1"/>
    <col min="5382" max="5632" width="9.140625" style="289"/>
    <col min="5633" max="5633" width="22.85546875" style="289" customWidth="1"/>
    <col min="5634" max="5637" width="15.7109375" style="289" customWidth="1"/>
    <col min="5638" max="5888" width="9.140625" style="289"/>
    <col min="5889" max="5889" width="22.85546875" style="289" customWidth="1"/>
    <col min="5890" max="5893" width="15.7109375" style="289" customWidth="1"/>
    <col min="5894" max="6144" width="9.140625" style="289"/>
    <col min="6145" max="6145" width="22.85546875" style="289" customWidth="1"/>
    <col min="6146" max="6149" width="15.7109375" style="289" customWidth="1"/>
    <col min="6150" max="6400" width="9.140625" style="289"/>
    <col min="6401" max="6401" width="22.85546875" style="289" customWidth="1"/>
    <col min="6402" max="6405" width="15.7109375" style="289" customWidth="1"/>
    <col min="6406" max="6656" width="9.140625" style="289"/>
    <col min="6657" max="6657" width="22.85546875" style="289" customWidth="1"/>
    <col min="6658" max="6661" width="15.7109375" style="289" customWidth="1"/>
    <col min="6662" max="6912" width="9.140625" style="289"/>
    <col min="6913" max="6913" width="22.85546875" style="289" customWidth="1"/>
    <col min="6914" max="6917" width="15.7109375" style="289" customWidth="1"/>
    <col min="6918" max="7168" width="9.140625" style="289"/>
    <col min="7169" max="7169" width="22.85546875" style="289" customWidth="1"/>
    <col min="7170" max="7173" width="15.7109375" style="289" customWidth="1"/>
    <col min="7174" max="7424" width="9.140625" style="289"/>
    <col min="7425" max="7425" width="22.85546875" style="289" customWidth="1"/>
    <col min="7426" max="7429" width="15.7109375" style="289" customWidth="1"/>
    <col min="7430" max="7680" width="9.140625" style="289"/>
    <col min="7681" max="7681" width="22.85546875" style="289" customWidth="1"/>
    <col min="7682" max="7685" width="15.7109375" style="289" customWidth="1"/>
    <col min="7686" max="7936" width="9.140625" style="289"/>
    <col min="7937" max="7937" width="22.85546875" style="289" customWidth="1"/>
    <col min="7938" max="7941" width="15.7109375" style="289" customWidth="1"/>
    <col min="7942" max="8192" width="9.140625" style="289"/>
    <col min="8193" max="8193" width="22.85546875" style="289" customWidth="1"/>
    <col min="8194" max="8197" width="15.7109375" style="289" customWidth="1"/>
    <col min="8198" max="8448" width="9.140625" style="289"/>
    <col min="8449" max="8449" width="22.85546875" style="289" customWidth="1"/>
    <col min="8450" max="8453" width="15.7109375" style="289" customWidth="1"/>
    <col min="8454" max="8704" width="9.140625" style="289"/>
    <col min="8705" max="8705" width="22.85546875" style="289" customWidth="1"/>
    <col min="8706" max="8709" width="15.7109375" style="289" customWidth="1"/>
    <col min="8710" max="8960" width="9.140625" style="289"/>
    <col min="8961" max="8961" width="22.85546875" style="289" customWidth="1"/>
    <col min="8962" max="8965" width="15.7109375" style="289" customWidth="1"/>
    <col min="8966" max="9216" width="9.140625" style="289"/>
    <col min="9217" max="9217" width="22.85546875" style="289" customWidth="1"/>
    <col min="9218" max="9221" width="15.7109375" style="289" customWidth="1"/>
    <col min="9222" max="9472" width="9.140625" style="289"/>
    <col min="9473" max="9473" width="22.85546875" style="289" customWidth="1"/>
    <col min="9474" max="9477" width="15.7109375" style="289" customWidth="1"/>
    <col min="9478" max="9728" width="9.140625" style="289"/>
    <col min="9729" max="9729" width="22.85546875" style="289" customWidth="1"/>
    <col min="9730" max="9733" width="15.7109375" style="289" customWidth="1"/>
    <col min="9734" max="9984" width="9.140625" style="289"/>
    <col min="9985" max="9985" width="22.85546875" style="289" customWidth="1"/>
    <col min="9986" max="9989" width="15.7109375" style="289" customWidth="1"/>
    <col min="9990" max="10240" width="9.140625" style="289"/>
    <col min="10241" max="10241" width="22.85546875" style="289" customWidth="1"/>
    <col min="10242" max="10245" width="15.7109375" style="289" customWidth="1"/>
    <col min="10246" max="10496" width="9.140625" style="289"/>
    <col min="10497" max="10497" width="22.85546875" style="289" customWidth="1"/>
    <col min="10498" max="10501" width="15.7109375" style="289" customWidth="1"/>
    <col min="10502" max="10752" width="9.140625" style="289"/>
    <col min="10753" max="10753" width="22.85546875" style="289" customWidth="1"/>
    <col min="10754" max="10757" width="15.7109375" style="289" customWidth="1"/>
    <col min="10758" max="11008" width="9.140625" style="289"/>
    <col min="11009" max="11009" width="22.85546875" style="289" customWidth="1"/>
    <col min="11010" max="11013" width="15.7109375" style="289" customWidth="1"/>
    <col min="11014" max="11264" width="9.140625" style="289"/>
    <col min="11265" max="11265" width="22.85546875" style="289" customWidth="1"/>
    <col min="11266" max="11269" width="15.7109375" style="289" customWidth="1"/>
    <col min="11270" max="11520" width="9.140625" style="289"/>
    <col min="11521" max="11521" width="22.85546875" style="289" customWidth="1"/>
    <col min="11522" max="11525" width="15.7109375" style="289" customWidth="1"/>
    <col min="11526" max="11776" width="9.140625" style="289"/>
    <col min="11777" max="11777" width="22.85546875" style="289" customWidth="1"/>
    <col min="11778" max="11781" width="15.7109375" style="289" customWidth="1"/>
    <col min="11782" max="12032" width="9.140625" style="289"/>
    <col min="12033" max="12033" width="22.85546875" style="289" customWidth="1"/>
    <col min="12034" max="12037" width="15.7109375" style="289" customWidth="1"/>
    <col min="12038" max="12288" width="9.140625" style="289"/>
    <col min="12289" max="12289" width="22.85546875" style="289" customWidth="1"/>
    <col min="12290" max="12293" width="15.7109375" style="289" customWidth="1"/>
    <col min="12294" max="12544" width="9.140625" style="289"/>
    <col min="12545" max="12545" width="22.85546875" style="289" customWidth="1"/>
    <col min="12546" max="12549" width="15.7109375" style="289" customWidth="1"/>
    <col min="12550" max="12800" width="9.140625" style="289"/>
    <col min="12801" max="12801" width="22.85546875" style="289" customWidth="1"/>
    <col min="12802" max="12805" width="15.7109375" style="289" customWidth="1"/>
    <col min="12806" max="13056" width="9.140625" style="289"/>
    <col min="13057" max="13057" width="22.85546875" style="289" customWidth="1"/>
    <col min="13058" max="13061" width="15.7109375" style="289" customWidth="1"/>
    <col min="13062" max="13312" width="9.140625" style="289"/>
    <col min="13313" max="13313" width="22.85546875" style="289" customWidth="1"/>
    <col min="13314" max="13317" width="15.7109375" style="289" customWidth="1"/>
    <col min="13318" max="13568" width="9.140625" style="289"/>
    <col min="13569" max="13569" width="22.85546875" style="289" customWidth="1"/>
    <col min="13570" max="13573" width="15.7109375" style="289" customWidth="1"/>
    <col min="13574" max="13824" width="9.140625" style="289"/>
    <col min="13825" max="13825" width="22.85546875" style="289" customWidth="1"/>
    <col min="13826" max="13829" width="15.7109375" style="289" customWidth="1"/>
    <col min="13830" max="14080" width="9.140625" style="289"/>
    <col min="14081" max="14081" width="22.85546875" style="289" customWidth="1"/>
    <col min="14082" max="14085" width="15.7109375" style="289" customWidth="1"/>
    <col min="14086" max="14336" width="9.140625" style="289"/>
    <col min="14337" max="14337" width="22.85546875" style="289" customWidth="1"/>
    <col min="14338" max="14341" width="15.7109375" style="289" customWidth="1"/>
    <col min="14342" max="14592" width="9.140625" style="289"/>
    <col min="14593" max="14593" width="22.85546875" style="289" customWidth="1"/>
    <col min="14594" max="14597" width="15.7109375" style="289" customWidth="1"/>
    <col min="14598" max="14848" width="9.140625" style="289"/>
    <col min="14849" max="14849" width="22.85546875" style="289" customWidth="1"/>
    <col min="14850" max="14853" width="15.7109375" style="289" customWidth="1"/>
    <col min="14854" max="15104" width="9.140625" style="289"/>
    <col min="15105" max="15105" width="22.85546875" style="289" customWidth="1"/>
    <col min="15106" max="15109" width="15.7109375" style="289" customWidth="1"/>
    <col min="15110" max="15360" width="9.140625" style="289"/>
    <col min="15361" max="15361" width="22.85546875" style="289" customWidth="1"/>
    <col min="15362" max="15365" width="15.7109375" style="289" customWidth="1"/>
    <col min="15366" max="15616" width="9.140625" style="289"/>
    <col min="15617" max="15617" width="22.85546875" style="289" customWidth="1"/>
    <col min="15618" max="15621" width="15.7109375" style="289" customWidth="1"/>
    <col min="15622" max="15872" width="9.140625" style="289"/>
    <col min="15873" max="15873" width="22.85546875" style="289" customWidth="1"/>
    <col min="15874" max="15877" width="15.7109375" style="289" customWidth="1"/>
    <col min="15878" max="16128" width="9.140625" style="289"/>
    <col min="16129" max="16129" width="22.85546875" style="289" customWidth="1"/>
    <col min="16130" max="16133" width="15.7109375" style="289" customWidth="1"/>
    <col min="16134" max="16384" width="9.140625" style="289"/>
  </cols>
  <sheetData>
    <row r="1" spans="1:5" ht="30.75" customHeight="1">
      <c r="A1" s="1089" t="s">
        <v>1684</v>
      </c>
      <c r="B1" s="1089"/>
      <c r="C1" s="1089"/>
      <c r="D1" s="1089"/>
      <c r="E1" s="1089"/>
    </row>
    <row r="2" spans="1:5" ht="14.25" customHeight="1" thickBot="1">
      <c r="A2" s="1117" t="s">
        <v>1608</v>
      </c>
      <c r="B2" s="1118">
        <v>2018</v>
      </c>
      <c r="C2" s="1119"/>
      <c r="D2" s="1118">
        <v>2020</v>
      </c>
      <c r="E2" s="1119"/>
    </row>
    <row r="3" spans="1:5" ht="15.75" customHeight="1" thickBot="1">
      <c r="A3" s="1120"/>
      <c r="B3" s="1121" t="s">
        <v>1668</v>
      </c>
      <c r="C3" s="1121" t="s">
        <v>1685</v>
      </c>
      <c r="D3" s="1121" t="s">
        <v>1668</v>
      </c>
      <c r="E3" s="1121" t="s">
        <v>1685</v>
      </c>
    </row>
    <row r="4" spans="1:5" ht="13.7" customHeight="1" thickBot="1">
      <c r="A4" s="1122" t="s">
        <v>1662</v>
      </c>
      <c r="B4" s="1123">
        <v>60</v>
      </c>
      <c r="C4" s="1124">
        <v>55</v>
      </c>
      <c r="D4" s="1123">
        <v>60</v>
      </c>
      <c r="E4" s="1124">
        <v>55</v>
      </c>
    </row>
    <row r="5" spans="1:5" ht="13.7" customHeight="1" thickBot="1">
      <c r="A5" s="1122" t="s">
        <v>1610</v>
      </c>
      <c r="B5" s="1123">
        <v>65</v>
      </c>
      <c r="C5" s="1124">
        <v>65</v>
      </c>
      <c r="D5" s="1123">
        <v>66</v>
      </c>
      <c r="E5" s="1124">
        <v>66</v>
      </c>
    </row>
    <row r="6" spans="1:5" ht="13.7" customHeight="1" thickBot="1">
      <c r="A6" s="1122" t="s">
        <v>1611</v>
      </c>
      <c r="B6" s="1123">
        <v>65</v>
      </c>
      <c r="C6" s="1124">
        <v>60</v>
      </c>
      <c r="D6" s="1123">
        <v>65</v>
      </c>
      <c r="E6" s="1124">
        <v>60</v>
      </c>
    </row>
    <row r="7" spans="1:5" ht="13.7" customHeight="1" thickBot="1">
      <c r="A7" s="1122" t="s">
        <v>1612</v>
      </c>
      <c r="B7" s="1123">
        <v>65</v>
      </c>
      <c r="C7" s="1124">
        <v>65</v>
      </c>
      <c r="D7" s="1123">
        <v>65</v>
      </c>
      <c r="E7" s="1124">
        <v>65</v>
      </c>
    </row>
    <row r="8" spans="1:5" ht="13.7" customHeight="1" thickBot="1">
      <c r="A8" s="1122" t="s">
        <v>1613</v>
      </c>
      <c r="B8" s="1123">
        <v>65</v>
      </c>
      <c r="C8" s="1124">
        <v>65</v>
      </c>
      <c r="D8" s="1123">
        <v>65</v>
      </c>
      <c r="E8" s="1124">
        <v>65</v>
      </c>
    </row>
    <row r="9" spans="1:5" ht="13.7" customHeight="1" thickBot="1">
      <c r="A9" s="1122" t="s">
        <v>1614</v>
      </c>
      <c r="B9" s="1123">
        <v>65</v>
      </c>
      <c r="C9" s="1124">
        <v>65</v>
      </c>
      <c r="D9" s="1123">
        <v>65</v>
      </c>
      <c r="E9" s="1124">
        <v>65</v>
      </c>
    </row>
    <row r="10" spans="1:5" ht="13.7" customHeight="1" thickBot="1">
      <c r="A10" s="1122" t="s">
        <v>1615</v>
      </c>
      <c r="B10" s="1125" t="s">
        <v>1674</v>
      </c>
      <c r="C10" s="1126" t="s">
        <v>1686</v>
      </c>
      <c r="D10" s="1123">
        <v>62</v>
      </c>
      <c r="E10" s="1124">
        <v>57</v>
      </c>
    </row>
    <row r="11" spans="1:5" ht="13.7" customHeight="1" thickBot="1">
      <c r="A11" s="1122" t="s">
        <v>1616</v>
      </c>
      <c r="B11" s="1125" t="s">
        <v>1674</v>
      </c>
      <c r="C11" s="1126" t="s">
        <v>1674</v>
      </c>
      <c r="D11" s="1125">
        <v>61.9</v>
      </c>
      <c r="E11" s="1126">
        <v>59.9</v>
      </c>
    </row>
    <row r="12" spans="1:5" ht="13.7" customHeight="1" thickBot="1">
      <c r="A12" s="1122" t="s">
        <v>1617</v>
      </c>
      <c r="B12" s="1125">
        <v>63.2</v>
      </c>
      <c r="C12" s="1126">
        <v>62.7</v>
      </c>
      <c r="D12" s="1125">
        <v>63.7</v>
      </c>
      <c r="E12" s="1126">
        <v>63.7</v>
      </c>
    </row>
    <row r="13" spans="1:5" ht="13.7" customHeight="1" thickBot="1">
      <c r="A13" s="1122" t="s">
        <v>1618</v>
      </c>
      <c r="B13" s="1123">
        <v>65</v>
      </c>
      <c r="C13" s="1124">
        <v>65</v>
      </c>
      <c r="D13" s="1125">
        <v>65.5</v>
      </c>
      <c r="E13" s="1126">
        <v>65.5</v>
      </c>
    </row>
    <row r="14" spans="1:5" ht="13.7" customHeight="1" thickBot="1">
      <c r="A14" s="1122" t="s">
        <v>1619</v>
      </c>
      <c r="B14" s="1125">
        <v>63.3</v>
      </c>
      <c r="C14" s="1126">
        <v>63.3</v>
      </c>
      <c r="D14" s="1125">
        <v>63.8</v>
      </c>
      <c r="E14" s="1126">
        <v>63.8</v>
      </c>
    </row>
    <row r="15" spans="1:5" ht="13.7" customHeight="1" thickBot="1">
      <c r="A15" s="1122" t="s">
        <v>1620</v>
      </c>
      <c r="B15" s="1123">
        <v>65</v>
      </c>
      <c r="C15" s="1124">
        <v>65</v>
      </c>
      <c r="D15" s="1123">
        <v>65</v>
      </c>
      <c r="E15" s="1124">
        <v>65</v>
      </c>
    </row>
    <row r="16" spans="1:5" ht="13.7" customHeight="1" thickBot="1">
      <c r="A16" s="1122" t="s">
        <v>1621</v>
      </c>
      <c r="B16" s="1125">
        <v>63.3</v>
      </c>
      <c r="C16" s="1126">
        <v>63.3</v>
      </c>
      <c r="D16" s="1125">
        <v>64.5</v>
      </c>
      <c r="E16" s="1126">
        <v>64.5</v>
      </c>
    </row>
    <row r="17" spans="1:5" ht="13.7" customHeight="1" thickBot="1">
      <c r="A17" s="1122" t="s">
        <v>1622</v>
      </c>
      <c r="B17" s="1125">
        <v>65.5</v>
      </c>
      <c r="C17" s="1126">
        <v>65.5</v>
      </c>
      <c r="D17" s="1125">
        <v>65.7</v>
      </c>
      <c r="E17" s="1126">
        <v>65.7</v>
      </c>
    </row>
    <row r="18" spans="1:5" ht="13.7" customHeight="1" thickBot="1">
      <c r="A18" s="1122" t="s">
        <v>1623</v>
      </c>
      <c r="B18" s="1123">
        <v>62</v>
      </c>
      <c r="C18" s="1124">
        <v>62</v>
      </c>
      <c r="D18" s="1123">
        <v>62</v>
      </c>
      <c r="E18" s="1124">
        <v>62</v>
      </c>
    </row>
    <row r="19" spans="1:5" ht="13.7" customHeight="1" thickBot="1">
      <c r="A19" s="1122" t="s">
        <v>1624</v>
      </c>
      <c r="B19" s="1125">
        <v>63.5</v>
      </c>
      <c r="C19" s="1124">
        <v>62</v>
      </c>
      <c r="D19" s="1125">
        <v>64.5</v>
      </c>
      <c r="E19" s="1124">
        <v>62</v>
      </c>
    </row>
    <row r="20" spans="1:5" ht="13.7" customHeight="1" thickBot="1">
      <c r="A20" s="1122" t="s">
        <v>1625</v>
      </c>
      <c r="B20" s="1123">
        <v>67</v>
      </c>
      <c r="C20" s="1124">
        <v>67</v>
      </c>
      <c r="D20" s="1123">
        <v>67</v>
      </c>
      <c r="E20" s="1124">
        <v>67</v>
      </c>
    </row>
    <row r="21" spans="1:5" ht="13.7" customHeight="1" thickBot="1">
      <c r="A21" s="1122" t="s">
        <v>1626</v>
      </c>
      <c r="B21" s="1123">
        <v>66</v>
      </c>
      <c r="C21" s="1124">
        <v>66</v>
      </c>
      <c r="D21" s="1123">
        <v>66</v>
      </c>
      <c r="E21" s="1124">
        <v>66</v>
      </c>
    </row>
    <row r="22" spans="1:5" ht="13.7" customHeight="1" thickBot="1">
      <c r="A22" s="1122" t="s">
        <v>1627</v>
      </c>
      <c r="B22" s="1123">
        <v>67</v>
      </c>
      <c r="C22" s="1126">
        <v>66.599999999999994</v>
      </c>
      <c r="D22" s="1123">
        <v>62</v>
      </c>
      <c r="E22" s="1124">
        <v>62</v>
      </c>
    </row>
    <row r="23" spans="1:5" ht="13.7" customHeight="1" thickBot="1">
      <c r="A23" s="1122" t="s">
        <v>1628</v>
      </c>
      <c r="B23" s="1123">
        <v>65</v>
      </c>
      <c r="C23" s="1124">
        <v>64</v>
      </c>
      <c r="D23" s="1123">
        <v>65</v>
      </c>
      <c r="E23" s="1124">
        <v>65</v>
      </c>
    </row>
    <row r="24" spans="1:5" ht="13.7" customHeight="1" thickBot="1">
      <c r="A24" s="1122" t="s">
        <v>1687</v>
      </c>
      <c r="B24" s="1123">
        <v>61</v>
      </c>
      <c r="C24" s="1124">
        <v>61</v>
      </c>
      <c r="D24" s="1123">
        <v>62</v>
      </c>
      <c r="E24" s="1124">
        <v>62</v>
      </c>
    </row>
    <row r="25" spans="1:5" ht="13.7" customHeight="1" thickBot="1">
      <c r="A25" s="1122" t="s">
        <v>1630</v>
      </c>
      <c r="B25" s="1125">
        <v>62.8</v>
      </c>
      <c r="C25" s="1126">
        <v>62.8</v>
      </c>
      <c r="D25" s="1125">
        <v>63.8</v>
      </c>
      <c r="E25" s="1126">
        <v>63.8</v>
      </c>
    </row>
    <row r="26" spans="1:5" ht="13.7" customHeight="1" thickBot="1">
      <c r="A26" s="1122" t="s">
        <v>1631</v>
      </c>
      <c r="B26" s="1125">
        <v>63.6</v>
      </c>
      <c r="C26" s="1126">
        <v>61.9</v>
      </c>
      <c r="D26" s="1123">
        <v>64</v>
      </c>
      <c r="E26" s="1124">
        <v>63</v>
      </c>
    </row>
    <row r="27" spans="1:5" ht="13.7" customHeight="1" thickBot="1">
      <c r="A27" s="1122" t="s">
        <v>1632</v>
      </c>
      <c r="B27" s="1123">
        <v>62</v>
      </c>
      <c r="C27" s="1124">
        <v>62</v>
      </c>
      <c r="D27" s="1123">
        <v>62</v>
      </c>
      <c r="E27" s="1124">
        <v>62</v>
      </c>
    </row>
    <row r="28" spans="1:5" ht="13.7" customHeight="1" thickBot="1">
      <c r="A28" s="1122" t="s">
        <v>1633</v>
      </c>
      <c r="B28" s="1123">
        <v>65</v>
      </c>
      <c r="C28" s="1124">
        <v>65</v>
      </c>
      <c r="D28" s="1123">
        <v>65</v>
      </c>
      <c r="E28" s="1124">
        <v>65</v>
      </c>
    </row>
    <row r="29" spans="1:5" ht="13.7" customHeight="1" thickBot="1">
      <c r="A29" s="1122" t="s">
        <v>1634</v>
      </c>
      <c r="B29" s="1125">
        <v>65.8</v>
      </c>
      <c r="C29" s="1126">
        <v>65.8</v>
      </c>
      <c r="D29" s="1125">
        <v>66.3</v>
      </c>
      <c r="E29" s="1126">
        <v>66.3</v>
      </c>
    </row>
    <row r="30" spans="1:5" ht="13.7" customHeight="1" thickBot="1">
      <c r="A30" s="1122" t="s">
        <v>1635</v>
      </c>
      <c r="B30" s="1123">
        <v>65</v>
      </c>
      <c r="C30" s="1124">
        <v>65</v>
      </c>
      <c r="D30" s="1123">
        <v>65</v>
      </c>
      <c r="E30" s="1124">
        <v>65</v>
      </c>
    </row>
    <row r="31" spans="1:5" ht="13.7" customHeight="1" thickBot="1">
      <c r="A31" s="1122" t="s">
        <v>1636</v>
      </c>
      <c r="B31" s="1123">
        <v>67</v>
      </c>
      <c r="C31" s="1124">
        <v>67</v>
      </c>
      <c r="D31" s="1123">
        <v>67</v>
      </c>
      <c r="E31" s="1124">
        <v>67</v>
      </c>
    </row>
    <row r="32" spans="1:5" ht="13.7" customHeight="1" thickBot="1">
      <c r="A32" s="1122" t="s">
        <v>1637</v>
      </c>
      <c r="B32" s="1123">
        <v>65</v>
      </c>
      <c r="C32" s="1126">
        <v>60.8</v>
      </c>
      <c r="D32" s="1123">
        <v>65</v>
      </c>
      <c r="E32" s="1124">
        <v>60</v>
      </c>
    </row>
    <row r="33" spans="1:5" ht="13.7" customHeight="1" thickBot="1">
      <c r="A33" s="1122" t="s">
        <v>1638</v>
      </c>
      <c r="B33" s="1125">
        <v>65.2</v>
      </c>
      <c r="C33" s="1126">
        <v>65.2</v>
      </c>
      <c r="D33" s="1125">
        <v>65.3</v>
      </c>
      <c r="E33" s="1126">
        <v>65.3</v>
      </c>
    </row>
    <row r="34" spans="1:5" ht="13.7" customHeight="1" thickBot="1">
      <c r="A34" s="1122" t="s">
        <v>1639</v>
      </c>
      <c r="B34" s="1125">
        <v>62.2</v>
      </c>
      <c r="C34" s="1126">
        <v>62.2</v>
      </c>
      <c r="D34" s="1125">
        <v>62.8</v>
      </c>
      <c r="E34" s="1126">
        <v>62.7</v>
      </c>
    </row>
    <row r="35" spans="1:5" ht="13.7" customHeight="1" thickBot="1">
      <c r="A35" s="1122" t="s">
        <v>1640</v>
      </c>
      <c r="B35" s="1123">
        <v>62</v>
      </c>
      <c r="C35" s="1126">
        <v>61.7</v>
      </c>
      <c r="D35" s="1123">
        <v>62</v>
      </c>
      <c r="E35" s="1124">
        <v>62</v>
      </c>
    </row>
    <row r="36" spans="1:5" ht="13.7" customHeight="1" thickBot="1">
      <c r="A36" s="1122" t="s">
        <v>1641</v>
      </c>
      <c r="B36" s="1123">
        <v>65</v>
      </c>
      <c r="C36" s="1124">
        <v>65</v>
      </c>
      <c r="D36" s="1123">
        <v>65</v>
      </c>
      <c r="E36" s="1124">
        <v>65</v>
      </c>
    </row>
    <row r="37" spans="1:5" ht="13.7" customHeight="1" thickBot="1">
      <c r="A37" s="1122" t="s">
        <v>1642</v>
      </c>
      <c r="B37" s="1123">
        <v>65</v>
      </c>
      <c r="C37" s="1124">
        <v>65</v>
      </c>
      <c r="D37" s="1123">
        <v>65</v>
      </c>
      <c r="E37" s="1124">
        <v>65</v>
      </c>
    </row>
    <row r="38" spans="1:5" ht="13.7" customHeight="1" thickBot="1">
      <c r="A38" s="1122" t="s">
        <v>1643</v>
      </c>
      <c r="B38" s="1123">
        <v>65</v>
      </c>
      <c r="C38" s="1124">
        <v>64</v>
      </c>
      <c r="D38" s="1123">
        <v>65</v>
      </c>
      <c r="E38" s="1124">
        <v>64</v>
      </c>
    </row>
    <row r="39" spans="1:5" ht="13.7" customHeight="1" thickBot="1">
      <c r="A39" s="1122" t="s">
        <v>1644</v>
      </c>
      <c r="B39" s="1123">
        <v>51</v>
      </c>
      <c r="C39" s="1124">
        <v>48</v>
      </c>
      <c r="D39" s="1123">
        <v>52</v>
      </c>
      <c r="E39" s="1124">
        <v>49</v>
      </c>
    </row>
    <row r="40" spans="1:5" ht="13.7" customHeight="1" thickBot="1">
      <c r="A40" s="1122" t="s">
        <v>1645</v>
      </c>
      <c r="B40" s="1123">
        <v>65</v>
      </c>
      <c r="C40" s="1126">
        <v>62.7</v>
      </c>
      <c r="D40" s="1123">
        <v>66</v>
      </c>
      <c r="E40" s="1124">
        <v>66</v>
      </c>
    </row>
    <row r="41" spans="1:5" ht="13.7" customHeight="1" thickBot="1">
      <c r="A41" s="1122" t="s">
        <v>1646</v>
      </c>
      <c r="B41" s="1123">
        <v>66</v>
      </c>
      <c r="C41" s="1124">
        <v>66</v>
      </c>
      <c r="D41" s="1123">
        <v>66</v>
      </c>
      <c r="E41" s="1124">
        <v>66</v>
      </c>
    </row>
    <row r="42" spans="1:5" ht="13.7" customHeight="1" thickBot="1">
      <c r="A42" s="1122" t="s">
        <v>1647</v>
      </c>
      <c r="B42" s="1125" t="s">
        <v>1674</v>
      </c>
      <c r="C42" s="1126" t="s">
        <v>1674</v>
      </c>
      <c r="D42" s="1123">
        <v>65</v>
      </c>
      <c r="E42" s="1124">
        <v>60</v>
      </c>
    </row>
    <row r="43" spans="1:5" ht="13.7" customHeight="1" thickBot="1">
      <c r="A43" s="1122" t="s">
        <v>1664</v>
      </c>
      <c r="B43" s="1123">
        <v>57</v>
      </c>
      <c r="C43" s="1124">
        <v>52</v>
      </c>
      <c r="D43" s="1123">
        <v>62</v>
      </c>
      <c r="E43" s="1124">
        <v>57</v>
      </c>
    </row>
    <row r="44" spans="1:5" ht="13.7" customHeight="1" thickBot="1">
      <c r="A44" s="1122" t="s">
        <v>1675</v>
      </c>
      <c r="B44" s="1125">
        <v>64.099999999999994</v>
      </c>
      <c r="C44" s="1126">
        <v>61.2</v>
      </c>
      <c r="D44" s="1125">
        <v>64.3</v>
      </c>
      <c r="E44" s="1126">
        <v>61.5</v>
      </c>
    </row>
    <row r="45" spans="1:5" ht="13.7" customHeight="1" thickBot="1">
      <c r="A45" s="1122" t="s">
        <v>1688</v>
      </c>
      <c r="B45" s="1123">
        <v>60</v>
      </c>
      <c r="C45" s="1124">
        <v>55</v>
      </c>
      <c r="D45" s="1123">
        <v>60</v>
      </c>
      <c r="E45" s="1124">
        <v>55</v>
      </c>
    </row>
    <row r="46" spans="1:5" ht="13.7" customHeight="1" thickBot="1">
      <c r="A46" s="1122" t="s">
        <v>1651</v>
      </c>
      <c r="B46" s="1123">
        <v>65</v>
      </c>
      <c r="C46" s="1124">
        <v>62</v>
      </c>
      <c r="D46" s="1123">
        <v>65</v>
      </c>
      <c r="E46" s="1126">
        <v>62.5</v>
      </c>
    </row>
    <row r="47" spans="1:5" ht="13.7" customHeight="1" thickBot="1">
      <c r="A47" s="1122" t="s">
        <v>1652</v>
      </c>
      <c r="B47" s="1123">
        <v>65</v>
      </c>
      <c r="C47" s="1124">
        <v>65</v>
      </c>
      <c r="D47" s="1123">
        <v>65</v>
      </c>
      <c r="E47" s="1124">
        <v>65</v>
      </c>
    </row>
    <row r="48" spans="1:5" ht="13.7" customHeight="1" thickBot="1">
      <c r="A48" s="1122" t="s">
        <v>1653</v>
      </c>
      <c r="B48" s="1123">
        <v>58</v>
      </c>
      <c r="C48" s="1124">
        <v>58</v>
      </c>
      <c r="D48" s="1123">
        <v>58</v>
      </c>
      <c r="E48" s="1124">
        <v>58</v>
      </c>
    </row>
    <row r="49" spans="1:5" ht="13.7" customHeight="1" thickBot="1">
      <c r="A49" s="1122" t="s">
        <v>1654</v>
      </c>
      <c r="B49" s="1123">
        <v>56</v>
      </c>
      <c r="C49" s="1124">
        <v>56</v>
      </c>
      <c r="D49" s="1123">
        <v>57</v>
      </c>
      <c r="E49" s="1124">
        <v>57</v>
      </c>
    </row>
    <row r="50" spans="1:5" ht="13.7" customHeight="1" thickBot="1">
      <c r="A50" s="1122" t="s">
        <v>1655</v>
      </c>
      <c r="B50" s="1123">
        <v>62</v>
      </c>
      <c r="C50" s="1124">
        <v>62</v>
      </c>
      <c r="D50" s="1123">
        <v>63</v>
      </c>
      <c r="E50" s="1124">
        <v>63</v>
      </c>
    </row>
    <row r="51" spans="1:5" ht="13.7" customHeight="1" thickBot="1">
      <c r="A51" s="1122" t="s">
        <v>1656</v>
      </c>
      <c r="B51" s="1123">
        <v>65</v>
      </c>
      <c r="C51" s="1124">
        <v>60</v>
      </c>
      <c r="D51" s="1123">
        <v>65</v>
      </c>
      <c r="E51" s="1126">
        <v>61.3</v>
      </c>
    </row>
    <row r="52" spans="1:5" ht="13.7" customHeight="1" thickBot="1">
      <c r="A52" s="1122" t="s">
        <v>1657</v>
      </c>
      <c r="B52" s="1123">
        <v>60</v>
      </c>
      <c r="C52" s="1124">
        <v>55</v>
      </c>
      <c r="D52" s="1125">
        <v>61.5</v>
      </c>
      <c r="E52" s="1126">
        <v>56.5</v>
      </c>
    </row>
    <row r="53" spans="1:5" ht="13.7" customHeight="1" thickBot="1">
      <c r="A53" s="1122" t="s">
        <v>1658</v>
      </c>
      <c r="B53" s="1123">
        <v>47</v>
      </c>
      <c r="C53" s="1124">
        <v>47</v>
      </c>
      <c r="D53" s="1123">
        <v>47</v>
      </c>
      <c r="E53" s="1124">
        <v>47</v>
      </c>
    </row>
    <row r="54" spans="1:5" ht="13.7" customHeight="1" thickBot="1">
      <c r="A54" s="1122" t="s">
        <v>1689</v>
      </c>
      <c r="B54" s="1123">
        <v>60</v>
      </c>
      <c r="C54" s="1124">
        <v>60</v>
      </c>
      <c r="D54" s="1123">
        <v>60</v>
      </c>
      <c r="E54" s="1124">
        <v>60</v>
      </c>
    </row>
  </sheetData>
  <mergeCells count="4">
    <mergeCell ref="A1:E1"/>
    <mergeCell ref="A2:A3"/>
    <mergeCell ref="B2:C2"/>
    <mergeCell ref="D2:E2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F6EF7-8ECF-4900-B7EB-5CA54F9685BC}">
  <sheetPr>
    <tabColor theme="7" tint="0.39997558519241921"/>
  </sheetPr>
  <dimension ref="A1:F55"/>
  <sheetViews>
    <sheetView rightToLeft="1" view="pageBreakPreview" zoomScaleNormal="100" zoomScaleSheetLayoutView="100" workbookViewId="0">
      <selection sqref="A1:E1"/>
    </sheetView>
  </sheetViews>
  <sheetFormatPr defaultRowHeight="12.75"/>
  <cols>
    <col min="1" max="1" width="22.7109375" style="289" customWidth="1"/>
    <col min="2" max="5" width="15.7109375" style="289" customWidth="1"/>
    <col min="6" max="256" width="9.140625" style="289"/>
    <col min="257" max="257" width="22.7109375" style="289" customWidth="1"/>
    <col min="258" max="261" width="15.7109375" style="289" customWidth="1"/>
    <col min="262" max="512" width="9.140625" style="289"/>
    <col min="513" max="513" width="22.7109375" style="289" customWidth="1"/>
    <col min="514" max="517" width="15.7109375" style="289" customWidth="1"/>
    <col min="518" max="768" width="9.140625" style="289"/>
    <col min="769" max="769" width="22.7109375" style="289" customWidth="1"/>
    <col min="770" max="773" width="15.7109375" style="289" customWidth="1"/>
    <col min="774" max="1024" width="9.140625" style="289"/>
    <col min="1025" max="1025" width="22.7109375" style="289" customWidth="1"/>
    <col min="1026" max="1029" width="15.7109375" style="289" customWidth="1"/>
    <col min="1030" max="1280" width="9.140625" style="289"/>
    <col min="1281" max="1281" width="22.7109375" style="289" customWidth="1"/>
    <col min="1282" max="1285" width="15.7109375" style="289" customWidth="1"/>
    <col min="1286" max="1536" width="9.140625" style="289"/>
    <col min="1537" max="1537" width="22.7109375" style="289" customWidth="1"/>
    <col min="1538" max="1541" width="15.7109375" style="289" customWidth="1"/>
    <col min="1542" max="1792" width="9.140625" style="289"/>
    <col min="1793" max="1793" width="22.7109375" style="289" customWidth="1"/>
    <col min="1794" max="1797" width="15.7109375" style="289" customWidth="1"/>
    <col min="1798" max="2048" width="9.140625" style="289"/>
    <col min="2049" max="2049" width="22.7109375" style="289" customWidth="1"/>
    <col min="2050" max="2053" width="15.7109375" style="289" customWidth="1"/>
    <col min="2054" max="2304" width="9.140625" style="289"/>
    <col min="2305" max="2305" width="22.7109375" style="289" customWidth="1"/>
    <col min="2306" max="2309" width="15.7109375" style="289" customWidth="1"/>
    <col min="2310" max="2560" width="9.140625" style="289"/>
    <col min="2561" max="2561" width="22.7109375" style="289" customWidth="1"/>
    <col min="2562" max="2565" width="15.7109375" style="289" customWidth="1"/>
    <col min="2566" max="2816" width="9.140625" style="289"/>
    <col min="2817" max="2817" width="22.7109375" style="289" customWidth="1"/>
    <col min="2818" max="2821" width="15.7109375" style="289" customWidth="1"/>
    <col min="2822" max="3072" width="9.140625" style="289"/>
    <col min="3073" max="3073" width="22.7109375" style="289" customWidth="1"/>
    <col min="3074" max="3077" width="15.7109375" style="289" customWidth="1"/>
    <col min="3078" max="3328" width="9.140625" style="289"/>
    <col min="3329" max="3329" width="22.7109375" style="289" customWidth="1"/>
    <col min="3330" max="3333" width="15.7109375" style="289" customWidth="1"/>
    <col min="3334" max="3584" width="9.140625" style="289"/>
    <col min="3585" max="3585" width="22.7109375" style="289" customWidth="1"/>
    <col min="3586" max="3589" width="15.7109375" style="289" customWidth="1"/>
    <col min="3590" max="3840" width="9.140625" style="289"/>
    <col min="3841" max="3841" width="22.7109375" style="289" customWidth="1"/>
    <col min="3842" max="3845" width="15.7109375" style="289" customWidth="1"/>
    <col min="3846" max="4096" width="9.140625" style="289"/>
    <col min="4097" max="4097" width="22.7109375" style="289" customWidth="1"/>
    <col min="4098" max="4101" width="15.7109375" style="289" customWidth="1"/>
    <col min="4102" max="4352" width="9.140625" style="289"/>
    <col min="4353" max="4353" width="22.7109375" style="289" customWidth="1"/>
    <col min="4354" max="4357" width="15.7109375" style="289" customWidth="1"/>
    <col min="4358" max="4608" width="9.140625" style="289"/>
    <col min="4609" max="4609" width="22.7109375" style="289" customWidth="1"/>
    <col min="4610" max="4613" width="15.7109375" style="289" customWidth="1"/>
    <col min="4614" max="4864" width="9.140625" style="289"/>
    <col min="4865" max="4865" width="22.7109375" style="289" customWidth="1"/>
    <col min="4866" max="4869" width="15.7109375" style="289" customWidth="1"/>
    <col min="4870" max="5120" width="9.140625" style="289"/>
    <col min="5121" max="5121" width="22.7109375" style="289" customWidth="1"/>
    <col min="5122" max="5125" width="15.7109375" style="289" customWidth="1"/>
    <col min="5126" max="5376" width="9.140625" style="289"/>
    <col min="5377" max="5377" width="22.7109375" style="289" customWidth="1"/>
    <col min="5378" max="5381" width="15.7109375" style="289" customWidth="1"/>
    <col min="5382" max="5632" width="9.140625" style="289"/>
    <col min="5633" max="5633" width="22.7109375" style="289" customWidth="1"/>
    <col min="5634" max="5637" width="15.7109375" style="289" customWidth="1"/>
    <col min="5638" max="5888" width="9.140625" style="289"/>
    <col min="5889" max="5889" width="22.7109375" style="289" customWidth="1"/>
    <col min="5890" max="5893" width="15.7109375" style="289" customWidth="1"/>
    <col min="5894" max="6144" width="9.140625" style="289"/>
    <col min="6145" max="6145" width="22.7109375" style="289" customWidth="1"/>
    <col min="6146" max="6149" width="15.7109375" style="289" customWidth="1"/>
    <col min="6150" max="6400" width="9.140625" style="289"/>
    <col min="6401" max="6401" width="22.7109375" style="289" customWidth="1"/>
    <col min="6402" max="6405" width="15.7109375" style="289" customWidth="1"/>
    <col min="6406" max="6656" width="9.140625" style="289"/>
    <col min="6657" max="6657" width="22.7109375" style="289" customWidth="1"/>
    <col min="6658" max="6661" width="15.7109375" style="289" customWidth="1"/>
    <col min="6662" max="6912" width="9.140625" style="289"/>
    <col min="6913" max="6913" width="22.7109375" style="289" customWidth="1"/>
    <col min="6914" max="6917" width="15.7109375" style="289" customWidth="1"/>
    <col min="6918" max="7168" width="9.140625" style="289"/>
    <col min="7169" max="7169" width="22.7109375" style="289" customWidth="1"/>
    <col min="7170" max="7173" width="15.7109375" style="289" customWidth="1"/>
    <col min="7174" max="7424" width="9.140625" style="289"/>
    <col min="7425" max="7425" width="22.7109375" style="289" customWidth="1"/>
    <col min="7426" max="7429" width="15.7109375" style="289" customWidth="1"/>
    <col min="7430" max="7680" width="9.140625" style="289"/>
    <col min="7681" max="7681" width="22.7109375" style="289" customWidth="1"/>
    <col min="7682" max="7685" width="15.7109375" style="289" customWidth="1"/>
    <col min="7686" max="7936" width="9.140625" style="289"/>
    <col min="7937" max="7937" width="22.7109375" style="289" customWidth="1"/>
    <col min="7938" max="7941" width="15.7109375" style="289" customWidth="1"/>
    <col min="7942" max="8192" width="9.140625" style="289"/>
    <col min="8193" max="8193" width="22.7109375" style="289" customWidth="1"/>
    <col min="8194" max="8197" width="15.7109375" style="289" customWidth="1"/>
    <col min="8198" max="8448" width="9.140625" style="289"/>
    <col min="8449" max="8449" width="22.7109375" style="289" customWidth="1"/>
    <col min="8450" max="8453" width="15.7109375" style="289" customWidth="1"/>
    <col min="8454" max="8704" width="9.140625" style="289"/>
    <col min="8705" max="8705" width="22.7109375" style="289" customWidth="1"/>
    <col min="8706" max="8709" width="15.7109375" style="289" customWidth="1"/>
    <col min="8710" max="8960" width="9.140625" style="289"/>
    <col min="8961" max="8961" width="22.7109375" style="289" customWidth="1"/>
    <col min="8962" max="8965" width="15.7109375" style="289" customWidth="1"/>
    <col min="8966" max="9216" width="9.140625" style="289"/>
    <col min="9217" max="9217" width="22.7109375" style="289" customWidth="1"/>
    <col min="9218" max="9221" width="15.7109375" style="289" customWidth="1"/>
    <col min="9222" max="9472" width="9.140625" style="289"/>
    <col min="9473" max="9473" width="22.7109375" style="289" customWidth="1"/>
    <col min="9474" max="9477" width="15.7109375" style="289" customWidth="1"/>
    <col min="9478" max="9728" width="9.140625" style="289"/>
    <col min="9729" max="9729" width="22.7109375" style="289" customWidth="1"/>
    <col min="9730" max="9733" width="15.7109375" style="289" customWidth="1"/>
    <col min="9734" max="9984" width="9.140625" style="289"/>
    <col min="9985" max="9985" width="22.7109375" style="289" customWidth="1"/>
    <col min="9986" max="9989" width="15.7109375" style="289" customWidth="1"/>
    <col min="9990" max="10240" width="9.140625" style="289"/>
    <col min="10241" max="10241" width="22.7109375" style="289" customWidth="1"/>
    <col min="10242" max="10245" width="15.7109375" style="289" customWidth="1"/>
    <col min="10246" max="10496" width="9.140625" style="289"/>
    <col min="10497" max="10497" width="22.7109375" style="289" customWidth="1"/>
    <col min="10498" max="10501" width="15.7109375" style="289" customWidth="1"/>
    <col min="10502" max="10752" width="9.140625" style="289"/>
    <col min="10753" max="10753" width="22.7109375" style="289" customWidth="1"/>
    <col min="10754" max="10757" width="15.7109375" style="289" customWidth="1"/>
    <col min="10758" max="11008" width="9.140625" style="289"/>
    <col min="11009" max="11009" width="22.7109375" style="289" customWidth="1"/>
    <col min="11010" max="11013" width="15.7109375" style="289" customWidth="1"/>
    <col min="11014" max="11264" width="9.140625" style="289"/>
    <col min="11265" max="11265" width="22.7109375" style="289" customWidth="1"/>
    <col min="11266" max="11269" width="15.7109375" style="289" customWidth="1"/>
    <col min="11270" max="11520" width="9.140625" style="289"/>
    <col min="11521" max="11521" width="22.7109375" style="289" customWidth="1"/>
    <col min="11522" max="11525" width="15.7109375" style="289" customWidth="1"/>
    <col min="11526" max="11776" width="9.140625" style="289"/>
    <col min="11777" max="11777" width="22.7109375" style="289" customWidth="1"/>
    <col min="11778" max="11781" width="15.7109375" style="289" customWidth="1"/>
    <col min="11782" max="12032" width="9.140625" style="289"/>
    <col min="12033" max="12033" width="22.7109375" style="289" customWidth="1"/>
    <col min="12034" max="12037" width="15.7109375" style="289" customWidth="1"/>
    <col min="12038" max="12288" width="9.140625" style="289"/>
    <col min="12289" max="12289" width="22.7109375" style="289" customWidth="1"/>
    <col min="12290" max="12293" width="15.7109375" style="289" customWidth="1"/>
    <col min="12294" max="12544" width="9.140625" style="289"/>
    <col min="12545" max="12545" width="22.7109375" style="289" customWidth="1"/>
    <col min="12546" max="12549" width="15.7109375" style="289" customWidth="1"/>
    <col min="12550" max="12800" width="9.140625" style="289"/>
    <col min="12801" max="12801" width="22.7109375" style="289" customWidth="1"/>
    <col min="12802" max="12805" width="15.7109375" style="289" customWidth="1"/>
    <col min="12806" max="13056" width="9.140625" style="289"/>
    <col min="13057" max="13057" width="22.7109375" style="289" customWidth="1"/>
    <col min="13058" max="13061" width="15.7109375" style="289" customWidth="1"/>
    <col min="13062" max="13312" width="9.140625" style="289"/>
    <col min="13313" max="13313" width="22.7109375" style="289" customWidth="1"/>
    <col min="13314" max="13317" width="15.7109375" style="289" customWidth="1"/>
    <col min="13318" max="13568" width="9.140625" style="289"/>
    <col min="13569" max="13569" width="22.7109375" style="289" customWidth="1"/>
    <col min="13570" max="13573" width="15.7109375" style="289" customWidth="1"/>
    <col min="13574" max="13824" width="9.140625" style="289"/>
    <col min="13825" max="13825" width="22.7109375" style="289" customWidth="1"/>
    <col min="13826" max="13829" width="15.7109375" style="289" customWidth="1"/>
    <col min="13830" max="14080" width="9.140625" style="289"/>
    <col min="14081" max="14081" width="22.7109375" style="289" customWidth="1"/>
    <col min="14082" max="14085" width="15.7109375" style="289" customWidth="1"/>
    <col min="14086" max="14336" width="9.140625" style="289"/>
    <col min="14337" max="14337" width="22.7109375" style="289" customWidth="1"/>
    <col min="14338" max="14341" width="15.7109375" style="289" customWidth="1"/>
    <col min="14342" max="14592" width="9.140625" style="289"/>
    <col min="14593" max="14593" width="22.7109375" style="289" customWidth="1"/>
    <col min="14594" max="14597" width="15.7109375" style="289" customWidth="1"/>
    <col min="14598" max="14848" width="9.140625" style="289"/>
    <col min="14849" max="14849" width="22.7109375" style="289" customWidth="1"/>
    <col min="14850" max="14853" width="15.7109375" style="289" customWidth="1"/>
    <col min="14854" max="15104" width="9.140625" style="289"/>
    <col min="15105" max="15105" width="22.7109375" style="289" customWidth="1"/>
    <col min="15106" max="15109" width="15.7109375" style="289" customWidth="1"/>
    <col min="15110" max="15360" width="9.140625" style="289"/>
    <col min="15361" max="15361" width="22.7109375" style="289" customWidth="1"/>
    <col min="15362" max="15365" width="15.7109375" style="289" customWidth="1"/>
    <col min="15366" max="15616" width="9.140625" style="289"/>
    <col min="15617" max="15617" width="22.7109375" style="289" customWidth="1"/>
    <col min="15618" max="15621" width="15.7109375" style="289" customWidth="1"/>
    <col min="15622" max="15872" width="9.140625" style="289"/>
    <col min="15873" max="15873" width="22.7109375" style="289" customWidth="1"/>
    <col min="15874" max="15877" width="15.7109375" style="289" customWidth="1"/>
    <col min="15878" max="16128" width="9.140625" style="289"/>
    <col min="16129" max="16129" width="22.7109375" style="289" customWidth="1"/>
    <col min="16130" max="16133" width="15.7109375" style="289" customWidth="1"/>
    <col min="16134" max="16384" width="9.140625" style="289"/>
  </cols>
  <sheetData>
    <row r="1" spans="1:6" ht="30.75" customHeight="1" thickBot="1">
      <c r="A1" s="1089" t="s">
        <v>1690</v>
      </c>
      <c r="B1" s="1089"/>
      <c r="C1" s="1089"/>
      <c r="D1" s="1089"/>
      <c r="E1" s="1089"/>
      <c r="F1" s="1127"/>
    </row>
    <row r="2" spans="1:6" ht="21.75" thickBot="1">
      <c r="A2" s="1097" t="s">
        <v>1608</v>
      </c>
      <c r="B2" s="1100">
        <v>2018</v>
      </c>
      <c r="C2" s="1100"/>
      <c r="D2" s="1100">
        <v>2020</v>
      </c>
      <c r="E2" s="1100"/>
      <c r="F2" s="517"/>
    </row>
    <row r="3" spans="1:6" ht="21.75" thickBot="1">
      <c r="A3" s="1101"/>
      <c r="B3" s="1102" t="s">
        <v>1668</v>
      </c>
      <c r="C3" s="1103" t="s">
        <v>1669</v>
      </c>
      <c r="D3" s="1102" t="s">
        <v>1668</v>
      </c>
      <c r="E3" s="1103" t="s">
        <v>1669</v>
      </c>
      <c r="F3" s="517"/>
    </row>
    <row r="4" spans="1:6" ht="12.95" customHeight="1" thickBot="1">
      <c r="A4" s="1128" t="s">
        <v>1610</v>
      </c>
      <c r="B4" s="1129">
        <v>64.900000000000006</v>
      </c>
      <c r="C4" s="1130">
        <v>62.1</v>
      </c>
      <c r="D4" s="1129">
        <v>62.7</v>
      </c>
      <c r="E4" s="1130">
        <v>59.8</v>
      </c>
      <c r="F4" s="517"/>
    </row>
    <row r="5" spans="1:6" ht="12.95" customHeight="1" thickBot="1">
      <c r="A5" s="873" t="s">
        <v>1611</v>
      </c>
      <c r="B5" s="1131">
        <v>76.5</v>
      </c>
      <c r="C5" s="1132">
        <v>76.5</v>
      </c>
      <c r="D5" s="1131">
        <v>74.099999999999994</v>
      </c>
      <c r="E5" s="1132">
        <v>74.099999999999994</v>
      </c>
      <c r="F5" s="517"/>
    </row>
    <row r="6" spans="1:6" ht="12.95" customHeight="1" thickBot="1">
      <c r="A6" s="873" t="s">
        <v>1612</v>
      </c>
      <c r="B6" s="1131">
        <v>57.3</v>
      </c>
      <c r="C6" s="1132">
        <v>57.3</v>
      </c>
      <c r="D6" s="1131">
        <v>67.5</v>
      </c>
      <c r="E6" s="1132">
        <v>67.5</v>
      </c>
      <c r="F6" s="517"/>
    </row>
    <row r="7" spans="1:6" ht="12.95" customHeight="1" thickBot="1">
      <c r="A7" s="873" t="s">
        <v>1613</v>
      </c>
      <c r="B7" s="1131">
        <v>50.9</v>
      </c>
      <c r="C7" s="1132">
        <v>50.9</v>
      </c>
      <c r="D7" s="1131">
        <v>53.2</v>
      </c>
      <c r="E7" s="1132">
        <v>53.2</v>
      </c>
      <c r="F7" s="517"/>
    </row>
    <row r="8" spans="1:6" ht="12.95" customHeight="1" thickBot="1">
      <c r="A8" s="873" t="s">
        <v>1614</v>
      </c>
      <c r="B8" s="1131">
        <v>36.200000000000003</v>
      </c>
      <c r="C8" s="1132">
        <v>34.6</v>
      </c>
      <c r="D8" s="1131">
        <v>41.9</v>
      </c>
      <c r="E8" s="1132">
        <v>40.4</v>
      </c>
      <c r="F8" s="517"/>
    </row>
    <row r="9" spans="1:6" ht="12.95" customHeight="1" thickBot="1">
      <c r="A9" s="873" t="s">
        <v>1615</v>
      </c>
      <c r="B9" s="1131" t="s">
        <v>1674</v>
      </c>
      <c r="C9" s="1132" t="s">
        <v>1674</v>
      </c>
      <c r="D9" s="763">
        <v>100</v>
      </c>
      <c r="E9" s="86">
        <v>100</v>
      </c>
      <c r="F9" s="517"/>
    </row>
    <row r="10" spans="1:6" ht="12.95" customHeight="1" thickBot="1">
      <c r="A10" s="873" t="s">
        <v>1616</v>
      </c>
      <c r="B10" s="1131" t="s">
        <v>1674</v>
      </c>
      <c r="C10" s="1132" t="s">
        <v>1686</v>
      </c>
      <c r="D10" s="1131">
        <v>73.099999999999994</v>
      </c>
      <c r="E10" s="1132">
        <v>73.099999999999994</v>
      </c>
      <c r="F10" s="517"/>
    </row>
    <row r="11" spans="1:6" ht="12.95" customHeight="1" thickBot="1">
      <c r="A11" s="873" t="s">
        <v>1617</v>
      </c>
      <c r="B11" s="763">
        <v>75</v>
      </c>
      <c r="C11" s="86">
        <v>75</v>
      </c>
      <c r="D11" s="763">
        <v>81.2</v>
      </c>
      <c r="E11" s="86">
        <v>81.2</v>
      </c>
      <c r="F11" s="517"/>
    </row>
    <row r="12" spans="1:6" ht="12.95" customHeight="1" thickBot="1">
      <c r="A12" s="873" t="s">
        <v>1618</v>
      </c>
      <c r="B12" s="1131">
        <v>113.8</v>
      </c>
      <c r="C12" s="1132">
        <v>113.8</v>
      </c>
      <c r="D12" s="1131">
        <v>125.1</v>
      </c>
      <c r="E12" s="1132">
        <v>125.1</v>
      </c>
      <c r="F12" s="517"/>
    </row>
    <row r="13" spans="1:6" ht="12.95" customHeight="1" thickBot="1">
      <c r="A13" s="873" t="s">
        <v>1619</v>
      </c>
      <c r="B13" s="1131">
        <v>61.4</v>
      </c>
      <c r="C13" s="1132">
        <v>61.4</v>
      </c>
      <c r="D13" s="1131">
        <v>47.7</v>
      </c>
      <c r="E13" s="1132">
        <v>47.7</v>
      </c>
      <c r="F13" s="517"/>
    </row>
    <row r="14" spans="1:6" ht="12.95" customHeight="1" thickBot="1">
      <c r="A14" s="873" t="s">
        <v>1620</v>
      </c>
      <c r="B14" s="1131">
        <v>56.5</v>
      </c>
      <c r="C14" s="1132">
        <v>56.5</v>
      </c>
      <c r="D14" s="1131">
        <v>56.6</v>
      </c>
      <c r="E14" s="1132">
        <v>56.6</v>
      </c>
      <c r="F14" s="517"/>
    </row>
    <row r="15" spans="1:6" ht="12.95" customHeight="1" thickBot="1">
      <c r="A15" s="873" t="s">
        <v>1621</v>
      </c>
      <c r="B15" s="1131">
        <v>60.2</v>
      </c>
      <c r="C15" s="1132">
        <v>60.2</v>
      </c>
      <c r="D15" s="1131">
        <v>60.2</v>
      </c>
      <c r="E15" s="1132">
        <v>60.2</v>
      </c>
      <c r="F15" s="517"/>
    </row>
    <row r="16" spans="1:6" ht="12.95" customHeight="1" thickBot="1">
      <c r="A16" s="873" t="s">
        <v>1622</v>
      </c>
      <c r="B16" s="1131">
        <v>38.700000000000003</v>
      </c>
      <c r="C16" s="1132">
        <v>38.700000000000003</v>
      </c>
      <c r="D16" s="1131">
        <v>46.5</v>
      </c>
      <c r="E16" s="1132">
        <v>46.5</v>
      </c>
      <c r="F16" s="517"/>
    </row>
    <row r="17" spans="1:6" ht="12.95" customHeight="1" thickBot="1">
      <c r="A17" s="873" t="s">
        <v>1623</v>
      </c>
      <c r="B17" s="1131">
        <v>63.1</v>
      </c>
      <c r="C17" s="1132">
        <v>63.1</v>
      </c>
      <c r="D17" s="1131">
        <v>84.7</v>
      </c>
      <c r="E17" s="1132">
        <v>84.7</v>
      </c>
      <c r="F17" s="517"/>
    </row>
    <row r="18" spans="1:6" ht="12.95" customHeight="1" thickBot="1">
      <c r="A18" s="873" t="s">
        <v>1624</v>
      </c>
      <c r="B18" s="1131">
        <v>56.1</v>
      </c>
      <c r="C18" s="1132">
        <v>52.2</v>
      </c>
      <c r="D18" s="1131">
        <v>62.5</v>
      </c>
      <c r="E18" s="1132">
        <v>58.1</v>
      </c>
      <c r="F18" s="517"/>
    </row>
    <row r="19" spans="1:6" ht="12.95" customHeight="1" thickBot="1">
      <c r="A19" s="873" t="s">
        <v>1625</v>
      </c>
      <c r="B19" s="1131">
        <v>75.3</v>
      </c>
      <c r="C19" s="1132">
        <v>75.3</v>
      </c>
      <c r="D19" s="1131">
        <v>72.900000000000006</v>
      </c>
      <c r="E19" s="1132">
        <v>72.900000000000006</v>
      </c>
      <c r="F19" s="517"/>
    </row>
    <row r="20" spans="1:6" ht="12.95" customHeight="1" thickBot="1">
      <c r="A20" s="873" t="s">
        <v>1626</v>
      </c>
      <c r="B20" s="1131">
        <v>54.1</v>
      </c>
      <c r="C20" s="1132">
        <v>54.1</v>
      </c>
      <c r="D20" s="1131">
        <v>59.4</v>
      </c>
      <c r="E20" s="1132">
        <v>59.4</v>
      </c>
      <c r="F20" s="517"/>
    </row>
    <row r="21" spans="1:6" ht="12.95" customHeight="1" thickBot="1">
      <c r="A21" s="873" t="s">
        <v>1627</v>
      </c>
      <c r="B21" s="1131">
        <v>79.5</v>
      </c>
      <c r="C21" s="1132">
        <v>79.5</v>
      </c>
      <c r="D21" s="1131">
        <v>74.599999999999994</v>
      </c>
      <c r="E21" s="1132">
        <v>74.599999999999994</v>
      </c>
      <c r="F21" s="517"/>
    </row>
    <row r="22" spans="1:6" ht="12.95" customHeight="1" thickBot="1">
      <c r="A22" s="873" t="s">
        <v>1628</v>
      </c>
      <c r="B22" s="1131">
        <v>42.5</v>
      </c>
      <c r="C22" s="1132">
        <v>42.5</v>
      </c>
      <c r="D22" s="1131">
        <v>43.2</v>
      </c>
      <c r="E22" s="1132">
        <v>43.2</v>
      </c>
      <c r="F22" s="517"/>
    </row>
    <row r="23" spans="1:6" ht="12.95" customHeight="1" thickBot="1">
      <c r="A23" s="873" t="s">
        <v>1629</v>
      </c>
      <c r="B23" s="1131">
        <v>55.6</v>
      </c>
      <c r="C23" s="1132">
        <v>55.6</v>
      </c>
      <c r="D23" s="1131">
        <v>43.1</v>
      </c>
      <c r="E23" s="1132">
        <v>43.1</v>
      </c>
      <c r="F23" s="517"/>
    </row>
    <row r="24" spans="1:6" ht="12.95" customHeight="1" thickBot="1">
      <c r="A24" s="873" t="s">
        <v>1630</v>
      </c>
      <c r="B24" s="1131">
        <v>44.6</v>
      </c>
      <c r="C24" s="1132">
        <v>44.6</v>
      </c>
      <c r="D24" s="1131">
        <v>43.4</v>
      </c>
      <c r="E24" s="1132">
        <v>43.4</v>
      </c>
      <c r="F24" s="517"/>
    </row>
    <row r="25" spans="1:6" ht="12.95" customHeight="1" thickBot="1">
      <c r="A25" s="873" t="s">
        <v>1631</v>
      </c>
      <c r="B25" s="1131">
        <v>36.799999999999997</v>
      </c>
      <c r="C25" s="1132">
        <v>36.799999999999997</v>
      </c>
      <c r="D25" s="1131">
        <v>31.5</v>
      </c>
      <c r="E25" s="1132">
        <v>31.5</v>
      </c>
      <c r="F25" s="517"/>
    </row>
    <row r="26" spans="1:6" ht="12.95" customHeight="1" thickBot="1">
      <c r="A26" s="873" t="s">
        <v>1632</v>
      </c>
      <c r="B26" s="1131">
        <v>91.5</v>
      </c>
      <c r="C26" s="1132">
        <v>91.5</v>
      </c>
      <c r="D26" s="1131">
        <v>90.4</v>
      </c>
      <c r="E26" s="1132">
        <v>90.4</v>
      </c>
      <c r="F26" s="517"/>
    </row>
    <row r="27" spans="1:6" ht="12.95" customHeight="1" thickBot="1">
      <c r="A27" s="873" t="s">
        <v>1633</v>
      </c>
      <c r="B27" s="1131">
        <v>35.1</v>
      </c>
      <c r="C27" s="1132">
        <v>35.1</v>
      </c>
      <c r="D27" s="1131">
        <v>80.900000000000006</v>
      </c>
      <c r="E27" s="1132">
        <v>80.900000000000006</v>
      </c>
      <c r="F27" s="517"/>
    </row>
    <row r="28" spans="1:6" ht="12.95" customHeight="1" thickBot="1">
      <c r="A28" s="873" t="s">
        <v>1634</v>
      </c>
      <c r="B28" s="1131">
        <v>73.5</v>
      </c>
      <c r="C28" s="1132">
        <v>73.5</v>
      </c>
      <c r="D28" s="1131">
        <v>73.099999999999994</v>
      </c>
      <c r="E28" s="1132">
        <v>73.099999999999994</v>
      </c>
      <c r="F28" s="517"/>
    </row>
    <row r="29" spans="1:6" ht="12.95" customHeight="1" thickBot="1">
      <c r="A29" s="873" t="s">
        <v>1635</v>
      </c>
      <c r="B29" s="1131">
        <v>79.3</v>
      </c>
      <c r="C29" s="1132">
        <v>79.3</v>
      </c>
      <c r="D29" s="1131">
        <v>65.900000000000006</v>
      </c>
      <c r="E29" s="1132">
        <v>65.900000000000006</v>
      </c>
      <c r="F29" s="517"/>
    </row>
    <row r="30" spans="1:6" ht="12.95" customHeight="1" thickBot="1">
      <c r="A30" s="873" t="s">
        <v>1636</v>
      </c>
      <c r="B30" s="1131">
        <v>50.4</v>
      </c>
      <c r="C30" s="1132">
        <v>50.4</v>
      </c>
      <c r="D30" s="1131">
        <v>60.6</v>
      </c>
      <c r="E30" s="1132">
        <v>60.6</v>
      </c>
      <c r="F30" s="517"/>
    </row>
    <row r="31" spans="1:6" ht="12.95" customHeight="1" thickBot="1">
      <c r="A31" s="873" t="s">
        <v>1637</v>
      </c>
      <c r="B31" s="1131">
        <v>29.4</v>
      </c>
      <c r="C31" s="1132">
        <v>29.8</v>
      </c>
      <c r="D31" s="1131">
        <v>31.8</v>
      </c>
      <c r="E31" s="1132">
        <v>31.9</v>
      </c>
      <c r="F31" s="517"/>
    </row>
    <row r="32" spans="1:6" ht="12.95" customHeight="1" thickBot="1">
      <c r="A32" s="873" t="s">
        <v>1638</v>
      </c>
      <c r="B32" s="1131">
        <v>75.8</v>
      </c>
      <c r="C32" s="1132">
        <v>75.8</v>
      </c>
      <c r="D32" s="1131">
        <v>76.3</v>
      </c>
      <c r="E32" s="1132">
        <v>76.3</v>
      </c>
      <c r="F32" s="517"/>
    </row>
    <row r="33" spans="1:6" ht="12.95" customHeight="1" thickBot="1">
      <c r="A33" s="873" t="s">
        <v>1639</v>
      </c>
      <c r="B33" s="1131">
        <v>59.5</v>
      </c>
      <c r="C33" s="1132">
        <v>59.5</v>
      </c>
      <c r="D33" s="1131">
        <v>62.6</v>
      </c>
      <c r="E33" s="1132">
        <v>62.6</v>
      </c>
      <c r="F33" s="517"/>
    </row>
    <row r="34" spans="1:6" ht="12.95" customHeight="1" thickBot="1">
      <c r="A34" s="873" t="s">
        <v>1640</v>
      </c>
      <c r="B34" s="1131">
        <v>47.8</v>
      </c>
      <c r="C34" s="86">
        <v>50</v>
      </c>
      <c r="D34" s="1131">
        <v>62.3</v>
      </c>
      <c r="E34" s="86">
        <v>62.3</v>
      </c>
      <c r="F34" s="517"/>
    </row>
    <row r="35" spans="1:6" ht="12.95" customHeight="1" thickBot="1">
      <c r="A35" s="873" t="s">
        <v>1641</v>
      </c>
      <c r="B35" s="1131">
        <v>72.3</v>
      </c>
      <c r="C35" s="1132">
        <v>72.3</v>
      </c>
      <c r="D35" s="1131">
        <v>73.900000000000006</v>
      </c>
      <c r="E35" s="1132">
        <v>73.900000000000006</v>
      </c>
      <c r="F35" s="517"/>
    </row>
    <row r="36" spans="1:6" ht="12.95" customHeight="1" thickBot="1">
      <c r="A36" s="873" t="s">
        <v>1642</v>
      </c>
      <c r="B36" s="1131">
        <v>54.1</v>
      </c>
      <c r="C36" s="1132">
        <v>54.1</v>
      </c>
      <c r="D36" s="1131">
        <v>61.4</v>
      </c>
      <c r="E36" s="1132">
        <v>61.4</v>
      </c>
      <c r="F36" s="517"/>
    </row>
    <row r="37" spans="1:6" ht="12.95" customHeight="1" thickBot="1">
      <c r="A37" s="873" t="s">
        <v>1643</v>
      </c>
      <c r="B37" s="763">
        <v>53</v>
      </c>
      <c r="C37" s="1132">
        <v>51.8</v>
      </c>
      <c r="D37" s="763">
        <v>53.1</v>
      </c>
      <c r="E37" s="1132">
        <v>52.5</v>
      </c>
      <c r="F37" s="517"/>
    </row>
    <row r="38" spans="1:6" ht="12.95" customHeight="1" thickBot="1">
      <c r="A38" s="873" t="s">
        <v>1644</v>
      </c>
      <c r="B38" s="1131">
        <v>67.400000000000006</v>
      </c>
      <c r="C38" s="1132">
        <v>64.3</v>
      </c>
      <c r="D38" s="1131">
        <v>73.3</v>
      </c>
      <c r="E38" s="1132">
        <v>70.3</v>
      </c>
      <c r="F38" s="517"/>
    </row>
    <row r="39" spans="1:6" ht="12.95" customHeight="1" thickBot="1">
      <c r="A39" s="873" t="s">
        <v>1645</v>
      </c>
      <c r="B39" s="1131">
        <v>43.5</v>
      </c>
      <c r="C39" s="1132">
        <v>43.5</v>
      </c>
      <c r="D39" s="1131">
        <v>70.599999999999994</v>
      </c>
      <c r="E39" s="1132">
        <v>70.599999999999994</v>
      </c>
      <c r="F39" s="517"/>
    </row>
    <row r="40" spans="1:6" ht="12.95" customHeight="1" thickBot="1">
      <c r="A40" s="873" t="s">
        <v>1646</v>
      </c>
      <c r="B40" s="1131">
        <v>50.1</v>
      </c>
      <c r="C40" s="1132">
        <v>50.1</v>
      </c>
      <c r="D40" s="1131">
        <v>49.6</v>
      </c>
      <c r="E40" s="1132">
        <v>49.6</v>
      </c>
      <c r="F40" s="517"/>
    </row>
    <row r="41" spans="1:6" ht="12.95" customHeight="1" thickBot="1">
      <c r="A41" s="873" t="s">
        <v>1647</v>
      </c>
      <c r="B41" s="1131">
        <v>83.7</v>
      </c>
      <c r="C41" s="1132">
        <v>76.900000000000006</v>
      </c>
      <c r="D41" s="763">
        <v>99</v>
      </c>
      <c r="E41" s="1132">
        <v>92.7</v>
      </c>
      <c r="F41" s="517"/>
    </row>
    <row r="42" spans="1:6" ht="12.95" customHeight="1" thickBot="1">
      <c r="A42" s="873" t="s">
        <v>1648</v>
      </c>
      <c r="B42" s="1131">
        <v>92.1</v>
      </c>
      <c r="C42" s="1132">
        <v>92.1</v>
      </c>
      <c r="D42" s="1131">
        <v>88.4</v>
      </c>
      <c r="E42" s="1132">
        <v>93.3</v>
      </c>
      <c r="F42" s="517"/>
    </row>
    <row r="43" spans="1:6" ht="12.95" customHeight="1" thickBot="1">
      <c r="A43" s="873" t="s">
        <v>1675</v>
      </c>
      <c r="B43" s="1131">
        <v>69.3</v>
      </c>
      <c r="C43" s="1132">
        <v>69.3</v>
      </c>
      <c r="D43" s="1131">
        <v>57.3</v>
      </c>
      <c r="E43" s="1132">
        <v>57.3</v>
      </c>
      <c r="F43" s="517"/>
    </row>
    <row r="44" spans="1:6" ht="12.95" customHeight="1" thickBot="1">
      <c r="A44" s="873" t="s">
        <v>1676</v>
      </c>
      <c r="B44" s="1131">
        <v>90.6</v>
      </c>
      <c r="C44" s="1132">
        <v>77.3</v>
      </c>
      <c r="D44" s="1131">
        <v>90.6</v>
      </c>
      <c r="E44" s="1132">
        <v>72.2</v>
      </c>
      <c r="F44" s="517"/>
    </row>
    <row r="45" spans="1:6" ht="12.95" customHeight="1" thickBot="1">
      <c r="A45" s="873" t="s">
        <v>1651</v>
      </c>
      <c r="B45" s="1131">
        <v>39.1</v>
      </c>
      <c r="C45" s="1132">
        <v>39.1</v>
      </c>
      <c r="D45" s="763">
        <v>57</v>
      </c>
      <c r="E45" s="86">
        <v>57</v>
      </c>
      <c r="F45" s="517"/>
    </row>
    <row r="46" spans="1:6" ht="12.95" customHeight="1" thickBot="1">
      <c r="A46" s="873" t="s">
        <v>1652</v>
      </c>
      <c r="B46" s="1131">
        <v>63.3</v>
      </c>
      <c r="C46" s="1132">
        <v>63.3</v>
      </c>
      <c r="D46" s="1131">
        <v>64.5</v>
      </c>
      <c r="E46" s="1132">
        <v>64.5</v>
      </c>
      <c r="F46" s="517"/>
    </row>
    <row r="47" spans="1:6" ht="12.95" customHeight="1" thickBot="1">
      <c r="A47" s="873" t="s">
        <v>1677</v>
      </c>
      <c r="B47" s="1131">
        <v>83.4</v>
      </c>
      <c r="C47" s="1132">
        <v>80.400000000000006</v>
      </c>
      <c r="D47" s="1131">
        <v>56.4</v>
      </c>
      <c r="E47" s="1132">
        <v>55.6</v>
      </c>
      <c r="F47" s="517"/>
    </row>
    <row r="48" spans="1:6" ht="12.95" customHeight="1" thickBot="1">
      <c r="A48" s="873" t="s">
        <v>1678</v>
      </c>
      <c r="B48" s="1131">
        <v>55.3</v>
      </c>
      <c r="C48" s="86">
        <v>53</v>
      </c>
      <c r="D48" s="1131">
        <v>55.3</v>
      </c>
      <c r="E48" s="86">
        <v>53</v>
      </c>
      <c r="F48" s="517"/>
    </row>
    <row r="49" spans="1:6" ht="12.95" customHeight="1" thickBot="1">
      <c r="A49" s="873" t="s">
        <v>1679</v>
      </c>
      <c r="B49" s="1131">
        <v>66.599999999999994</v>
      </c>
      <c r="C49" s="1132">
        <v>66.599999999999994</v>
      </c>
      <c r="D49" s="1131">
        <v>59.1</v>
      </c>
      <c r="E49" s="1132">
        <v>59.1</v>
      </c>
      <c r="F49" s="517"/>
    </row>
    <row r="50" spans="1:6" ht="12.95" customHeight="1" thickBot="1">
      <c r="A50" s="873" t="s">
        <v>1680</v>
      </c>
      <c r="B50" s="1131">
        <v>29.5</v>
      </c>
      <c r="C50" s="1132">
        <v>28.1</v>
      </c>
      <c r="D50" s="1131">
        <v>40.6</v>
      </c>
      <c r="E50" s="86">
        <v>38</v>
      </c>
      <c r="F50" s="517"/>
    </row>
    <row r="51" spans="1:6" ht="12.95" customHeight="1" thickBot="1">
      <c r="A51" s="873" t="s">
        <v>1665</v>
      </c>
      <c r="B51" s="1131">
        <v>62.3</v>
      </c>
      <c r="C51" s="1132">
        <v>57.9</v>
      </c>
      <c r="D51" s="1131">
        <v>56.9</v>
      </c>
      <c r="E51" s="1132">
        <v>53.8</v>
      </c>
      <c r="F51" s="517"/>
    </row>
    <row r="52" spans="1:6" ht="12.95" customHeight="1" thickBot="1">
      <c r="A52" s="873" t="s">
        <v>1681</v>
      </c>
      <c r="B52" s="1131">
        <v>59.6</v>
      </c>
      <c r="C52" s="1132">
        <v>59.6</v>
      </c>
      <c r="D52" s="1131">
        <v>59.6</v>
      </c>
      <c r="E52" s="1132">
        <v>59.6</v>
      </c>
      <c r="F52" s="517"/>
    </row>
    <row r="53" spans="1:6" ht="12.95" customHeight="1" thickBot="1">
      <c r="A53" s="873" t="s">
        <v>1660</v>
      </c>
      <c r="B53" s="1131">
        <v>34.5</v>
      </c>
      <c r="C53" s="1132">
        <v>34.5</v>
      </c>
      <c r="D53" s="1131">
        <v>29.8</v>
      </c>
      <c r="E53" s="1132">
        <v>29.8</v>
      </c>
      <c r="F53" s="517"/>
    </row>
    <row r="54" spans="1:6" ht="12.95" customHeight="1" thickBot="1">
      <c r="A54" s="873" t="s">
        <v>1682</v>
      </c>
      <c r="B54" s="763">
        <v>60</v>
      </c>
      <c r="C54" s="1132">
        <v>59.4</v>
      </c>
      <c r="D54" s="763">
        <v>64.5</v>
      </c>
      <c r="E54" s="86">
        <v>64</v>
      </c>
      <c r="F54" s="517"/>
    </row>
    <row r="55" spans="1:6" ht="12.95" customHeight="1" thickBot="1">
      <c r="A55" s="873" t="s">
        <v>1683</v>
      </c>
      <c r="B55" s="1131">
        <v>60.3</v>
      </c>
      <c r="C55" s="1132">
        <v>60.2</v>
      </c>
      <c r="D55" s="1131">
        <v>63.9</v>
      </c>
      <c r="E55" s="1132">
        <v>63.7</v>
      </c>
      <c r="F55" s="517"/>
    </row>
  </sheetData>
  <mergeCells count="4">
    <mergeCell ref="A1:E1"/>
    <mergeCell ref="A2:A3"/>
    <mergeCell ref="B2:C2"/>
    <mergeCell ref="D2:E2"/>
  </mergeCell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DECD7-3110-47D7-9899-3BE65150D15E}">
  <sheetPr>
    <tabColor theme="7" tint="0.39997558519241921"/>
  </sheetPr>
  <dimension ref="A1:J46"/>
  <sheetViews>
    <sheetView rightToLeft="1" view="pageBreakPreview" zoomScaleNormal="100" zoomScaleSheetLayoutView="100" workbookViewId="0">
      <selection sqref="A1:I1"/>
    </sheetView>
  </sheetViews>
  <sheetFormatPr defaultRowHeight="15"/>
  <cols>
    <col min="1" max="1" width="15" style="1096" customWidth="1"/>
    <col min="2" max="3" width="15" style="517" customWidth="1"/>
    <col min="4" max="4" width="15" style="1096" customWidth="1"/>
    <col min="5" max="5" width="15" style="517" customWidth="1"/>
    <col min="6" max="9" width="15" style="1096" customWidth="1"/>
    <col min="10" max="10" width="9.5703125" style="517" bestFit="1" customWidth="1"/>
    <col min="11" max="256" width="9.140625" style="517"/>
    <col min="257" max="265" width="15" style="517" customWidth="1"/>
    <col min="266" max="266" width="9.5703125" style="517" bestFit="1" customWidth="1"/>
    <col min="267" max="512" width="9.140625" style="517"/>
    <col min="513" max="521" width="15" style="517" customWidth="1"/>
    <col min="522" max="522" width="9.5703125" style="517" bestFit="1" customWidth="1"/>
    <col min="523" max="768" width="9.140625" style="517"/>
    <col min="769" max="777" width="15" style="517" customWidth="1"/>
    <col min="778" max="778" width="9.5703125" style="517" bestFit="1" customWidth="1"/>
    <col min="779" max="1024" width="9.140625" style="517"/>
    <col min="1025" max="1033" width="15" style="517" customWidth="1"/>
    <col min="1034" max="1034" width="9.5703125" style="517" bestFit="1" customWidth="1"/>
    <col min="1035" max="1280" width="9.140625" style="517"/>
    <col min="1281" max="1289" width="15" style="517" customWidth="1"/>
    <col min="1290" max="1290" width="9.5703125" style="517" bestFit="1" customWidth="1"/>
    <col min="1291" max="1536" width="9.140625" style="517"/>
    <col min="1537" max="1545" width="15" style="517" customWidth="1"/>
    <col min="1546" max="1546" width="9.5703125" style="517" bestFit="1" customWidth="1"/>
    <col min="1547" max="1792" width="9.140625" style="517"/>
    <col min="1793" max="1801" width="15" style="517" customWidth="1"/>
    <col min="1802" max="1802" width="9.5703125" style="517" bestFit="1" customWidth="1"/>
    <col min="1803" max="2048" width="9.140625" style="517"/>
    <col min="2049" max="2057" width="15" style="517" customWidth="1"/>
    <col min="2058" max="2058" width="9.5703125" style="517" bestFit="1" customWidth="1"/>
    <col min="2059" max="2304" width="9.140625" style="517"/>
    <col min="2305" max="2313" width="15" style="517" customWidth="1"/>
    <col min="2314" max="2314" width="9.5703125" style="517" bestFit="1" customWidth="1"/>
    <col min="2315" max="2560" width="9.140625" style="517"/>
    <col min="2561" max="2569" width="15" style="517" customWidth="1"/>
    <col min="2570" max="2570" width="9.5703125" style="517" bestFit="1" customWidth="1"/>
    <col min="2571" max="2816" width="9.140625" style="517"/>
    <col min="2817" max="2825" width="15" style="517" customWidth="1"/>
    <col min="2826" max="2826" width="9.5703125" style="517" bestFit="1" customWidth="1"/>
    <col min="2827" max="3072" width="9.140625" style="517"/>
    <col min="3073" max="3081" width="15" style="517" customWidth="1"/>
    <col min="3082" max="3082" width="9.5703125" style="517" bestFit="1" customWidth="1"/>
    <col min="3083" max="3328" width="9.140625" style="517"/>
    <col min="3329" max="3337" width="15" style="517" customWidth="1"/>
    <col min="3338" max="3338" width="9.5703125" style="517" bestFit="1" customWidth="1"/>
    <col min="3339" max="3584" width="9.140625" style="517"/>
    <col min="3585" max="3593" width="15" style="517" customWidth="1"/>
    <col min="3594" max="3594" width="9.5703125" style="517" bestFit="1" customWidth="1"/>
    <col min="3595" max="3840" width="9.140625" style="517"/>
    <col min="3841" max="3849" width="15" style="517" customWidth="1"/>
    <col min="3850" max="3850" width="9.5703125" style="517" bestFit="1" customWidth="1"/>
    <col min="3851" max="4096" width="9.140625" style="517"/>
    <col min="4097" max="4105" width="15" style="517" customWidth="1"/>
    <col min="4106" max="4106" width="9.5703125" style="517" bestFit="1" customWidth="1"/>
    <col min="4107" max="4352" width="9.140625" style="517"/>
    <col min="4353" max="4361" width="15" style="517" customWidth="1"/>
    <col min="4362" max="4362" width="9.5703125" style="517" bestFit="1" customWidth="1"/>
    <col min="4363" max="4608" width="9.140625" style="517"/>
    <col min="4609" max="4617" width="15" style="517" customWidth="1"/>
    <col min="4618" max="4618" width="9.5703125" style="517" bestFit="1" customWidth="1"/>
    <col min="4619" max="4864" width="9.140625" style="517"/>
    <col min="4865" max="4873" width="15" style="517" customWidth="1"/>
    <col min="4874" max="4874" width="9.5703125" style="517" bestFit="1" customWidth="1"/>
    <col min="4875" max="5120" width="9.140625" style="517"/>
    <col min="5121" max="5129" width="15" style="517" customWidth="1"/>
    <col min="5130" max="5130" width="9.5703125" style="517" bestFit="1" customWidth="1"/>
    <col min="5131" max="5376" width="9.140625" style="517"/>
    <col min="5377" max="5385" width="15" style="517" customWidth="1"/>
    <col min="5386" max="5386" width="9.5703125" style="517" bestFit="1" customWidth="1"/>
    <col min="5387" max="5632" width="9.140625" style="517"/>
    <col min="5633" max="5641" width="15" style="517" customWidth="1"/>
    <col min="5642" max="5642" width="9.5703125" style="517" bestFit="1" customWidth="1"/>
    <col min="5643" max="5888" width="9.140625" style="517"/>
    <col min="5889" max="5897" width="15" style="517" customWidth="1"/>
    <col min="5898" max="5898" width="9.5703125" style="517" bestFit="1" customWidth="1"/>
    <col min="5899" max="6144" width="9.140625" style="517"/>
    <col min="6145" max="6153" width="15" style="517" customWidth="1"/>
    <col min="6154" max="6154" width="9.5703125" style="517" bestFit="1" customWidth="1"/>
    <col min="6155" max="6400" width="9.140625" style="517"/>
    <col min="6401" max="6409" width="15" style="517" customWidth="1"/>
    <col min="6410" max="6410" width="9.5703125" style="517" bestFit="1" customWidth="1"/>
    <col min="6411" max="6656" width="9.140625" style="517"/>
    <col min="6657" max="6665" width="15" style="517" customWidth="1"/>
    <col min="6666" max="6666" width="9.5703125" style="517" bestFit="1" customWidth="1"/>
    <col min="6667" max="6912" width="9.140625" style="517"/>
    <col min="6913" max="6921" width="15" style="517" customWidth="1"/>
    <col min="6922" max="6922" width="9.5703125" style="517" bestFit="1" customWidth="1"/>
    <col min="6923" max="7168" width="9.140625" style="517"/>
    <col min="7169" max="7177" width="15" style="517" customWidth="1"/>
    <col min="7178" max="7178" width="9.5703125" style="517" bestFit="1" customWidth="1"/>
    <col min="7179" max="7424" width="9.140625" style="517"/>
    <col min="7425" max="7433" width="15" style="517" customWidth="1"/>
    <col min="7434" max="7434" width="9.5703125" style="517" bestFit="1" customWidth="1"/>
    <col min="7435" max="7680" width="9.140625" style="517"/>
    <col min="7681" max="7689" width="15" style="517" customWidth="1"/>
    <col min="7690" max="7690" width="9.5703125" style="517" bestFit="1" customWidth="1"/>
    <col min="7691" max="7936" width="9.140625" style="517"/>
    <col min="7937" max="7945" width="15" style="517" customWidth="1"/>
    <col min="7946" max="7946" width="9.5703125" style="517" bestFit="1" customWidth="1"/>
    <col min="7947" max="8192" width="9.140625" style="517"/>
    <col min="8193" max="8201" width="15" style="517" customWidth="1"/>
    <col min="8202" max="8202" width="9.5703125" style="517" bestFit="1" customWidth="1"/>
    <col min="8203" max="8448" width="9.140625" style="517"/>
    <col min="8449" max="8457" width="15" style="517" customWidth="1"/>
    <col min="8458" max="8458" width="9.5703125" style="517" bestFit="1" customWidth="1"/>
    <col min="8459" max="8704" width="9.140625" style="517"/>
    <col min="8705" max="8713" width="15" style="517" customWidth="1"/>
    <col min="8714" max="8714" width="9.5703125" style="517" bestFit="1" customWidth="1"/>
    <col min="8715" max="8960" width="9.140625" style="517"/>
    <col min="8961" max="8969" width="15" style="517" customWidth="1"/>
    <col min="8970" max="8970" width="9.5703125" style="517" bestFit="1" customWidth="1"/>
    <col min="8971" max="9216" width="9.140625" style="517"/>
    <col min="9217" max="9225" width="15" style="517" customWidth="1"/>
    <col min="9226" max="9226" width="9.5703125" style="517" bestFit="1" customWidth="1"/>
    <col min="9227" max="9472" width="9.140625" style="517"/>
    <col min="9473" max="9481" width="15" style="517" customWidth="1"/>
    <col min="9482" max="9482" width="9.5703125" style="517" bestFit="1" customWidth="1"/>
    <col min="9483" max="9728" width="9.140625" style="517"/>
    <col min="9729" max="9737" width="15" style="517" customWidth="1"/>
    <col min="9738" max="9738" width="9.5703125" style="517" bestFit="1" customWidth="1"/>
    <col min="9739" max="9984" width="9.140625" style="517"/>
    <col min="9985" max="9993" width="15" style="517" customWidth="1"/>
    <col min="9994" max="9994" width="9.5703125" style="517" bestFit="1" customWidth="1"/>
    <col min="9995" max="10240" width="9.140625" style="517"/>
    <col min="10241" max="10249" width="15" style="517" customWidth="1"/>
    <col min="10250" max="10250" width="9.5703125" style="517" bestFit="1" customWidth="1"/>
    <col min="10251" max="10496" width="9.140625" style="517"/>
    <col min="10497" max="10505" width="15" style="517" customWidth="1"/>
    <col min="10506" max="10506" width="9.5703125" style="517" bestFit="1" customWidth="1"/>
    <col min="10507" max="10752" width="9.140625" style="517"/>
    <col min="10753" max="10761" width="15" style="517" customWidth="1"/>
    <col min="10762" max="10762" width="9.5703125" style="517" bestFit="1" customWidth="1"/>
    <col min="10763" max="11008" width="9.140625" style="517"/>
    <col min="11009" max="11017" width="15" style="517" customWidth="1"/>
    <col min="11018" max="11018" width="9.5703125" style="517" bestFit="1" customWidth="1"/>
    <col min="11019" max="11264" width="9.140625" style="517"/>
    <col min="11265" max="11273" width="15" style="517" customWidth="1"/>
    <col min="11274" max="11274" width="9.5703125" style="517" bestFit="1" customWidth="1"/>
    <col min="11275" max="11520" width="9.140625" style="517"/>
    <col min="11521" max="11529" width="15" style="517" customWidth="1"/>
    <col min="11530" max="11530" width="9.5703125" style="517" bestFit="1" customWidth="1"/>
    <col min="11531" max="11776" width="9.140625" style="517"/>
    <col min="11777" max="11785" width="15" style="517" customWidth="1"/>
    <col min="11786" max="11786" width="9.5703125" style="517" bestFit="1" customWidth="1"/>
    <col min="11787" max="12032" width="9.140625" style="517"/>
    <col min="12033" max="12041" width="15" style="517" customWidth="1"/>
    <col min="12042" max="12042" width="9.5703125" style="517" bestFit="1" customWidth="1"/>
    <col min="12043" max="12288" width="9.140625" style="517"/>
    <col min="12289" max="12297" width="15" style="517" customWidth="1"/>
    <col min="12298" max="12298" width="9.5703125" style="517" bestFit="1" customWidth="1"/>
    <col min="12299" max="12544" width="9.140625" style="517"/>
    <col min="12545" max="12553" width="15" style="517" customWidth="1"/>
    <col min="12554" max="12554" width="9.5703125" style="517" bestFit="1" customWidth="1"/>
    <col min="12555" max="12800" width="9.140625" style="517"/>
    <col min="12801" max="12809" width="15" style="517" customWidth="1"/>
    <col min="12810" max="12810" width="9.5703125" style="517" bestFit="1" customWidth="1"/>
    <col min="12811" max="13056" width="9.140625" style="517"/>
    <col min="13057" max="13065" width="15" style="517" customWidth="1"/>
    <col min="13066" max="13066" width="9.5703125" style="517" bestFit="1" customWidth="1"/>
    <col min="13067" max="13312" width="9.140625" style="517"/>
    <col min="13313" max="13321" width="15" style="517" customWidth="1"/>
    <col min="13322" max="13322" width="9.5703125" style="517" bestFit="1" customWidth="1"/>
    <col min="13323" max="13568" width="9.140625" style="517"/>
    <col min="13569" max="13577" width="15" style="517" customWidth="1"/>
    <col min="13578" max="13578" width="9.5703125" style="517" bestFit="1" customWidth="1"/>
    <col min="13579" max="13824" width="9.140625" style="517"/>
    <col min="13825" max="13833" width="15" style="517" customWidth="1"/>
    <col min="13834" max="13834" width="9.5703125" style="517" bestFit="1" customWidth="1"/>
    <col min="13835" max="14080" width="9.140625" style="517"/>
    <col min="14081" max="14089" width="15" style="517" customWidth="1"/>
    <col min="14090" max="14090" width="9.5703125" style="517" bestFit="1" customWidth="1"/>
    <col min="14091" max="14336" width="9.140625" style="517"/>
    <col min="14337" max="14345" width="15" style="517" customWidth="1"/>
    <col min="14346" max="14346" width="9.5703125" style="517" bestFit="1" customWidth="1"/>
    <col min="14347" max="14592" width="9.140625" style="517"/>
    <col min="14593" max="14601" width="15" style="517" customWidth="1"/>
    <col min="14602" max="14602" width="9.5703125" style="517" bestFit="1" customWidth="1"/>
    <col min="14603" max="14848" width="9.140625" style="517"/>
    <col min="14849" max="14857" width="15" style="517" customWidth="1"/>
    <col min="14858" max="14858" width="9.5703125" style="517" bestFit="1" customWidth="1"/>
    <col min="14859" max="15104" width="9.140625" style="517"/>
    <col min="15105" max="15113" width="15" style="517" customWidth="1"/>
    <col min="15114" max="15114" width="9.5703125" style="517" bestFit="1" customWidth="1"/>
    <col min="15115" max="15360" width="9.140625" style="517"/>
    <col min="15361" max="15369" width="15" style="517" customWidth="1"/>
    <col min="15370" max="15370" width="9.5703125" style="517" bestFit="1" customWidth="1"/>
    <col min="15371" max="15616" width="9.140625" style="517"/>
    <col min="15617" max="15625" width="15" style="517" customWidth="1"/>
    <col min="15626" max="15626" width="9.5703125" style="517" bestFit="1" customWidth="1"/>
    <col min="15627" max="15872" width="9.140625" style="517"/>
    <col min="15873" max="15881" width="15" style="517" customWidth="1"/>
    <col min="15882" max="15882" width="9.5703125" style="517" bestFit="1" customWidth="1"/>
    <col min="15883" max="16128" width="9.140625" style="517"/>
    <col min="16129" max="16137" width="15" style="517" customWidth="1"/>
    <col min="16138" max="16138" width="9.5703125" style="517" bestFit="1" customWidth="1"/>
    <col min="16139" max="16384" width="9.140625" style="517"/>
  </cols>
  <sheetData>
    <row r="1" spans="1:10" ht="30.75" customHeight="1">
      <c r="A1" s="1133" t="s">
        <v>1691</v>
      </c>
      <c r="B1" s="1133"/>
      <c r="C1" s="1133"/>
      <c r="D1" s="1133"/>
      <c r="E1" s="1133"/>
      <c r="F1" s="1133"/>
      <c r="G1" s="1133"/>
      <c r="H1" s="1133"/>
      <c r="I1" s="1133"/>
    </row>
    <row r="2" spans="1:10" ht="44.25" customHeight="1" thickBot="1">
      <c r="A2" s="1091" t="s">
        <v>1608</v>
      </c>
      <c r="B2" s="1091" t="s">
        <v>1692</v>
      </c>
      <c r="C2" s="1091" t="s">
        <v>1693</v>
      </c>
      <c r="D2" s="1091" t="s">
        <v>1694</v>
      </c>
      <c r="E2" s="1091" t="s">
        <v>1695</v>
      </c>
      <c r="F2" s="1091" t="s">
        <v>1696</v>
      </c>
      <c r="G2" s="1091" t="s">
        <v>1697</v>
      </c>
      <c r="H2" s="1091" t="s">
        <v>1698</v>
      </c>
      <c r="I2" s="1091" t="s">
        <v>40</v>
      </c>
    </row>
    <row r="3" spans="1:10" ht="26.25" customHeight="1" thickBot="1">
      <c r="A3" s="873" t="s">
        <v>1610</v>
      </c>
      <c r="B3" s="1095">
        <v>4201800</v>
      </c>
      <c r="C3" s="1094">
        <v>328</v>
      </c>
      <c r="D3" s="1095">
        <v>1031374</v>
      </c>
      <c r="E3" s="1094">
        <v>834344</v>
      </c>
      <c r="F3" s="1095">
        <v>326837</v>
      </c>
      <c r="G3" s="1094">
        <v>6101</v>
      </c>
      <c r="H3" s="1095">
        <v>1574334</v>
      </c>
      <c r="I3" s="1092">
        <f>SUM(B3:H3)</f>
        <v>7975118</v>
      </c>
      <c r="J3" s="1134"/>
    </row>
    <row r="4" spans="1:10" ht="26.25" customHeight="1" thickBot="1">
      <c r="A4" s="873" t="s">
        <v>1611</v>
      </c>
      <c r="B4" s="1095">
        <v>2125397</v>
      </c>
      <c r="C4" s="1094">
        <v>601787</v>
      </c>
      <c r="D4" s="1095">
        <v>224300</v>
      </c>
      <c r="E4" s="1094">
        <v>274362</v>
      </c>
      <c r="F4" s="1095">
        <v>149606</v>
      </c>
      <c r="G4" s="1094">
        <v>147993.81</v>
      </c>
      <c r="H4" s="1095">
        <v>263353</v>
      </c>
      <c r="I4" s="1092">
        <f>SUM(B4:H4)</f>
        <v>3786798.81</v>
      </c>
      <c r="J4" s="1134"/>
    </row>
    <row r="5" spans="1:10" ht="26.25" customHeight="1" thickBot="1">
      <c r="A5" s="873" t="s">
        <v>1612</v>
      </c>
      <c r="B5" s="1095">
        <v>3167272.16</v>
      </c>
      <c r="C5" s="1094">
        <v>692754</v>
      </c>
      <c r="D5" s="1095">
        <v>838548.94499999995</v>
      </c>
      <c r="E5" s="1094">
        <v>363353.17</v>
      </c>
      <c r="F5" s="1095">
        <v>15385.156000000001</v>
      </c>
      <c r="G5" s="1094">
        <v>107852.223</v>
      </c>
      <c r="H5" s="1095">
        <v>825063.98</v>
      </c>
      <c r="I5" s="1092">
        <f>SUM(B5:H5)</f>
        <v>6010229.6340000015</v>
      </c>
      <c r="J5" s="1134"/>
    </row>
    <row r="6" spans="1:10" ht="26.25" customHeight="1" thickBot="1">
      <c r="A6" s="873" t="s">
        <v>1613</v>
      </c>
      <c r="B6" s="1095">
        <v>15391963</v>
      </c>
      <c r="C6" s="1094">
        <v>1524053</v>
      </c>
      <c r="D6" s="1095">
        <v>529906</v>
      </c>
      <c r="E6" s="1094">
        <v>476452.5</v>
      </c>
      <c r="F6" s="1095">
        <v>167050.79999999999</v>
      </c>
      <c r="G6" s="1094">
        <v>80086.66</v>
      </c>
      <c r="H6" s="1095">
        <v>870.83299999999997</v>
      </c>
      <c r="I6" s="1092">
        <v>18170382.793000001</v>
      </c>
      <c r="J6" s="1134"/>
    </row>
    <row r="7" spans="1:10" ht="26.25" customHeight="1" thickBot="1">
      <c r="A7" s="873" t="s">
        <v>1614</v>
      </c>
      <c r="B7" s="1095">
        <v>1743302.5</v>
      </c>
      <c r="C7" s="1094">
        <v>538622.48</v>
      </c>
      <c r="D7" s="1095">
        <v>451542.8</v>
      </c>
      <c r="E7" s="1094">
        <v>202100.1</v>
      </c>
      <c r="F7" s="1095">
        <v>72440.38</v>
      </c>
      <c r="G7" s="1094">
        <v>251534.74</v>
      </c>
      <c r="H7" s="1095">
        <v>716880</v>
      </c>
      <c r="I7" s="1092">
        <v>3976423</v>
      </c>
      <c r="J7" s="1134"/>
    </row>
    <row r="8" spans="1:10" ht="26.25" customHeight="1" thickBot="1">
      <c r="A8" s="873" t="s">
        <v>1617</v>
      </c>
      <c r="B8" s="1095">
        <v>1085477</v>
      </c>
      <c r="C8" s="1094">
        <v>342401</v>
      </c>
      <c r="D8" s="1095">
        <v>260301</v>
      </c>
      <c r="E8" s="1094">
        <v>33131.83</v>
      </c>
      <c r="F8" s="1095">
        <v>171908.6</v>
      </c>
      <c r="G8" s="1094">
        <v>172252.1</v>
      </c>
      <c r="H8" s="1095">
        <v>108564.74</v>
      </c>
      <c r="I8" s="1092">
        <v>2174036.27</v>
      </c>
      <c r="J8" s="1134"/>
    </row>
    <row r="9" spans="1:10" ht="26.25" customHeight="1" thickBot="1">
      <c r="A9" s="873" t="s">
        <v>1618</v>
      </c>
      <c r="B9" s="1095">
        <v>1204701</v>
      </c>
      <c r="C9" s="1094" t="s">
        <v>1674</v>
      </c>
      <c r="D9" s="1095">
        <v>270693</v>
      </c>
      <c r="E9" s="1094">
        <v>100710.5</v>
      </c>
      <c r="F9" s="1095">
        <v>49029</v>
      </c>
      <c r="G9" s="1094">
        <v>65652.55</v>
      </c>
      <c r="H9" s="1095">
        <v>642078.5</v>
      </c>
      <c r="I9" s="1092">
        <v>2332864.5499999998</v>
      </c>
      <c r="J9" s="1134"/>
    </row>
    <row r="10" spans="1:10" ht="26.25" customHeight="1" thickBot="1">
      <c r="A10" s="873" t="s">
        <v>1619</v>
      </c>
      <c r="B10" s="1095">
        <v>308100</v>
      </c>
      <c r="C10" s="1094">
        <v>6359</v>
      </c>
      <c r="D10" s="1095">
        <v>177170</v>
      </c>
      <c r="E10" s="1094">
        <v>20045.332999999999</v>
      </c>
      <c r="F10" s="1095">
        <v>28509.85</v>
      </c>
      <c r="G10" s="1094">
        <v>10784.629000000001</v>
      </c>
      <c r="H10" s="1095">
        <v>6316.7669999999998</v>
      </c>
      <c r="I10" s="1092">
        <v>557285.57899999991</v>
      </c>
      <c r="J10" s="1134"/>
    </row>
    <row r="11" spans="1:10" ht="26.25" customHeight="1" thickBot="1">
      <c r="A11" s="873" t="s">
        <v>1620</v>
      </c>
      <c r="B11" s="1095">
        <v>1379076</v>
      </c>
      <c r="C11" s="1094">
        <v>267412</v>
      </c>
      <c r="D11" s="1095">
        <v>217852</v>
      </c>
      <c r="E11" s="1094">
        <v>333909</v>
      </c>
      <c r="F11" s="1095">
        <v>40791</v>
      </c>
      <c r="G11" s="1094">
        <v>54614.29</v>
      </c>
      <c r="H11" s="1095">
        <v>738399</v>
      </c>
      <c r="I11" s="1092">
        <v>3032053.29</v>
      </c>
      <c r="J11" s="1134"/>
    </row>
    <row r="12" spans="1:10" ht="26.25" customHeight="1" thickBot="1">
      <c r="A12" s="873" t="s">
        <v>1621</v>
      </c>
      <c r="B12" s="1095">
        <v>22787455</v>
      </c>
      <c r="C12" s="1094">
        <v>5190215</v>
      </c>
      <c r="D12" s="1095">
        <v>3058776.5900000003</v>
      </c>
      <c r="E12" s="1094">
        <v>3056018</v>
      </c>
      <c r="F12" s="1095">
        <v>1179877</v>
      </c>
      <c r="G12" s="1094">
        <v>21643.84</v>
      </c>
      <c r="H12" s="1095">
        <v>10931058.166999999</v>
      </c>
      <c r="I12" s="1092">
        <v>46225043.597000003</v>
      </c>
      <c r="J12" s="1134"/>
    </row>
    <row r="13" spans="1:10" ht="26.25" customHeight="1" thickBot="1">
      <c r="A13" s="873" t="s">
        <v>1622</v>
      </c>
      <c r="B13" s="1095">
        <v>17318855</v>
      </c>
      <c r="C13" s="1094">
        <v>6301238</v>
      </c>
      <c r="D13" s="1095">
        <v>8058661</v>
      </c>
      <c r="E13" s="1094">
        <v>5902561</v>
      </c>
      <c r="F13" s="1095">
        <v>1829032</v>
      </c>
      <c r="G13" s="1094">
        <v>1722918</v>
      </c>
      <c r="H13" s="1095">
        <v>1679678</v>
      </c>
      <c r="I13" s="1092">
        <v>42812943</v>
      </c>
      <c r="J13" s="1134"/>
    </row>
    <row r="14" spans="1:10" ht="26.25" customHeight="1" thickBot="1">
      <c r="A14" s="873" t="s">
        <v>1623</v>
      </c>
      <c r="B14" s="1095">
        <v>2153454</v>
      </c>
      <c r="C14" s="1094">
        <v>711659</v>
      </c>
      <c r="D14" s="1095">
        <v>125005</v>
      </c>
      <c r="E14" s="1094">
        <v>302607</v>
      </c>
      <c r="F14" s="1095">
        <v>32952</v>
      </c>
      <c r="G14" s="1094">
        <v>216302</v>
      </c>
      <c r="H14" s="1095">
        <v>871491</v>
      </c>
      <c r="I14" s="1092">
        <v>4413470</v>
      </c>
      <c r="J14" s="1134"/>
    </row>
    <row r="15" spans="1:10" ht="26.25" customHeight="1" thickBot="1">
      <c r="A15" s="873" t="s">
        <v>1624</v>
      </c>
      <c r="B15" s="1095">
        <v>2103832</v>
      </c>
      <c r="C15" s="1094">
        <v>126522</v>
      </c>
      <c r="D15" s="1095">
        <v>457100</v>
      </c>
      <c r="E15" s="1094">
        <v>63951</v>
      </c>
      <c r="F15" s="1095">
        <v>318493.71999999997</v>
      </c>
      <c r="G15" s="1094">
        <v>72582.740000000005</v>
      </c>
      <c r="H15" s="1095">
        <v>930633</v>
      </c>
      <c r="I15" s="1092">
        <v>4073114.46</v>
      </c>
      <c r="J15" s="1134"/>
    </row>
    <row r="16" spans="1:10" ht="26.25" customHeight="1" thickBot="1">
      <c r="A16" s="873" t="s">
        <v>1625</v>
      </c>
      <c r="B16" s="1095">
        <v>33440</v>
      </c>
      <c r="C16" s="1094">
        <v>6647</v>
      </c>
      <c r="D16" s="1095">
        <v>20316</v>
      </c>
      <c r="E16" s="1094" t="s">
        <v>1674</v>
      </c>
      <c r="F16" s="1095">
        <v>12614</v>
      </c>
      <c r="G16" s="1094" t="s">
        <v>1674</v>
      </c>
      <c r="H16" s="1095">
        <v>25084</v>
      </c>
      <c r="I16" s="1092">
        <v>98101</v>
      </c>
      <c r="J16" s="1134"/>
    </row>
    <row r="17" spans="1:10" ht="26.25" customHeight="1" thickBot="1">
      <c r="A17" s="873" t="s">
        <v>1626</v>
      </c>
      <c r="B17" s="1095">
        <v>506923</v>
      </c>
      <c r="C17" s="1094">
        <v>123136</v>
      </c>
      <c r="D17" s="1095">
        <v>198603</v>
      </c>
      <c r="E17" s="1094">
        <v>189322</v>
      </c>
      <c r="F17" s="1095">
        <v>66982</v>
      </c>
      <c r="G17" s="1094">
        <v>70670</v>
      </c>
      <c r="H17" s="1095">
        <v>229544</v>
      </c>
      <c r="I17" s="1092">
        <v>1385180</v>
      </c>
      <c r="J17" s="1134"/>
    </row>
    <row r="18" spans="1:10" ht="26.25" customHeight="1" thickBot="1">
      <c r="A18" s="873" t="s">
        <v>1627</v>
      </c>
      <c r="B18" s="1095">
        <v>897438</v>
      </c>
      <c r="C18" s="1094">
        <v>4416203</v>
      </c>
      <c r="D18" s="1095">
        <v>18161</v>
      </c>
      <c r="E18" s="1094">
        <v>1336519.3</v>
      </c>
      <c r="F18" s="1095">
        <v>782487</v>
      </c>
      <c r="G18" s="1094">
        <v>1705808</v>
      </c>
      <c r="H18" s="1095">
        <v>320745.64399999997</v>
      </c>
      <c r="I18" s="1092">
        <v>9477361.9440000001</v>
      </c>
      <c r="J18" s="1134"/>
    </row>
    <row r="19" spans="1:10" ht="26.25" customHeight="1" thickBot="1">
      <c r="A19" s="873" t="s">
        <v>1628</v>
      </c>
      <c r="B19" s="1095">
        <v>48904307</v>
      </c>
      <c r="C19" s="1094">
        <v>6039922</v>
      </c>
      <c r="D19" s="1095">
        <v>3326712</v>
      </c>
      <c r="E19" s="1094">
        <v>374762</v>
      </c>
      <c r="F19" s="1095">
        <v>2896043</v>
      </c>
      <c r="G19" s="1094">
        <v>2015013</v>
      </c>
      <c r="H19" s="1095">
        <v>2831835</v>
      </c>
      <c r="I19" s="1092">
        <v>66388594</v>
      </c>
      <c r="J19" s="1134"/>
    </row>
    <row r="20" spans="1:10" ht="26.25" customHeight="1" thickBot="1">
      <c r="A20" s="873" t="s">
        <v>1629</v>
      </c>
      <c r="B20" s="1095">
        <v>9484812</v>
      </c>
      <c r="C20" s="1094">
        <v>951969</v>
      </c>
      <c r="D20" s="1095">
        <v>256526</v>
      </c>
      <c r="E20" s="1094">
        <v>421457</v>
      </c>
      <c r="F20" s="1095">
        <v>14634</v>
      </c>
      <c r="G20" s="1094">
        <v>44360</v>
      </c>
      <c r="H20" s="1095">
        <v>7354956</v>
      </c>
      <c r="I20" s="1092">
        <v>18528714</v>
      </c>
      <c r="J20" s="1134"/>
    </row>
    <row r="21" spans="1:10" ht="26.25" customHeight="1" thickBot="1">
      <c r="A21" s="873" t="s">
        <v>1630</v>
      </c>
      <c r="B21" s="1095">
        <v>465136</v>
      </c>
      <c r="C21" s="1094">
        <v>19467</v>
      </c>
      <c r="D21" s="1095">
        <v>111097</v>
      </c>
      <c r="E21" s="1094">
        <v>32283</v>
      </c>
      <c r="F21" s="1095">
        <v>22959</v>
      </c>
      <c r="G21" s="1094">
        <v>21736.11</v>
      </c>
      <c r="H21" s="1095">
        <v>67364</v>
      </c>
      <c r="I21" s="1092">
        <v>740042.11</v>
      </c>
      <c r="J21" s="1134"/>
    </row>
    <row r="22" spans="1:10" ht="26.25" customHeight="1" thickBot="1">
      <c r="A22" s="873" t="s">
        <v>1631</v>
      </c>
      <c r="B22" s="1095">
        <v>706000</v>
      </c>
      <c r="C22" s="1094">
        <v>247300</v>
      </c>
      <c r="D22" s="1095">
        <v>239886</v>
      </c>
      <c r="E22" s="1094">
        <v>57854</v>
      </c>
      <c r="F22" s="1095">
        <v>69425</v>
      </c>
      <c r="G22" s="1094">
        <v>30767.465</v>
      </c>
      <c r="H22" s="1095">
        <v>163006.70000000001</v>
      </c>
      <c r="I22" s="1092">
        <v>1514239.165</v>
      </c>
      <c r="J22" s="1134"/>
    </row>
    <row r="23" spans="1:10" ht="26.25" customHeight="1" thickBot="1">
      <c r="A23" s="873" t="s">
        <v>1632</v>
      </c>
      <c r="B23" s="1095">
        <v>138139</v>
      </c>
      <c r="C23" s="1094">
        <v>47746</v>
      </c>
      <c r="D23" s="1095">
        <v>30029</v>
      </c>
      <c r="E23" s="1094">
        <v>10311</v>
      </c>
      <c r="F23" s="1095">
        <v>47971</v>
      </c>
      <c r="G23" s="1094">
        <v>3855.3480000000004</v>
      </c>
      <c r="H23" s="1095">
        <v>23949</v>
      </c>
      <c r="I23" s="1092">
        <v>302000.348</v>
      </c>
      <c r="J23" s="1134"/>
    </row>
    <row r="24" spans="1:10" ht="26.25" customHeight="1" thickBot="1">
      <c r="A24" s="873" t="s">
        <v>1633</v>
      </c>
      <c r="B24" s="1095">
        <v>8292871</v>
      </c>
      <c r="C24" s="1094">
        <v>1070484</v>
      </c>
      <c r="D24" s="1095">
        <v>303717</v>
      </c>
      <c r="E24" s="1094" t="s">
        <v>1674</v>
      </c>
      <c r="F24" s="1095">
        <v>824403</v>
      </c>
      <c r="G24" s="1094">
        <v>5938659</v>
      </c>
      <c r="H24" s="1095">
        <v>7476834</v>
      </c>
      <c r="I24" s="1092">
        <v>23906968</v>
      </c>
      <c r="J24" s="1134"/>
    </row>
    <row r="25" spans="1:10" ht="26.25" customHeight="1" thickBot="1">
      <c r="A25" s="873" t="s">
        <v>1634</v>
      </c>
      <c r="B25" s="1095">
        <v>5908024.1699999999</v>
      </c>
      <c r="C25" s="1094">
        <v>820495</v>
      </c>
      <c r="D25" s="1095">
        <v>845316.13</v>
      </c>
      <c r="E25" s="1094">
        <v>263648.3</v>
      </c>
      <c r="F25" s="1095">
        <v>29458</v>
      </c>
      <c r="G25" s="1094">
        <v>351676</v>
      </c>
      <c r="H25" s="1095">
        <v>497205.8</v>
      </c>
      <c r="I25" s="1092">
        <v>8715823.3999999985</v>
      </c>
      <c r="J25" s="1134"/>
    </row>
    <row r="26" spans="1:10" ht="26.25" customHeight="1" thickBot="1">
      <c r="A26" s="873" t="s">
        <v>1635</v>
      </c>
      <c r="B26" s="1095">
        <v>788405</v>
      </c>
      <c r="C26" s="1094">
        <v>1</v>
      </c>
      <c r="D26" s="1095">
        <v>220943</v>
      </c>
      <c r="E26" s="1094">
        <v>78444</v>
      </c>
      <c r="F26" s="1095">
        <v>103990</v>
      </c>
      <c r="G26" s="1094">
        <v>61203</v>
      </c>
      <c r="H26" s="1095">
        <v>573953</v>
      </c>
      <c r="I26" s="1092">
        <v>1826939</v>
      </c>
      <c r="J26" s="1134"/>
    </row>
    <row r="27" spans="1:10" ht="26.25" customHeight="1" thickBot="1">
      <c r="A27" s="873" t="s">
        <v>1636</v>
      </c>
      <c r="B27" s="1095">
        <v>1013883</v>
      </c>
      <c r="C27" s="1094">
        <v>17188</v>
      </c>
      <c r="D27" s="1095">
        <v>463213</v>
      </c>
      <c r="E27" s="1094">
        <v>53156</v>
      </c>
      <c r="F27" s="1095">
        <v>151091</v>
      </c>
      <c r="G27" s="1094">
        <v>78895.89</v>
      </c>
      <c r="H27" s="1095">
        <v>60717.8</v>
      </c>
      <c r="I27" s="1092">
        <v>1838144.69</v>
      </c>
      <c r="J27" s="1134"/>
    </row>
    <row r="28" spans="1:10" ht="26.25" customHeight="1" thickBot="1">
      <c r="A28" s="873" t="s">
        <v>1637</v>
      </c>
      <c r="B28" s="1095">
        <v>23019819</v>
      </c>
      <c r="C28" s="1094">
        <v>1451910</v>
      </c>
      <c r="D28" s="1095">
        <v>1809149.7</v>
      </c>
      <c r="E28" s="1094">
        <v>153268</v>
      </c>
      <c r="F28" s="1095">
        <v>366201</v>
      </c>
      <c r="G28" s="1094">
        <v>751397.57000000007</v>
      </c>
      <c r="H28" s="1095">
        <v>815497</v>
      </c>
      <c r="I28" s="1092">
        <v>28367242.27</v>
      </c>
      <c r="J28" s="1134"/>
    </row>
    <row r="29" spans="1:10" ht="26.25" customHeight="1" thickBot="1">
      <c r="A29" s="873" t="s">
        <v>1638</v>
      </c>
      <c r="B29" s="1095">
        <v>2153018.5</v>
      </c>
      <c r="C29" s="1094">
        <v>648929</v>
      </c>
      <c r="D29" s="1095">
        <v>262032</v>
      </c>
      <c r="E29" s="1094">
        <v>173651</v>
      </c>
      <c r="F29" s="1095">
        <v>41816</v>
      </c>
      <c r="G29" s="1094">
        <v>140743.1</v>
      </c>
      <c r="H29" s="1095">
        <v>101551</v>
      </c>
      <c r="I29" s="1092">
        <v>3521740.6</v>
      </c>
      <c r="J29" s="1134"/>
    </row>
    <row r="30" spans="1:10" ht="26.25" customHeight="1" thickBot="1">
      <c r="A30" s="873" t="s">
        <v>1639</v>
      </c>
      <c r="B30" s="1095">
        <v>2499015</v>
      </c>
      <c r="C30" s="1094">
        <v>683016</v>
      </c>
      <c r="D30" s="1095">
        <v>682648</v>
      </c>
      <c r="E30" s="1094">
        <v>76792</v>
      </c>
      <c r="F30" s="1095">
        <v>329978</v>
      </c>
      <c r="G30" s="1094">
        <v>136812.6</v>
      </c>
      <c r="H30" s="1095">
        <v>605759</v>
      </c>
      <c r="I30" s="1092">
        <v>5014020.5999999996</v>
      </c>
      <c r="J30" s="1134"/>
    </row>
    <row r="31" spans="1:10" ht="26.25" customHeight="1" thickBot="1">
      <c r="A31" s="873" t="s">
        <v>1640</v>
      </c>
      <c r="B31" s="1095">
        <v>451584</v>
      </c>
      <c r="C31" s="1094">
        <v>88585</v>
      </c>
      <c r="D31" s="1095">
        <v>122482</v>
      </c>
      <c r="E31" s="1094">
        <v>20457</v>
      </c>
      <c r="F31" s="1095">
        <v>20937</v>
      </c>
      <c r="G31" s="1094">
        <v>5608430.4500000002</v>
      </c>
      <c r="H31" s="1095">
        <v>52862</v>
      </c>
      <c r="I31" s="1092">
        <v>6365337.4500000002</v>
      </c>
      <c r="J31" s="1134"/>
    </row>
    <row r="32" spans="1:10" ht="26.25" customHeight="1" thickBot="1">
      <c r="A32" s="873" t="s">
        <v>1641</v>
      </c>
      <c r="B32" s="1095">
        <v>6186313</v>
      </c>
      <c r="C32" s="1094">
        <v>2741209.8</v>
      </c>
      <c r="D32" s="1095">
        <v>1154413.8669999999</v>
      </c>
      <c r="E32" s="1094">
        <v>1804668.24</v>
      </c>
      <c r="F32" s="1095">
        <v>592648.95999999996</v>
      </c>
      <c r="G32" s="1094">
        <v>678609.77</v>
      </c>
      <c r="H32" s="1095">
        <v>297578.08299999998</v>
      </c>
      <c r="I32" s="1092">
        <v>13455441.720000003</v>
      </c>
      <c r="J32" s="1134"/>
    </row>
    <row r="33" spans="1:10" ht="26.25" customHeight="1" thickBot="1">
      <c r="A33" s="873" t="s">
        <v>1642</v>
      </c>
      <c r="B33" s="1095">
        <v>3785314</v>
      </c>
      <c r="C33" s="1094">
        <v>264194</v>
      </c>
      <c r="D33" s="1095">
        <v>396881</v>
      </c>
      <c r="E33" s="1094">
        <v>192052.3</v>
      </c>
      <c r="F33" s="1095">
        <v>1770632</v>
      </c>
      <c r="G33" s="1094">
        <v>118084.8</v>
      </c>
      <c r="H33" s="1095">
        <v>853830</v>
      </c>
      <c r="I33" s="1092">
        <v>7380988.0999999996</v>
      </c>
      <c r="J33" s="1134"/>
    </row>
    <row r="34" spans="1:10" ht="26.25" customHeight="1" thickBot="1">
      <c r="A34" s="873" t="s">
        <v>1643</v>
      </c>
      <c r="B34" s="1095">
        <v>1602415</v>
      </c>
      <c r="C34" s="1094">
        <v>67533</v>
      </c>
      <c r="D34" s="1095">
        <v>295782</v>
      </c>
      <c r="E34" s="1094">
        <v>132175</v>
      </c>
      <c r="F34" s="1095">
        <v>82440</v>
      </c>
      <c r="G34" s="1094">
        <v>56488.289999999994</v>
      </c>
      <c r="H34" s="1095">
        <v>174205.66699999999</v>
      </c>
      <c r="I34" s="1092">
        <v>2411038.9569999999</v>
      </c>
      <c r="J34" s="1134"/>
    </row>
    <row r="35" spans="1:10" ht="26.25" customHeight="1" thickBot="1">
      <c r="A35" s="873" t="s">
        <v>1644</v>
      </c>
      <c r="B35" s="1095">
        <v>9483604</v>
      </c>
      <c r="C35" s="1094">
        <v>3576046</v>
      </c>
      <c r="D35" s="1095">
        <v>862608.44099999999</v>
      </c>
      <c r="E35" s="1094">
        <v>91011</v>
      </c>
      <c r="F35" s="1095" t="s">
        <v>1674</v>
      </c>
      <c r="G35" s="1094">
        <v>76170.070000000007</v>
      </c>
      <c r="H35" s="1095" t="s">
        <v>1674</v>
      </c>
      <c r="I35" s="1092">
        <v>14089439.511</v>
      </c>
      <c r="J35" s="1134"/>
    </row>
    <row r="36" spans="1:10" ht="26.25" customHeight="1" thickBot="1">
      <c r="A36" s="873" t="s">
        <v>1645</v>
      </c>
      <c r="B36" s="1095">
        <v>14685693</v>
      </c>
      <c r="C36" s="1094">
        <v>102224</v>
      </c>
      <c r="D36" s="1095">
        <v>8523716.7777777798</v>
      </c>
      <c r="E36" s="1094">
        <v>1262017</v>
      </c>
      <c r="F36" s="1095">
        <v>366590</v>
      </c>
      <c r="G36" s="1094" t="s">
        <v>1674</v>
      </c>
      <c r="H36" s="1095">
        <v>7141572</v>
      </c>
      <c r="I36" s="1092">
        <v>32081812.77777778</v>
      </c>
      <c r="J36" s="1134"/>
    </row>
    <row r="37" spans="1:10" ht="26.25" customHeight="1" thickBot="1">
      <c r="A37" s="873" t="s">
        <v>1646</v>
      </c>
      <c r="B37" s="1095">
        <v>47479537</v>
      </c>
      <c r="C37" s="1094">
        <v>4674606</v>
      </c>
      <c r="D37" s="1095">
        <v>20500094</v>
      </c>
      <c r="E37" s="1094">
        <v>1806330.7120000001</v>
      </c>
      <c r="F37" s="1095">
        <v>1013090</v>
      </c>
      <c r="G37" s="1094">
        <v>14400</v>
      </c>
      <c r="H37" s="1095">
        <v>44725880</v>
      </c>
      <c r="I37" s="1092">
        <v>120213937.712</v>
      </c>
      <c r="J37" s="1134"/>
    </row>
    <row r="38" spans="1:10" ht="26.25" customHeight="1" thickBot="1">
      <c r="A38" s="873" t="s">
        <v>1675</v>
      </c>
      <c r="B38" s="1095">
        <v>1595814</v>
      </c>
      <c r="C38" s="1094">
        <v>104493</v>
      </c>
      <c r="D38" s="1095">
        <v>441342</v>
      </c>
      <c r="E38" s="1094">
        <v>72743</v>
      </c>
      <c r="F38" s="1095">
        <v>487005.38</v>
      </c>
      <c r="G38" s="1094">
        <v>44594.707000000002</v>
      </c>
      <c r="H38" s="1095" t="s">
        <v>1674</v>
      </c>
      <c r="I38" s="1092">
        <v>2745992.0869999998</v>
      </c>
      <c r="J38" s="1134"/>
    </row>
    <row r="39" spans="1:10" ht="26.25" customHeight="1" thickBot="1">
      <c r="A39" s="873" t="s">
        <v>1651</v>
      </c>
      <c r="B39" s="1095">
        <v>859451</v>
      </c>
      <c r="C39" s="1094">
        <v>247640</v>
      </c>
      <c r="D39" s="1095">
        <v>288597</v>
      </c>
      <c r="E39" s="1094">
        <v>29795</v>
      </c>
      <c r="F39" s="1095">
        <v>59020</v>
      </c>
      <c r="G39" s="1094">
        <v>46416.82</v>
      </c>
      <c r="H39" s="1095">
        <v>101747</v>
      </c>
      <c r="I39" s="1092">
        <v>1632666.82</v>
      </c>
      <c r="J39" s="1134"/>
    </row>
    <row r="40" spans="1:10" ht="26.25" customHeight="1" thickBot="1">
      <c r="A40" s="873" t="s">
        <v>1652</v>
      </c>
      <c r="B40" s="1095">
        <v>139148</v>
      </c>
      <c r="C40" s="1094">
        <v>3937</v>
      </c>
      <c r="D40" s="1095">
        <v>4743</v>
      </c>
      <c r="E40" s="1094" t="s">
        <v>1674</v>
      </c>
      <c r="F40" s="1095" t="s">
        <v>1674</v>
      </c>
      <c r="G40" s="1094" t="s">
        <v>1674</v>
      </c>
      <c r="H40" s="1095" t="s">
        <v>1674</v>
      </c>
      <c r="I40" s="1092">
        <v>147828</v>
      </c>
      <c r="J40" s="1134"/>
    </row>
    <row r="41" spans="1:10" ht="26.25" customHeight="1" thickBot="1">
      <c r="A41" s="873" t="s">
        <v>1655</v>
      </c>
      <c r="B41" s="1095">
        <v>72627</v>
      </c>
      <c r="C41" s="1094">
        <v>18171</v>
      </c>
      <c r="D41" s="1095">
        <v>8237</v>
      </c>
      <c r="E41" s="1094">
        <v>2327</v>
      </c>
      <c r="F41" s="1095">
        <v>60714</v>
      </c>
      <c r="G41" s="1094">
        <v>1084.0219999999999</v>
      </c>
      <c r="H41" s="1095">
        <v>33940</v>
      </c>
      <c r="I41" s="1092">
        <v>197100.022</v>
      </c>
      <c r="J41" s="1134"/>
    </row>
    <row r="42" spans="1:10" ht="26.25" customHeight="1" thickBot="1">
      <c r="A42" s="873" t="s">
        <v>1656</v>
      </c>
      <c r="B42" s="1095">
        <v>4096730</v>
      </c>
      <c r="C42" s="1094">
        <v>650790.30000000005</v>
      </c>
      <c r="D42" s="1095">
        <v>1259834</v>
      </c>
      <c r="E42" s="1094">
        <v>59179</v>
      </c>
      <c r="F42" s="1095">
        <v>274144</v>
      </c>
      <c r="G42" s="1094" t="s">
        <v>1674</v>
      </c>
      <c r="H42" s="1095">
        <v>1137229</v>
      </c>
      <c r="I42" s="1092">
        <v>7477906.2999999998</v>
      </c>
      <c r="J42" s="1134"/>
    </row>
    <row r="43" spans="1:10" ht="19.5" thickBot="1">
      <c r="A43" s="1135"/>
      <c r="B43" s="1135"/>
      <c r="C43" s="1135"/>
      <c r="D43" s="1135"/>
      <c r="E43" s="1135"/>
      <c r="F43" s="1135"/>
      <c r="G43" s="1135"/>
      <c r="H43" s="1135"/>
      <c r="I43" s="1135"/>
    </row>
    <row r="44" spans="1:10" ht="19.5" thickBot="1">
      <c r="A44" s="1135"/>
      <c r="B44" s="1135"/>
      <c r="C44" s="1135"/>
      <c r="D44" s="1135"/>
      <c r="E44" s="1135"/>
      <c r="F44" s="1135"/>
      <c r="G44" s="1135"/>
      <c r="H44" s="1135"/>
      <c r="I44" s="1135"/>
    </row>
    <row r="45" spans="1:10" ht="18.75">
      <c r="A45" s="1135"/>
      <c r="B45" s="1135"/>
      <c r="C45" s="1135"/>
      <c r="D45" s="1135"/>
      <c r="E45" s="1135"/>
      <c r="F45" s="1135"/>
      <c r="G45" s="1135"/>
      <c r="H45" s="1135"/>
      <c r="I45" s="1135"/>
    </row>
    <row r="46" spans="1:10">
      <c r="A46" s="1136"/>
      <c r="I46" s="1137"/>
    </row>
  </sheetData>
  <mergeCells count="4">
    <mergeCell ref="A1:I1"/>
    <mergeCell ref="A43:I43"/>
    <mergeCell ref="A44:I44"/>
    <mergeCell ref="A45:I45"/>
  </mergeCells>
  <pageMargins left="0.7" right="0.7" top="0.75" bottom="0.75" header="0.3" footer="0.3"/>
  <pageSetup paperSize="9" scale="62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6B041-2F0B-442D-AE20-09B6B4DA338C}">
  <sheetPr>
    <tabColor theme="7" tint="0.39997558519241921"/>
  </sheetPr>
  <dimension ref="A1:IV45"/>
  <sheetViews>
    <sheetView rightToLeft="1" tabSelected="1" view="pageBreakPreview" zoomScaleNormal="100" zoomScaleSheetLayoutView="100" workbookViewId="0">
      <selection sqref="A1:F1"/>
    </sheetView>
  </sheetViews>
  <sheetFormatPr defaultColWidth="15.42578125" defaultRowHeight="15"/>
  <cols>
    <col min="1" max="1" width="9.42578125" style="1096" customWidth="1"/>
    <col min="2" max="2" width="8.7109375" style="1096" customWidth="1"/>
    <col min="3" max="3" width="17" style="1096" customWidth="1"/>
    <col min="4" max="4" width="19.5703125" style="1096" customWidth="1"/>
    <col min="5" max="5" width="18.7109375" style="517" customWidth="1"/>
    <col min="6" max="6" width="17.28515625" style="517" customWidth="1"/>
    <col min="7" max="221" width="9.140625" style="517" customWidth="1"/>
    <col min="222" max="222" width="24" style="517" bestFit="1" customWidth="1"/>
    <col min="223" max="225" width="0" style="517" hidden="1" customWidth="1"/>
    <col min="226" max="226" width="23.5703125" style="517" customWidth="1"/>
    <col min="227" max="227" width="18.42578125" style="517" customWidth="1"/>
    <col min="228" max="228" width="10.42578125" style="517" bestFit="1" customWidth="1"/>
    <col min="229" max="229" width="29.140625" style="517" bestFit="1" customWidth="1"/>
    <col min="230" max="230" width="26" style="517" bestFit="1" customWidth="1"/>
    <col min="231" max="231" width="18.42578125" style="517" customWidth="1"/>
    <col min="232" max="254" width="7.85546875" style="517" customWidth="1"/>
    <col min="255" max="255" width="7.140625" style="517" customWidth="1"/>
    <col min="256" max="256" width="15.42578125" style="517"/>
    <col min="257" max="257" width="9.42578125" style="517" customWidth="1"/>
    <col min="258" max="258" width="8.7109375" style="517" customWidth="1"/>
    <col min="259" max="259" width="17" style="517" customWidth="1"/>
    <col min="260" max="260" width="19.5703125" style="517" customWidth="1"/>
    <col min="261" max="261" width="18.7109375" style="517" customWidth="1"/>
    <col min="262" max="262" width="17.28515625" style="517" customWidth="1"/>
    <col min="263" max="477" width="9.140625" style="517" customWidth="1"/>
    <col min="478" max="478" width="24" style="517" bestFit="1" customWidth="1"/>
    <col min="479" max="481" width="0" style="517" hidden="1" customWidth="1"/>
    <col min="482" max="482" width="23.5703125" style="517" customWidth="1"/>
    <col min="483" max="483" width="18.42578125" style="517" customWidth="1"/>
    <col min="484" max="484" width="10.42578125" style="517" bestFit="1" customWidth="1"/>
    <col min="485" max="485" width="29.140625" style="517" bestFit="1" customWidth="1"/>
    <col min="486" max="486" width="26" style="517" bestFit="1" customWidth="1"/>
    <col min="487" max="487" width="18.42578125" style="517" customWidth="1"/>
    <col min="488" max="510" width="7.85546875" style="517" customWidth="1"/>
    <col min="511" max="511" width="7.140625" style="517" customWidth="1"/>
    <col min="512" max="512" width="15.42578125" style="517"/>
    <col min="513" max="513" width="9.42578125" style="517" customWidth="1"/>
    <col min="514" max="514" width="8.7109375" style="517" customWidth="1"/>
    <col min="515" max="515" width="17" style="517" customWidth="1"/>
    <col min="516" max="516" width="19.5703125" style="517" customWidth="1"/>
    <col min="517" max="517" width="18.7109375" style="517" customWidth="1"/>
    <col min="518" max="518" width="17.28515625" style="517" customWidth="1"/>
    <col min="519" max="733" width="9.140625" style="517" customWidth="1"/>
    <col min="734" max="734" width="24" style="517" bestFit="1" customWidth="1"/>
    <col min="735" max="737" width="0" style="517" hidden="1" customWidth="1"/>
    <col min="738" max="738" width="23.5703125" style="517" customWidth="1"/>
    <col min="739" max="739" width="18.42578125" style="517" customWidth="1"/>
    <col min="740" max="740" width="10.42578125" style="517" bestFit="1" customWidth="1"/>
    <col min="741" max="741" width="29.140625" style="517" bestFit="1" customWidth="1"/>
    <col min="742" max="742" width="26" style="517" bestFit="1" customWidth="1"/>
    <col min="743" max="743" width="18.42578125" style="517" customWidth="1"/>
    <col min="744" max="766" width="7.85546875" style="517" customWidth="1"/>
    <col min="767" max="767" width="7.140625" style="517" customWidth="1"/>
    <col min="768" max="768" width="15.42578125" style="517"/>
    <col min="769" max="769" width="9.42578125" style="517" customWidth="1"/>
    <col min="770" max="770" width="8.7109375" style="517" customWidth="1"/>
    <col min="771" max="771" width="17" style="517" customWidth="1"/>
    <col min="772" max="772" width="19.5703125" style="517" customWidth="1"/>
    <col min="773" max="773" width="18.7109375" style="517" customWidth="1"/>
    <col min="774" max="774" width="17.28515625" style="517" customWidth="1"/>
    <col min="775" max="989" width="9.140625" style="517" customWidth="1"/>
    <col min="990" max="990" width="24" style="517" bestFit="1" customWidth="1"/>
    <col min="991" max="993" width="0" style="517" hidden="1" customWidth="1"/>
    <col min="994" max="994" width="23.5703125" style="517" customWidth="1"/>
    <col min="995" max="995" width="18.42578125" style="517" customWidth="1"/>
    <col min="996" max="996" width="10.42578125" style="517" bestFit="1" customWidth="1"/>
    <col min="997" max="997" width="29.140625" style="517" bestFit="1" customWidth="1"/>
    <col min="998" max="998" width="26" style="517" bestFit="1" customWidth="1"/>
    <col min="999" max="999" width="18.42578125" style="517" customWidth="1"/>
    <col min="1000" max="1022" width="7.85546875" style="517" customWidth="1"/>
    <col min="1023" max="1023" width="7.140625" style="517" customWidth="1"/>
    <col min="1024" max="1024" width="15.42578125" style="517"/>
    <col min="1025" max="1025" width="9.42578125" style="517" customWidth="1"/>
    <col min="1026" max="1026" width="8.7109375" style="517" customWidth="1"/>
    <col min="1027" max="1027" width="17" style="517" customWidth="1"/>
    <col min="1028" max="1028" width="19.5703125" style="517" customWidth="1"/>
    <col min="1029" max="1029" width="18.7109375" style="517" customWidth="1"/>
    <col min="1030" max="1030" width="17.28515625" style="517" customWidth="1"/>
    <col min="1031" max="1245" width="9.140625" style="517" customWidth="1"/>
    <col min="1246" max="1246" width="24" style="517" bestFit="1" customWidth="1"/>
    <col min="1247" max="1249" width="0" style="517" hidden="1" customWidth="1"/>
    <col min="1250" max="1250" width="23.5703125" style="517" customWidth="1"/>
    <col min="1251" max="1251" width="18.42578125" style="517" customWidth="1"/>
    <col min="1252" max="1252" width="10.42578125" style="517" bestFit="1" customWidth="1"/>
    <col min="1253" max="1253" width="29.140625" style="517" bestFit="1" customWidth="1"/>
    <col min="1254" max="1254" width="26" style="517" bestFit="1" customWidth="1"/>
    <col min="1255" max="1255" width="18.42578125" style="517" customWidth="1"/>
    <col min="1256" max="1278" width="7.85546875" style="517" customWidth="1"/>
    <col min="1279" max="1279" width="7.140625" style="517" customWidth="1"/>
    <col min="1280" max="1280" width="15.42578125" style="517"/>
    <col min="1281" max="1281" width="9.42578125" style="517" customWidth="1"/>
    <col min="1282" max="1282" width="8.7109375" style="517" customWidth="1"/>
    <col min="1283" max="1283" width="17" style="517" customWidth="1"/>
    <col min="1284" max="1284" width="19.5703125" style="517" customWidth="1"/>
    <col min="1285" max="1285" width="18.7109375" style="517" customWidth="1"/>
    <col min="1286" max="1286" width="17.28515625" style="517" customWidth="1"/>
    <col min="1287" max="1501" width="9.140625" style="517" customWidth="1"/>
    <col min="1502" max="1502" width="24" style="517" bestFit="1" customWidth="1"/>
    <col min="1503" max="1505" width="0" style="517" hidden="1" customWidth="1"/>
    <col min="1506" max="1506" width="23.5703125" style="517" customWidth="1"/>
    <col min="1507" max="1507" width="18.42578125" style="517" customWidth="1"/>
    <col min="1508" max="1508" width="10.42578125" style="517" bestFit="1" customWidth="1"/>
    <col min="1509" max="1509" width="29.140625" style="517" bestFit="1" customWidth="1"/>
    <col min="1510" max="1510" width="26" style="517" bestFit="1" customWidth="1"/>
    <col min="1511" max="1511" width="18.42578125" style="517" customWidth="1"/>
    <col min="1512" max="1534" width="7.85546875" style="517" customWidth="1"/>
    <col min="1535" max="1535" width="7.140625" style="517" customWidth="1"/>
    <col min="1536" max="1536" width="15.42578125" style="517"/>
    <col min="1537" max="1537" width="9.42578125" style="517" customWidth="1"/>
    <col min="1538" max="1538" width="8.7109375" style="517" customWidth="1"/>
    <col min="1539" max="1539" width="17" style="517" customWidth="1"/>
    <col min="1540" max="1540" width="19.5703125" style="517" customWidth="1"/>
    <col min="1541" max="1541" width="18.7109375" style="517" customWidth="1"/>
    <col min="1542" max="1542" width="17.28515625" style="517" customWidth="1"/>
    <col min="1543" max="1757" width="9.140625" style="517" customWidth="1"/>
    <col min="1758" max="1758" width="24" style="517" bestFit="1" customWidth="1"/>
    <col min="1759" max="1761" width="0" style="517" hidden="1" customWidth="1"/>
    <col min="1762" max="1762" width="23.5703125" style="517" customWidth="1"/>
    <col min="1763" max="1763" width="18.42578125" style="517" customWidth="1"/>
    <col min="1764" max="1764" width="10.42578125" style="517" bestFit="1" customWidth="1"/>
    <col min="1765" max="1765" width="29.140625" style="517" bestFit="1" customWidth="1"/>
    <col min="1766" max="1766" width="26" style="517" bestFit="1" customWidth="1"/>
    <col min="1767" max="1767" width="18.42578125" style="517" customWidth="1"/>
    <col min="1768" max="1790" width="7.85546875" style="517" customWidth="1"/>
    <col min="1791" max="1791" width="7.140625" style="517" customWidth="1"/>
    <col min="1792" max="1792" width="15.42578125" style="517"/>
    <col min="1793" max="1793" width="9.42578125" style="517" customWidth="1"/>
    <col min="1794" max="1794" width="8.7109375" style="517" customWidth="1"/>
    <col min="1795" max="1795" width="17" style="517" customWidth="1"/>
    <col min="1796" max="1796" width="19.5703125" style="517" customWidth="1"/>
    <col min="1797" max="1797" width="18.7109375" style="517" customWidth="1"/>
    <col min="1798" max="1798" width="17.28515625" style="517" customWidth="1"/>
    <col min="1799" max="2013" width="9.140625" style="517" customWidth="1"/>
    <col min="2014" max="2014" width="24" style="517" bestFit="1" customWidth="1"/>
    <col min="2015" max="2017" width="0" style="517" hidden="1" customWidth="1"/>
    <col min="2018" max="2018" width="23.5703125" style="517" customWidth="1"/>
    <col min="2019" max="2019" width="18.42578125" style="517" customWidth="1"/>
    <col min="2020" max="2020" width="10.42578125" style="517" bestFit="1" customWidth="1"/>
    <col min="2021" max="2021" width="29.140625" style="517" bestFit="1" customWidth="1"/>
    <col min="2022" max="2022" width="26" style="517" bestFit="1" customWidth="1"/>
    <col min="2023" max="2023" width="18.42578125" style="517" customWidth="1"/>
    <col min="2024" max="2046" width="7.85546875" style="517" customWidth="1"/>
    <col min="2047" max="2047" width="7.140625" style="517" customWidth="1"/>
    <col min="2048" max="2048" width="15.42578125" style="517"/>
    <col min="2049" max="2049" width="9.42578125" style="517" customWidth="1"/>
    <col min="2050" max="2050" width="8.7109375" style="517" customWidth="1"/>
    <col min="2051" max="2051" width="17" style="517" customWidth="1"/>
    <col min="2052" max="2052" width="19.5703125" style="517" customWidth="1"/>
    <col min="2053" max="2053" width="18.7109375" style="517" customWidth="1"/>
    <col min="2054" max="2054" width="17.28515625" style="517" customWidth="1"/>
    <col min="2055" max="2269" width="9.140625" style="517" customWidth="1"/>
    <col min="2270" max="2270" width="24" style="517" bestFit="1" customWidth="1"/>
    <col min="2271" max="2273" width="0" style="517" hidden="1" customWidth="1"/>
    <col min="2274" max="2274" width="23.5703125" style="517" customWidth="1"/>
    <col min="2275" max="2275" width="18.42578125" style="517" customWidth="1"/>
    <col min="2276" max="2276" width="10.42578125" style="517" bestFit="1" customWidth="1"/>
    <col min="2277" max="2277" width="29.140625" style="517" bestFit="1" customWidth="1"/>
    <col min="2278" max="2278" width="26" style="517" bestFit="1" customWidth="1"/>
    <col min="2279" max="2279" width="18.42578125" style="517" customWidth="1"/>
    <col min="2280" max="2302" width="7.85546875" style="517" customWidth="1"/>
    <col min="2303" max="2303" width="7.140625" style="517" customWidth="1"/>
    <col min="2304" max="2304" width="15.42578125" style="517"/>
    <col min="2305" max="2305" width="9.42578125" style="517" customWidth="1"/>
    <col min="2306" max="2306" width="8.7109375" style="517" customWidth="1"/>
    <col min="2307" max="2307" width="17" style="517" customWidth="1"/>
    <col min="2308" max="2308" width="19.5703125" style="517" customWidth="1"/>
    <col min="2309" max="2309" width="18.7109375" style="517" customWidth="1"/>
    <col min="2310" max="2310" width="17.28515625" style="517" customWidth="1"/>
    <col min="2311" max="2525" width="9.140625" style="517" customWidth="1"/>
    <col min="2526" max="2526" width="24" style="517" bestFit="1" customWidth="1"/>
    <col min="2527" max="2529" width="0" style="517" hidden="1" customWidth="1"/>
    <col min="2530" max="2530" width="23.5703125" style="517" customWidth="1"/>
    <col min="2531" max="2531" width="18.42578125" style="517" customWidth="1"/>
    <col min="2532" max="2532" width="10.42578125" style="517" bestFit="1" customWidth="1"/>
    <col min="2533" max="2533" width="29.140625" style="517" bestFit="1" customWidth="1"/>
    <col min="2534" max="2534" width="26" style="517" bestFit="1" customWidth="1"/>
    <col min="2535" max="2535" width="18.42578125" style="517" customWidth="1"/>
    <col min="2536" max="2558" width="7.85546875" style="517" customWidth="1"/>
    <col min="2559" max="2559" width="7.140625" style="517" customWidth="1"/>
    <col min="2560" max="2560" width="15.42578125" style="517"/>
    <col min="2561" max="2561" width="9.42578125" style="517" customWidth="1"/>
    <col min="2562" max="2562" width="8.7109375" style="517" customWidth="1"/>
    <col min="2563" max="2563" width="17" style="517" customWidth="1"/>
    <col min="2564" max="2564" width="19.5703125" style="517" customWidth="1"/>
    <col min="2565" max="2565" width="18.7109375" style="517" customWidth="1"/>
    <col min="2566" max="2566" width="17.28515625" style="517" customWidth="1"/>
    <col min="2567" max="2781" width="9.140625" style="517" customWidth="1"/>
    <col min="2782" max="2782" width="24" style="517" bestFit="1" customWidth="1"/>
    <col min="2783" max="2785" width="0" style="517" hidden="1" customWidth="1"/>
    <col min="2786" max="2786" width="23.5703125" style="517" customWidth="1"/>
    <col min="2787" max="2787" width="18.42578125" style="517" customWidth="1"/>
    <col min="2788" max="2788" width="10.42578125" style="517" bestFit="1" customWidth="1"/>
    <col min="2789" max="2789" width="29.140625" style="517" bestFit="1" customWidth="1"/>
    <col min="2790" max="2790" width="26" style="517" bestFit="1" customWidth="1"/>
    <col min="2791" max="2791" width="18.42578125" style="517" customWidth="1"/>
    <col min="2792" max="2814" width="7.85546875" style="517" customWidth="1"/>
    <col min="2815" max="2815" width="7.140625" style="517" customWidth="1"/>
    <col min="2816" max="2816" width="15.42578125" style="517"/>
    <col min="2817" max="2817" width="9.42578125" style="517" customWidth="1"/>
    <col min="2818" max="2818" width="8.7109375" style="517" customWidth="1"/>
    <col min="2819" max="2819" width="17" style="517" customWidth="1"/>
    <col min="2820" max="2820" width="19.5703125" style="517" customWidth="1"/>
    <col min="2821" max="2821" width="18.7109375" style="517" customWidth="1"/>
    <col min="2822" max="2822" width="17.28515625" style="517" customWidth="1"/>
    <col min="2823" max="3037" width="9.140625" style="517" customWidth="1"/>
    <col min="3038" max="3038" width="24" style="517" bestFit="1" customWidth="1"/>
    <col min="3039" max="3041" width="0" style="517" hidden="1" customWidth="1"/>
    <col min="3042" max="3042" width="23.5703125" style="517" customWidth="1"/>
    <col min="3043" max="3043" width="18.42578125" style="517" customWidth="1"/>
    <col min="3044" max="3044" width="10.42578125" style="517" bestFit="1" customWidth="1"/>
    <col min="3045" max="3045" width="29.140625" style="517" bestFit="1" customWidth="1"/>
    <col min="3046" max="3046" width="26" style="517" bestFit="1" customWidth="1"/>
    <col min="3047" max="3047" width="18.42578125" style="517" customWidth="1"/>
    <col min="3048" max="3070" width="7.85546875" style="517" customWidth="1"/>
    <col min="3071" max="3071" width="7.140625" style="517" customWidth="1"/>
    <col min="3072" max="3072" width="15.42578125" style="517"/>
    <col min="3073" max="3073" width="9.42578125" style="517" customWidth="1"/>
    <col min="3074" max="3074" width="8.7109375" style="517" customWidth="1"/>
    <col min="3075" max="3075" width="17" style="517" customWidth="1"/>
    <col min="3076" max="3076" width="19.5703125" style="517" customWidth="1"/>
    <col min="3077" max="3077" width="18.7109375" style="517" customWidth="1"/>
    <col min="3078" max="3078" width="17.28515625" style="517" customWidth="1"/>
    <col min="3079" max="3293" width="9.140625" style="517" customWidth="1"/>
    <col min="3294" max="3294" width="24" style="517" bestFit="1" customWidth="1"/>
    <col min="3295" max="3297" width="0" style="517" hidden="1" customWidth="1"/>
    <col min="3298" max="3298" width="23.5703125" style="517" customWidth="1"/>
    <col min="3299" max="3299" width="18.42578125" style="517" customWidth="1"/>
    <col min="3300" max="3300" width="10.42578125" style="517" bestFit="1" customWidth="1"/>
    <col min="3301" max="3301" width="29.140625" style="517" bestFit="1" customWidth="1"/>
    <col min="3302" max="3302" width="26" style="517" bestFit="1" customWidth="1"/>
    <col min="3303" max="3303" width="18.42578125" style="517" customWidth="1"/>
    <col min="3304" max="3326" width="7.85546875" style="517" customWidth="1"/>
    <col min="3327" max="3327" width="7.140625" style="517" customWidth="1"/>
    <col min="3328" max="3328" width="15.42578125" style="517"/>
    <col min="3329" max="3329" width="9.42578125" style="517" customWidth="1"/>
    <col min="3330" max="3330" width="8.7109375" style="517" customWidth="1"/>
    <col min="3331" max="3331" width="17" style="517" customWidth="1"/>
    <col min="3332" max="3332" width="19.5703125" style="517" customWidth="1"/>
    <col min="3333" max="3333" width="18.7109375" style="517" customWidth="1"/>
    <col min="3334" max="3334" width="17.28515625" style="517" customWidth="1"/>
    <col min="3335" max="3549" width="9.140625" style="517" customWidth="1"/>
    <col min="3550" max="3550" width="24" style="517" bestFit="1" customWidth="1"/>
    <col min="3551" max="3553" width="0" style="517" hidden="1" customWidth="1"/>
    <col min="3554" max="3554" width="23.5703125" style="517" customWidth="1"/>
    <col min="3555" max="3555" width="18.42578125" style="517" customWidth="1"/>
    <col min="3556" max="3556" width="10.42578125" style="517" bestFit="1" customWidth="1"/>
    <col min="3557" max="3557" width="29.140625" style="517" bestFit="1" customWidth="1"/>
    <col min="3558" max="3558" width="26" style="517" bestFit="1" customWidth="1"/>
    <col min="3559" max="3559" width="18.42578125" style="517" customWidth="1"/>
    <col min="3560" max="3582" width="7.85546875" style="517" customWidth="1"/>
    <col min="3583" max="3583" width="7.140625" style="517" customWidth="1"/>
    <col min="3584" max="3584" width="15.42578125" style="517"/>
    <col min="3585" max="3585" width="9.42578125" style="517" customWidth="1"/>
    <col min="3586" max="3586" width="8.7109375" style="517" customWidth="1"/>
    <col min="3587" max="3587" width="17" style="517" customWidth="1"/>
    <col min="3588" max="3588" width="19.5703125" style="517" customWidth="1"/>
    <col min="3589" max="3589" width="18.7109375" style="517" customWidth="1"/>
    <col min="3590" max="3590" width="17.28515625" style="517" customWidth="1"/>
    <col min="3591" max="3805" width="9.140625" style="517" customWidth="1"/>
    <col min="3806" max="3806" width="24" style="517" bestFit="1" customWidth="1"/>
    <col min="3807" max="3809" width="0" style="517" hidden="1" customWidth="1"/>
    <col min="3810" max="3810" width="23.5703125" style="517" customWidth="1"/>
    <col min="3811" max="3811" width="18.42578125" style="517" customWidth="1"/>
    <col min="3812" max="3812" width="10.42578125" style="517" bestFit="1" customWidth="1"/>
    <col min="3813" max="3813" width="29.140625" style="517" bestFit="1" customWidth="1"/>
    <col min="3814" max="3814" width="26" style="517" bestFit="1" customWidth="1"/>
    <col min="3815" max="3815" width="18.42578125" style="517" customWidth="1"/>
    <col min="3816" max="3838" width="7.85546875" style="517" customWidth="1"/>
    <col min="3839" max="3839" width="7.140625" style="517" customWidth="1"/>
    <col min="3840" max="3840" width="15.42578125" style="517"/>
    <col min="3841" max="3841" width="9.42578125" style="517" customWidth="1"/>
    <col min="3842" max="3842" width="8.7109375" style="517" customWidth="1"/>
    <col min="3843" max="3843" width="17" style="517" customWidth="1"/>
    <col min="3844" max="3844" width="19.5703125" style="517" customWidth="1"/>
    <col min="3845" max="3845" width="18.7109375" style="517" customWidth="1"/>
    <col min="3846" max="3846" width="17.28515625" style="517" customWidth="1"/>
    <col min="3847" max="4061" width="9.140625" style="517" customWidth="1"/>
    <col min="4062" max="4062" width="24" style="517" bestFit="1" customWidth="1"/>
    <col min="4063" max="4065" width="0" style="517" hidden="1" customWidth="1"/>
    <col min="4066" max="4066" width="23.5703125" style="517" customWidth="1"/>
    <col min="4067" max="4067" width="18.42578125" style="517" customWidth="1"/>
    <col min="4068" max="4068" width="10.42578125" style="517" bestFit="1" customWidth="1"/>
    <col min="4069" max="4069" width="29.140625" style="517" bestFit="1" customWidth="1"/>
    <col min="4070" max="4070" width="26" style="517" bestFit="1" customWidth="1"/>
    <col min="4071" max="4071" width="18.42578125" style="517" customWidth="1"/>
    <col min="4072" max="4094" width="7.85546875" style="517" customWidth="1"/>
    <col min="4095" max="4095" width="7.140625" style="517" customWidth="1"/>
    <col min="4096" max="4096" width="15.42578125" style="517"/>
    <col min="4097" max="4097" width="9.42578125" style="517" customWidth="1"/>
    <col min="4098" max="4098" width="8.7109375" style="517" customWidth="1"/>
    <col min="4099" max="4099" width="17" style="517" customWidth="1"/>
    <col min="4100" max="4100" width="19.5703125" style="517" customWidth="1"/>
    <col min="4101" max="4101" width="18.7109375" style="517" customWidth="1"/>
    <col min="4102" max="4102" width="17.28515625" style="517" customWidth="1"/>
    <col min="4103" max="4317" width="9.140625" style="517" customWidth="1"/>
    <col min="4318" max="4318" width="24" style="517" bestFit="1" customWidth="1"/>
    <col min="4319" max="4321" width="0" style="517" hidden="1" customWidth="1"/>
    <col min="4322" max="4322" width="23.5703125" style="517" customWidth="1"/>
    <col min="4323" max="4323" width="18.42578125" style="517" customWidth="1"/>
    <col min="4324" max="4324" width="10.42578125" style="517" bestFit="1" customWidth="1"/>
    <col min="4325" max="4325" width="29.140625" style="517" bestFit="1" customWidth="1"/>
    <col min="4326" max="4326" width="26" style="517" bestFit="1" customWidth="1"/>
    <col min="4327" max="4327" width="18.42578125" style="517" customWidth="1"/>
    <col min="4328" max="4350" width="7.85546875" style="517" customWidth="1"/>
    <col min="4351" max="4351" width="7.140625" style="517" customWidth="1"/>
    <col min="4352" max="4352" width="15.42578125" style="517"/>
    <col min="4353" max="4353" width="9.42578125" style="517" customWidth="1"/>
    <col min="4354" max="4354" width="8.7109375" style="517" customWidth="1"/>
    <col min="4355" max="4355" width="17" style="517" customWidth="1"/>
    <col min="4356" max="4356" width="19.5703125" style="517" customWidth="1"/>
    <col min="4357" max="4357" width="18.7109375" style="517" customWidth="1"/>
    <col min="4358" max="4358" width="17.28515625" style="517" customWidth="1"/>
    <col min="4359" max="4573" width="9.140625" style="517" customWidth="1"/>
    <col min="4574" max="4574" width="24" style="517" bestFit="1" customWidth="1"/>
    <col min="4575" max="4577" width="0" style="517" hidden="1" customWidth="1"/>
    <col min="4578" max="4578" width="23.5703125" style="517" customWidth="1"/>
    <col min="4579" max="4579" width="18.42578125" style="517" customWidth="1"/>
    <col min="4580" max="4580" width="10.42578125" style="517" bestFit="1" customWidth="1"/>
    <col min="4581" max="4581" width="29.140625" style="517" bestFit="1" customWidth="1"/>
    <col min="4582" max="4582" width="26" style="517" bestFit="1" customWidth="1"/>
    <col min="4583" max="4583" width="18.42578125" style="517" customWidth="1"/>
    <col min="4584" max="4606" width="7.85546875" style="517" customWidth="1"/>
    <col min="4607" max="4607" width="7.140625" style="517" customWidth="1"/>
    <col min="4608" max="4608" width="15.42578125" style="517"/>
    <col min="4609" max="4609" width="9.42578125" style="517" customWidth="1"/>
    <col min="4610" max="4610" width="8.7109375" style="517" customWidth="1"/>
    <col min="4611" max="4611" width="17" style="517" customWidth="1"/>
    <col min="4612" max="4612" width="19.5703125" style="517" customWidth="1"/>
    <col min="4613" max="4613" width="18.7109375" style="517" customWidth="1"/>
    <col min="4614" max="4614" width="17.28515625" style="517" customWidth="1"/>
    <col min="4615" max="4829" width="9.140625" style="517" customWidth="1"/>
    <col min="4830" max="4830" width="24" style="517" bestFit="1" customWidth="1"/>
    <col min="4831" max="4833" width="0" style="517" hidden="1" customWidth="1"/>
    <col min="4834" max="4834" width="23.5703125" style="517" customWidth="1"/>
    <col min="4835" max="4835" width="18.42578125" style="517" customWidth="1"/>
    <col min="4836" max="4836" width="10.42578125" style="517" bestFit="1" customWidth="1"/>
    <col min="4837" max="4837" width="29.140625" style="517" bestFit="1" customWidth="1"/>
    <col min="4838" max="4838" width="26" style="517" bestFit="1" customWidth="1"/>
    <col min="4839" max="4839" width="18.42578125" style="517" customWidth="1"/>
    <col min="4840" max="4862" width="7.85546875" style="517" customWidth="1"/>
    <col min="4863" max="4863" width="7.140625" style="517" customWidth="1"/>
    <col min="4864" max="4864" width="15.42578125" style="517"/>
    <col min="4865" max="4865" width="9.42578125" style="517" customWidth="1"/>
    <col min="4866" max="4866" width="8.7109375" style="517" customWidth="1"/>
    <col min="4867" max="4867" width="17" style="517" customWidth="1"/>
    <col min="4868" max="4868" width="19.5703125" style="517" customWidth="1"/>
    <col min="4869" max="4869" width="18.7109375" style="517" customWidth="1"/>
    <col min="4870" max="4870" width="17.28515625" style="517" customWidth="1"/>
    <col min="4871" max="5085" width="9.140625" style="517" customWidth="1"/>
    <col min="5086" max="5086" width="24" style="517" bestFit="1" customWidth="1"/>
    <col min="5087" max="5089" width="0" style="517" hidden="1" customWidth="1"/>
    <col min="5090" max="5090" width="23.5703125" style="517" customWidth="1"/>
    <col min="5091" max="5091" width="18.42578125" style="517" customWidth="1"/>
    <col min="5092" max="5092" width="10.42578125" style="517" bestFit="1" customWidth="1"/>
    <col min="5093" max="5093" width="29.140625" style="517" bestFit="1" customWidth="1"/>
    <col min="5094" max="5094" width="26" style="517" bestFit="1" customWidth="1"/>
    <col min="5095" max="5095" width="18.42578125" style="517" customWidth="1"/>
    <col min="5096" max="5118" width="7.85546875" style="517" customWidth="1"/>
    <col min="5119" max="5119" width="7.140625" style="517" customWidth="1"/>
    <col min="5120" max="5120" width="15.42578125" style="517"/>
    <col min="5121" max="5121" width="9.42578125" style="517" customWidth="1"/>
    <col min="5122" max="5122" width="8.7109375" style="517" customWidth="1"/>
    <col min="5123" max="5123" width="17" style="517" customWidth="1"/>
    <col min="5124" max="5124" width="19.5703125" style="517" customWidth="1"/>
    <col min="5125" max="5125" width="18.7109375" style="517" customWidth="1"/>
    <col min="5126" max="5126" width="17.28515625" style="517" customWidth="1"/>
    <col min="5127" max="5341" width="9.140625" style="517" customWidth="1"/>
    <col min="5342" max="5342" width="24" style="517" bestFit="1" customWidth="1"/>
    <col min="5343" max="5345" width="0" style="517" hidden="1" customWidth="1"/>
    <col min="5346" max="5346" width="23.5703125" style="517" customWidth="1"/>
    <col min="5347" max="5347" width="18.42578125" style="517" customWidth="1"/>
    <col min="5348" max="5348" width="10.42578125" style="517" bestFit="1" customWidth="1"/>
    <col min="5349" max="5349" width="29.140625" style="517" bestFit="1" customWidth="1"/>
    <col min="5350" max="5350" width="26" style="517" bestFit="1" customWidth="1"/>
    <col min="5351" max="5351" width="18.42578125" style="517" customWidth="1"/>
    <col min="5352" max="5374" width="7.85546875" style="517" customWidth="1"/>
    <col min="5375" max="5375" width="7.140625" style="517" customWidth="1"/>
    <col min="5376" max="5376" width="15.42578125" style="517"/>
    <col min="5377" max="5377" width="9.42578125" style="517" customWidth="1"/>
    <col min="5378" max="5378" width="8.7109375" style="517" customWidth="1"/>
    <col min="5379" max="5379" width="17" style="517" customWidth="1"/>
    <col min="5380" max="5380" width="19.5703125" style="517" customWidth="1"/>
    <col min="5381" max="5381" width="18.7109375" style="517" customWidth="1"/>
    <col min="5382" max="5382" width="17.28515625" style="517" customWidth="1"/>
    <col min="5383" max="5597" width="9.140625" style="517" customWidth="1"/>
    <col min="5598" max="5598" width="24" style="517" bestFit="1" customWidth="1"/>
    <col min="5599" max="5601" width="0" style="517" hidden="1" customWidth="1"/>
    <col min="5602" max="5602" width="23.5703125" style="517" customWidth="1"/>
    <col min="5603" max="5603" width="18.42578125" style="517" customWidth="1"/>
    <col min="5604" max="5604" width="10.42578125" style="517" bestFit="1" customWidth="1"/>
    <col min="5605" max="5605" width="29.140625" style="517" bestFit="1" customWidth="1"/>
    <col min="5606" max="5606" width="26" style="517" bestFit="1" customWidth="1"/>
    <col min="5607" max="5607" width="18.42578125" style="517" customWidth="1"/>
    <col min="5608" max="5630" width="7.85546875" style="517" customWidth="1"/>
    <col min="5631" max="5631" width="7.140625" style="517" customWidth="1"/>
    <col min="5632" max="5632" width="15.42578125" style="517"/>
    <col min="5633" max="5633" width="9.42578125" style="517" customWidth="1"/>
    <col min="5634" max="5634" width="8.7109375" style="517" customWidth="1"/>
    <col min="5635" max="5635" width="17" style="517" customWidth="1"/>
    <col min="5636" max="5636" width="19.5703125" style="517" customWidth="1"/>
    <col min="5637" max="5637" width="18.7109375" style="517" customWidth="1"/>
    <col min="5638" max="5638" width="17.28515625" style="517" customWidth="1"/>
    <col min="5639" max="5853" width="9.140625" style="517" customWidth="1"/>
    <col min="5854" max="5854" width="24" style="517" bestFit="1" customWidth="1"/>
    <col min="5855" max="5857" width="0" style="517" hidden="1" customWidth="1"/>
    <col min="5858" max="5858" width="23.5703125" style="517" customWidth="1"/>
    <col min="5859" max="5859" width="18.42578125" style="517" customWidth="1"/>
    <col min="5860" max="5860" width="10.42578125" style="517" bestFit="1" customWidth="1"/>
    <col min="5861" max="5861" width="29.140625" style="517" bestFit="1" customWidth="1"/>
    <col min="5862" max="5862" width="26" style="517" bestFit="1" customWidth="1"/>
    <col min="5863" max="5863" width="18.42578125" style="517" customWidth="1"/>
    <col min="5864" max="5886" width="7.85546875" style="517" customWidth="1"/>
    <col min="5887" max="5887" width="7.140625" style="517" customWidth="1"/>
    <col min="5888" max="5888" width="15.42578125" style="517"/>
    <col min="5889" max="5889" width="9.42578125" style="517" customWidth="1"/>
    <col min="5890" max="5890" width="8.7109375" style="517" customWidth="1"/>
    <col min="5891" max="5891" width="17" style="517" customWidth="1"/>
    <col min="5892" max="5892" width="19.5703125" style="517" customWidth="1"/>
    <col min="5893" max="5893" width="18.7109375" style="517" customWidth="1"/>
    <col min="5894" max="5894" width="17.28515625" style="517" customWidth="1"/>
    <col min="5895" max="6109" width="9.140625" style="517" customWidth="1"/>
    <col min="6110" max="6110" width="24" style="517" bestFit="1" customWidth="1"/>
    <col min="6111" max="6113" width="0" style="517" hidden="1" customWidth="1"/>
    <col min="6114" max="6114" width="23.5703125" style="517" customWidth="1"/>
    <col min="6115" max="6115" width="18.42578125" style="517" customWidth="1"/>
    <col min="6116" max="6116" width="10.42578125" style="517" bestFit="1" customWidth="1"/>
    <col min="6117" max="6117" width="29.140625" style="517" bestFit="1" customWidth="1"/>
    <col min="6118" max="6118" width="26" style="517" bestFit="1" customWidth="1"/>
    <col min="6119" max="6119" width="18.42578125" style="517" customWidth="1"/>
    <col min="6120" max="6142" width="7.85546875" style="517" customWidth="1"/>
    <col min="6143" max="6143" width="7.140625" style="517" customWidth="1"/>
    <col min="6144" max="6144" width="15.42578125" style="517"/>
    <col min="6145" max="6145" width="9.42578125" style="517" customWidth="1"/>
    <col min="6146" max="6146" width="8.7109375" style="517" customWidth="1"/>
    <col min="6147" max="6147" width="17" style="517" customWidth="1"/>
    <col min="6148" max="6148" width="19.5703125" style="517" customWidth="1"/>
    <col min="6149" max="6149" width="18.7109375" style="517" customWidth="1"/>
    <col min="6150" max="6150" width="17.28515625" style="517" customWidth="1"/>
    <col min="6151" max="6365" width="9.140625" style="517" customWidth="1"/>
    <col min="6366" max="6366" width="24" style="517" bestFit="1" customWidth="1"/>
    <col min="6367" max="6369" width="0" style="517" hidden="1" customWidth="1"/>
    <col min="6370" max="6370" width="23.5703125" style="517" customWidth="1"/>
    <col min="6371" max="6371" width="18.42578125" style="517" customWidth="1"/>
    <col min="6372" max="6372" width="10.42578125" style="517" bestFit="1" customWidth="1"/>
    <col min="6373" max="6373" width="29.140625" style="517" bestFit="1" customWidth="1"/>
    <col min="6374" max="6374" width="26" style="517" bestFit="1" customWidth="1"/>
    <col min="6375" max="6375" width="18.42578125" style="517" customWidth="1"/>
    <col min="6376" max="6398" width="7.85546875" style="517" customWidth="1"/>
    <col min="6399" max="6399" width="7.140625" style="517" customWidth="1"/>
    <col min="6400" max="6400" width="15.42578125" style="517"/>
    <col min="6401" max="6401" width="9.42578125" style="517" customWidth="1"/>
    <col min="6402" max="6402" width="8.7109375" style="517" customWidth="1"/>
    <col min="6403" max="6403" width="17" style="517" customWidth="1"/>
    <col min="6404" max="6404" width="19.5703125" style="517" customWidth="1"/>
    <col min="6405" max="6405" width="18.7109375" style="517" customWidth="1"/>
    <col min="6406" max="6406" width="17.28515625" style="517" customWidth="1"/>
    <col min="6407" max="6621" width="9.140625" style="517" customWidth="1"/>
    <col min="6622" max="6622" width="24" style="517" bestFit="1" customWidth="1"/>
    <col min="6623" max="6625" width="0" style="517" hidden="1" customWidth="1"/>
    <col min="6626" max="6626" width="23.5703125" style="517" customWidth="1"/>
    <col min="6627" max="6627" width="18.42578125" style="517" customWidth="1"/>
    <col min="6628" max="6628" width="10.42578125" style="517" bestFit="1" customWidth="1"/>
    <col min="6629" max="6629" width="29.140625" style="517" bestFit="1" customWidth="1"/>
    <col min="6630" max="6630" width="26" style="517" bestFit="1" customWidth="1"/>
    <col min="6631" max="6631" width="18.42578125" style="517" customWidth="1"/>
    <col min="6632" max="6654" width="7.85546875" style="517" customWidth="1"/>
    <col min="6655" max="6655" width="7.140625" style="517" customWidth="1"/>
    <col min="6656" max="6656" width="15.42578125" style="517"/>
    <col min="6657" max="6657" width="9.42578125" style="517" customWidth="1"/>
    <col min="6658" max="6658" width="8.7109375" style="517" customWidth="1"/>
    <col min="6659" max="6659" width="17" style="517" customWidth="1"/>
    <col min="6660" max="6660" width="19.5703125" style="517" customWidth="1"/>
    <col min="6661" max="6661" width="18.7109375" style="517" customWidth="1"/>
    <col min="6662" max="6662" width="17.28515625" style="517" customWidth="1"/>
    <col min="6663" max="6877" width="9.140625" style="517" customWidth="1"/>
    <col min="6878" max="6878" width="24" style="517" bestFit="1" customWidth="1"/>
    <col min="6879" max="6881" width="0" style="517" hidden="1" customWidth="1"/>
    <col min="6882" max="6882" width="23.5703125" style="517" customWidth="1"/>
    <col min="6883" max="6883" width="18.42578125" style="517" customWidth="1"/>
    <col min="6884" max="6884" width="10.42578125" style="517" bestFit="1" customWidth="1"/>
    <col min="6885" max="6885" width="29.140625" style="517" bestFit="1" customWidth="1"/>
    <col min="6886" max="6886" width="26" style="517" bestFit="1" customWidth="1"/>
    <col min="6887" max="6887" width="18.42578125" style="517" customWidth="1"/>
    <col min="6888" max="6910" width="7.85546875" style="517" customWidth="1"/>
    <col min="6911" max="6911" width="7.140625" style="517" customWidth="1"/>
    <col min="6912" max="6912" width="15.42578125" style="517"/>
    <col min="6913" max="6913" width="9.42578125" style="517" customWidth="1"/>
    <col min="6914" max="6914" width="8.7109375" style="517" customWidth="1"/>
    <col min="6915" max="6915" width="17" style="517" customWidth="1"/>
    <col min="6916" max="6916" width="19.5703125" style="517" customWidth="1"/>
    <col min="6917" max="6917" width="18.7109375" style="517" customWidth="1"/>
    <col min="6918" max="6918" width="17.28515625" style="517" customWidth="1"/>
    <col min="6919" max="7133" width="9.140625" style="517" customWidth="1"/>
    <col min="7134" max="7134" width="24" style="517" bestFit="1" customWidth="1"/>
    <col min="7135" max="7137" width="0" style="517" hidden="1" customWidth="1"/>
    <col min="7138" max="7138" width="23.5703125" style="517" customWidth="1"/>
    <col min="7139" max="7139" width="18.42578125" style="517" customWidth="1"/>
    <col min="7140" max="7140" width="10.42578125" style="517" bestFit="1" customWidth="1"/>
    <col min="7141" max="7141" width="29.140625" style="517" bestFit="1" customWidth="1"/>
    <col min="7142" max="7142" width="26" style="517" bestFit="1" customWidth="1"/>
    <col min="7143" max="7143" width="18.42578125" style="517" customWidth="1"/>
    <col min="7144" max="7166" width="7.85546875" style="517" customWidth="1"/>
    <col min="7167" max="7167" width="7.140625" style="517" customWidth="1"/>
    <col min="7168" max="7168" width="15.42578125" style="517"/>
    <col min="7169" max="7169" width="9.42578125" style="517" customWidth="1"/>
    <col min="7170" max="7170" width="8.7109375" style="517" customWidth="1"/>
    <col min="7171" max="7171" width="17" style="517" customWidth="1"/>
    <col min="7172" max="7172" width="19.5703125" style="517" customWidth="1"/>
    <col min="7173" max="7173" width="18.7109375" style="517" customWidth="1"/>
    <col min="7174" max="7174" width="17.28515625" style="517" customWidth="1"/>
    <col min="7175" max="7389" width="9.140625" style="517" customWidth="1"/>
    <col min="7390" max="7390" width="24" style="517" bestFit="1" customWidth="1"/>
    <col min="7391" max="7393" width="0" style="517" hidden="1" customWidth="1"/>
    <col min="7394" max="7394" width="23.5703125" style="517" customWidth="1"/>
    <col min="7395" max="7395" width="18.42578125" style="517" customWidth="1"/>
    <col min="7396" max="7396" width="10.42578125" style="517" bestFit="1" customWidth="1"/>
    <col min="7397" max="7397" width="29.140625" style="517" bestFit="1" customWidth="1"/>
    <col min="7398" max="7398" width="26" style="517" bestFit="1" customWidth="1"/>
    <col min="7399" max="7399" width="18.42578125" style="517" customWidth="1"/>
    <col min="7400" max="7422" width="7.85546875" style="517" customWidth="1"/>
    <col min="7423" max="7423" width="7.140625" style="517" customWidth="1"/>
    <col min="7424" max="7424" width="15.42578125" style="517"/>
    <col min="7425" max="7425" width="9.42578125" style="517" customWidth="1"/>
    <col min="7426" max="7426" width="8.7109375" style="517" customWidth="1"/>
    <col min="7427" max="7427" width="17" style="517" customWidth="1"/>
    <col min="7428" max="7428" width="19.5703125" style="517" customWidth="1"/>
    <col min="7429" max="7429" width="18.7109375" style="517" customWidth="1"/>
    <col min="7430" max="7430" width="17.28515625" style="517" customWidth="1"/>
    <col min="7431" max="7645" width="9.140625" style="517" customWidth="1"/>
    <col min="7646" max="7646" width="24" style="517" bestFit="1" customWidth="1"/>
    <col min="7647" max="7649" width="0" style="517" hidden="1" customWidth="1"/>
    <col min="7650" max="7650" width="23.5703125" style="517" customWidth="1"/>
    <col min="7651" max="7651" width="18.42578125" style="517" customWidth="1"/>
    <col min="7652" max="7652" width="10.42578125" style="517" bestFit="1" customWidth="1"/>
    <col min="7653" max="7653" width="29.140625" style="517" bestFit="1" customWidth="1"/>
    <col min="7654" max="7654" width="26" style="517" bestFit="1" customWidth="1"/>
    <col min="7655" max="7655" width="18.42578125" style="517" customWidth="1"/>
    <col min="7656" max="7678" width="7.85546875" style="517" customWidth="1"/>
    <col min="7679" max="7679" width="7.140625" style="517" customWidth="1"/>
    <col min="7680" max="7680" width="15.42578125" style="517"/>
    <col min="7681" max="7681" width="9.42578125" style="517" customWidth="1"/>
    <col min="7682" max="7682" width="8.7109375" style="517" customWidth="1"/>
    <col min="7683" max="7683" width="17" style="517" customWidth="1"/>
    <col min="7684" max="7684" width="19.5703125" style="517" customWidth="1"/>
    <col min="7685" max="7685" width="18.7109375" style="517" customWidth="1"/>
    <col min="7686" max="7686" width="17.28515625" style="517" customWidth="1"/>
    <col min="7687" max="7901" width="9.140625" style="517" customWidth="1"/>
    <col min="7902" max="7902" width="24" style="517" bestFit="1" customWidth="1"/>
    <col min="7903" max="7905" width="0" style="517" hidden="1" customWidth="1"/>
    <col min="7906" max="7906" width="23.5703125" style="517" customWidth="1"/>
    <col min="7907" max="7907" width="18.42578125" style="517" customWidth="1"/>
    <col min="7908" max="7908" width="10.42578125" style="517" bestFit="1" customWidth="1"/>
    <col min="7909" max="7909" width="29.140625" style="517" bestFit="1" customWidth="1"/>
    <col min="7910" max="7910" width="26" style="517" bestFit="1" customWidth="1"/>
    <col min="7911" max="7911" width="18.42578125" style="517" customWidth="1"/>
    <col min="7912" max="7934" width="7.85546875" style="517" customWidth="1"/>
    <col min="7935" max="7935" width="7.140625" style="517" customWidth="1"/>
    <col min="7936" max="7936" width="15.42578125" style="517"/>
    <col min="7937" max="7937" width="9.42578125" style="517" customWidth="1"/>
    <col min="7938" max="7938" width="8.7109375" style="517" customWidth="1"/>
    <col min="7939" max="7939" width="17" style="517" customWidth="1"/>
    <col min="7940" max="7940" width="19.5703125" style="517" customWidth="1"/>
    <col min="7941" max="7941" width="18.7109375" style="517" customWidth="1"/>
    <col min="7942" max="7942" width="17.28515625" style="517" customWidth="1"/>
    <col min="7943" max="8157" width="9.140625" style="517" customWidth="1"/>
    <col min="8158" max="8158" width="24" style="517" bestFit="1" customWidth="1"/>
    <col min="8159" max="8161" width="0" style="517" hidden="1" customWidth="1"/>
    <col min="8162" max="8162" width="23.5703125" style="517" customWidth="1"/>
    <col min="8163" max="8163" width="18.42578125" style="517" customWidth="1"/>
    <col min="8164" max="8164" width="10.42578125" style="517" bestFit="1" customWidth="1"/>
    <col min="8165" max="8165" width="29.140625" style="517" bestFit="1" customWidth="1"/>
    <col min="8166" max="8166" width="26" style="517" bestFit="1" customWidth="1"/>
    <col min="8167" max="8167" width="18.42578125" style="517" customWidth="1"/>
    <col min="8168" max="8190" width="7.85546875" style="517" customWidth="1"/>
    <col min="8191" max="8191" width="7.140625" style="517" customWidth="1"/>
    <col min="8192" max="8192" width="15.42578125" style="517"/>
    <col min="8193" max="8193" width="9.42578125" style="517" customWidth="1"/>
    <col min="8194" max="8194" width="8.7109375" style="517" customWidth="1"/>
    <col min="8195" max="8195" width="17" style="517" customWidth="1"/>
    <col min="8196" max="8196" width="19.5703125" style="517" customWidth="1"/>
    <col min="8197" max="8197" width="18.7109375" style="517" customWidth="1"/>
    <col min="8198" max="8198" width="17.28515625" style="517" customWidth="1"/>
    <col min="8199" max="8413" width="9.140625" style="517" customWidth="1"/>
    <col min="8414" max="8414" width="24" style="517" bestFit="1" customWidth="1"/>
    <col min="8415" max="8417" width="0" style="517" hidden="1" customWidth="1"/>
    <col min="8418" max="8418" width="23.5703125" style="517" customWidth="1"/>
    <col min="8419" max="8419" width="18.42578125" style="517" customWidth="1"/>
    <col min="8420" max="8420" width="10.42578125" style="517" bestFit="1" customWidth="1"/>
    <col min="8421" max="8421" width="29.140625" style="517" bestFit="1" customWidth="1"/>
    <col min="8422" max="8422" width="26" style="517" bestFit="1" customWidth="1"/>
    <col min="8423" max="8423" width="18.42578125" style="517" customWidth="1"/>
    <col min="8424" max="8446" width="7.85546875" style="517" customWidth="1"/>
    <col min="8447" max="8447" width="7.140625" style="517" customWidth="1"/>
    <col min="8448" max="8448" width="15.42578125" style="517"/>
    <col min="8449" max="8449" width="9.42578125" style="517" customWidth="1"/>
    <col min="8450" max="8450" width="8.7109375" style="517" customWidth="1"/>
    <col min="8451" max="8451" width="17" style="517" customWidth="1"/>
    <col min="8452" max="8452" width="19.5703125" style="517" customWidth="1"/>
    <col min="8453" max="8453" width="18.7109375" style="517" customWidth="1"/>
    <col min="8454" max="8454" width="17.28515625" style="517" customWidth="1"/>
    <col min="8455" max="8669" width="9.140625" style="517" customWidth="1"/>
    <col min="8670" max="8670" width="24" style="517" bestFit="1" customWidth="1"/>
    <col min="8671" max="8673" width="0" style="517" hidden="1" customWidth="1"/>
    <col min="8674" max="8674" width="23.5703125" style="517" customWidth="1"/>
    <col min="8675" max="8675" width="18.42578125" style="517" customWidth="1"/>
    <col min="8676" max="8676" width="10.42578125" style="517" bestFit="1" customWidth="1"/>
    <col min="8677" max="8677" width="29.140625" style="517" bestFit="1" customWidth="1"/>
    <col min="8678" max="8678" width="26" style="517" bestFit="1" customWidth="1"/>
    <col min="8679" max="8679" width="18.42578125" style="517" customWidth="1"/>
    <col min="8680" max="8702" width="7.85546875" style="517" customWidth="1"/>
    <col min="8703" max="8703" width="7.140625" style="517" customWidth="1"/>
    <col min="8704" max="8704" width="15.42578125" style="517"/>
    <col min="8705" max="8705" width="9.42578125" style="517" customWidth="1"/>
    <col min="8706" max="8706" width="8.7109375" style="517" customWidth="1"/>
    <col min="8707" max="8707" width="17" style="517" customWidth="1"/>
    <col min="8708" max="8708" width="19.5703125" style="517" customWidth="1"/>
    <col min="8709" max="8709" width="18.7109375" style="517" customWidth="1"/>
    <col min="8710" max="8710" width="17.28515625" style="517" customWidth="1"/>
    <col min="8711" max="8925" width="9.140625" style="517" customWidth="1"/>
    <col min="8926" max="8926" width="24" style="517" bestFit="1" customWidth="1"/>
    <col min="8927" max="8929" width="0" style="517" hidden="1" customWidth="1"/>
    <col min="8930" max="8930" width="23.5703125" style="517" customWidth="1"/>
    <col min="8931" max="8931" width="18.42578125" style="517" customWidth="1"/>
    <col min="8932" max="8932" width="10.42578125" style="517" bestFit="1" customWidth="1"/>
    <col min="8933" max="8933" width="29.140625" style="517" bestFit="1" customWidth="1"/>
    <col min="8934" max="8934" width="26" style="517" bestFit="1" customWidth="1"/>
    <col min="8935" max="8935" width="18.42578125" style="517" customWidth="1"/>
    <col min="8936" max="8958" width="7.85546875" style="517" customWidth="1"/>
    <col min="8959" max="8959" width="7.140625" style="517" customWidth="1"/>
    <col min="8960" max="8960" width="15.42578125" style="517"/>
    <col min="8961" max="8961" width="9.42578125" style="517" customWidth="1"/>
    <col min="8962" max="8962" width="8.7109375" style="517" customWidth="1"/>
    <col min="8963" max="8963" width="17" style="517" customWidth="1"/>
    <col min="8964" max="8964" width="19.5703125" style="517" customWidth="1"/>
    <col min="8965" max="8965" width="18.7109375" style="517" customWidth="1"/>
    <col min="8966" max="8966" width="17.28515625" style="517" customWidth="1"/>
    <col min="8967" max="9181" width="9.140625" style="517" customWidth="1"/>
    <col min="9182" max="9182" width="24" style="517" bestFit="1" customWidth="1"/>
    <col min="9183" max="9185" width="0" style="517" hidden="1" customWidth="1"/>
    <col min="9186" max="9186" width="23.5703125" style="517" customWidth="1"/>
    <col min="9187" max="9187" width="18.42578125" style="517" customWidth="1"/>
    <col min="9188" max="9188" width="10.42578125" style="517" bestFit="1" customWidth="1"/>
    <col min="9189" max="9189" width="29.140625" style="517" bestFit="1" customWidth="1"/>
    <col min="9190" max="9190" width="26" style="517" bestFit="1" customWidth="1"/>
    <col min="9191" max="9191" width="18.42578125" style="517" customWidth="1"/>
    <col min="9192" max="9214" width="7.85546875" style="517" customWidth="1"/>
    <col min="9215" max="9215" width="7.140625" style="517" customWidth="1"/>
    <col min="9216" max="9216" width="15.42578125" style="517"/>
    <col min="9217" max="9217" width="9.42578125" style="517" customWidth="1"/>
    <col min="9218" max="9218" width="8.7109375" style="517" customWidth="1"/>
    <col min="9219" max="9219" width="17" style="517" customWidth="1"/>
    <col min="9220" max="9220" width="19.5703125" style="517" customWidth="1"/>
    <col min="9221" max="9221" width="18.7109375" style="517" customWidth="1"/>
    <col min="9222" max="9222" width="17.28515625" style="517" customWidth="1"/>
    <col min="9223" max="9437" width="9.140625" style="517" customWidth="1"/>
    <col min="9438" max="9438" width="24" style="517" bestFit="1" customWidth="1"/>
    <col min="9439" max="9441" width="0" style="517" hidden="1" customWidth="1"/>
    <col min="9442" max="9442" width="23.5703125" style="517" customWidth="1"/>
    <col min="9443" max="9443" width="18.42578125" style="517" customWidth="1"/>
    <col min="9444" max="9444" width="10.42578125" style="517" bestFit="1" customWidth="1"/>
    <col min="9445" max="9445" width="29.140625" style="517" bestFit="1" customWidth="1"/>
    <col min="9446" max="9446" width="26" style="517" bestFit="1" customWidth="1"/>
    <col min="9447" max="9447" width="18.42578125" style="517" customWidth="1"/>
    <col min="9448" max="9470" width="7.85546875" style="517" customWidth="1"/>
    <col min="9471" max="9471" width="7.140625" style="517" customWidth="1"/>
    <col min="9472" max="9472" width="15.42578125" style="517"/>
    <col min="9473" max="9473" width="9.42578125" style="517" customWidth="1"/>
    <col min="9474" max="9474" width="8.7109375" style="517" customWidth="1"/>
    <col min="9475" max="9475" width="17" style="517" customWidth="1"/>
    <col min="9476" max="9476" width="19.5703125" style="517" customWidth="1"/>
    <col min="9477" max="9477" width="18.7109375" style="517" customWidth="1"/>
    <col min="9478" max="9478" width="17.28515625" style="517" customWidth="1"/>
    <col min="9479" max="9693" width="9.140625" style="517" customWidth="1"/>
    <col min="9694" max="9694" width="24" style="517" bestFit="1" customWidth="1"/>
    <col min="9695" max="9697" width="0" style="517" hidden="1" customWidth="1"/>
    <col min="9698" max="9698" width="23.5703125" style="517" customWidth="1"/>
    <col min="9699" max="9699" width="18.42578125" style="517" customWidth="1"/>
    <col min="9700" max="9700" width="10.42578125" style="517" bestFit="1" customWidth="1"/>
    <col min="9701" max="9701" width="29.140625" style="517" bestFit="1" customWidth="1"/>
    <col min="9702" max="9702" width="26" style="517" bestFit="1" customWidth="1"/>
    <col min="9703" max="9703" width="18.42578125" style="517" customWidth="1"/>
    <col min="9704" max="9726" width="7.85546875" style="517" customWidth="1"/>
    <col min="9727" max="9727" width="7.140625" style="517" customWidth="1"/>
    <col min="9728" max="9728" width="15.42578125" style="517"/>
    <col min="9729" max="9729" width="9.42578125" style="517" customWidth="1"/>
    <col min="9730" max="9730" width="8.7109375" style="517" customWidth="1"/>
    <col min="9731" max="9731" width="17" style="517" customWidth="1"/>
    <col min="9732" max="9732" width="19.5703125" style="517" customWidth="1"/>
    <col min="9733" max="9733" width="18.7109375" style="517" customWidth="1"/>
    <col min="9734" max="9734" width="17.28515625" style="517" customWidth="1"/>
    <col min="9735" max="9949" width="9.140625" style="517" customWidth="1"/>
    <col min="9950" max="9950" width="24" style="517" bestFit="1" customWidth="1"/>
    <col min="9951" max="9953" width="0" style="517" hidden="1" customWidth="1"/>
    <col min="9954" max="9954" width="23.5703125" style="517" customWidth="1"/>
    <col min="9955" max="9955" width="18.42578125" style="517" customWidth="1"/>
    <col min="9956" max="9956" width="10.42578125" style="517" bestFit="1" customWidth="1"/>
    <col min="9957" max="9957" width="29.140625" style="517" bestFit="1" customWidth="1"/>
    <col min="9958" max="9958" width="26" style="517" bestFit="1" customWidth="1"/>
    <col min="9959" max="9959" width="18.42578125" style="517" customWidth="1"/>
    <col min="9960" max="9982" width="7.85546875" style="517" customWidth="1"/>
    <col min="9983" max="9983" width="7.140625" style="517" customWidth="1"/>
    <col min="9984" max="9984" width="15.42578125" style="517"/>
    <col min="9985" max="9985" width="9.42578125" style="517" customWidth="1"/>
    <col min="9986" max="9986" width="8.7109375" style="517" customWidth="1"/>
    <col min="9987" max="9987" width="17" style="517" customWidth="1"/>
    <col min="9988" max="9988" width="19.5703125" style="517" customWidth="1"/>
    <col min="9989" max="9989" width="18.7109375" style="517" customWidth="1"/>
    <col min="9990" max="9990" width="17.28515625" style="517" customWidth="1"/>
    <col min="9991" max="10205" width="9.140625" style="517" customWidth="1"/>
    <col min="10206" max="10206" width="24" style="517" bestFit="1" customWidth="1"/>
    <col min="10207" max="10209" width="0" style="517" hidden="1" customWidth="1"/>
    <col min="10210" max="10210" width="23.5703125" style="517" customWidth="1"/>
    <col min="10211" max="10211" width="18.42578125" style="517" customWidth="1"/>
    <col min="10212" max="10212" width="10.42578125" style="517" bestFit="1" customWidth="1"/>
    <col min="10213" max="10213" width="29.140625" style="517" bestFit="1" customWidth="1"/>
    <col min="10214" max="10214" width="26" style="517" bestFit="1" customWidth="1"/>
    <col min="10215" max="10215" width="18.42578125" style="517" customWidth="1"/>
    <col min="10216" max="10238" width="7.85546875" style="517" customWidth="1"/>
    <col min="10239" max="10239" width="7.140625" style="517" customWidth="1"/>
    <col min="10240" max="10240" width="15.42578125" style="517"/>
    <col min="10241" max="10241" width="9.42578125" style="517" customWidth="1"/>
    <col min="10242" max="10242" width="8.7109375" style="517" customWidth="1"/>
    <col min="10243" max="10243" width="17" style="517" customWidth="1"/>
    <col min="10244" max="10244" width="19.5703125" style="517" customWidth="1"/>
    <col min="10245" max="10245" width="18.7109375" style="517" customWidth="1"/>
    <col min="10246" max="10246" width="17.28515625" style="517" customWidth="1"/>
    <col min="10247" max="10461" width="9.140625" style="517" customWidth="1"/>
    <col min="10462" max="10462" width="24" style="517" bestFit="1" customWidth="1"/>
    <col min="10463" max="10465" width="0" style="517" hidden="1" customWidth="1"/>
    <col min="10466" max="10466" width="23.5703125" style="517" customWidth="1"/>
    <col min="10467" max="10467" width="18.42578125" style="517" customWidth="1"/>
    <col min="10468" max="10468" width="10.42578125" style="517" bestFit="1" customWidth="1"/>
    <col min="10469" max="10469" width="29.140625" style="517" bestFit="1" customWidth="1"/>
    <col min="10470" max="10470" width="26" style="517" bestFit="1" customWidth="1"/>
    <col min="10471" max="10471" width="18.42578125" style="517" customWidth="1"/>
    <col min="10472" max="10494" width="7.85546875" style="517" customWidth="1"/>
    <col min="10495" max="10495" width="7.140625" style="517" customWidth="1"/>
    <col min="10496" max="10496" width="15.42578125" style="517"/>
    <col min="10497" max="10497" width="9.42578125" style="517" customWidth="1"/>
    <col min="10498" max="10498" width="8.7109375" style="517" customWidth="1"/>
    <col min="10499" max="10499" width="17" style="517" customWidth="1"/>
    <col min="10500" max="10500" width="19.5703125" style="517" customWidth="1"/>
    <col min="10501" max="10501" width="18.7109375" style="517" customWidth="1"/>
    <col min="10502" max="10502" width="17.28515625" style="517" customWidth="1"/>
    <col min="10503" max="10717" width="9.140625" style="517" customWidth="1"/>
    <col min="10718" max="10718" width="24" style="517" bestFit="1" customWidth="1"/>
    <col min="10719" max="10721" width="0" style="517" hidden="1" customWidth="1"/>
    <col min="10722" max="10722" width="23.5703125" style="517" customWidth="1"/>
    <col min="10723" max="10723" width="18.42578125" style="517" customWidth="1"/>
    <col min="10724" max="10724" width="10.42578125" style="517" bestFit="1" customWidth="1"/>
    <col min="10725" max="10725" width="29.140625" style="517" bestFit="1" customWidth="1"/>
    <col min="10726" max="10726" width="26" style="517" bestFit="1" customWidth="1"/>
    <col min="10727" max="10727" width="18.42578125" style="517" customWidth="1"/>
    <col min="10728" max="10750" width="7.85546875" style="517" customWidth="1"/>
    <col min="10751" max="10751" width="7.140625" style="517" customWidth="1"/>
    <col min="10752" max="10752" width="15.42578125" style="517"/>
    <col min="10753" max="10753" width="9.42578125" style="517" customWidth="1"/>
    <col min="10754" max="10754" width="8.7109375" style="517" customWidth="1"/>
    <col min="10755" max="10755" width="17" style="517" customWidth="1"/>
    <col min="10756" max="10756" width="19.5703125" style="517" customWidth="1"/>
    <col min="10757" max="10757" width="18.7109375" style="517" customWidth="1"/>
    <col min="10758" max="10758" width="17.28515625" style="517" customWidth="1"/>
    <col min="10759" max="10973" width="9.140625" style="517" customWidth="1"/>
    <col min="10974" max="10974" width="24" style="517" bestFit="1" customWidth="1"/>
    <col min="10975" max="10977" width="0" style="517" hidden="1" customWidth="1"/>
    <col min="10978" max="10978" width="23.5703125" style="517" customWidth="1"/>
    <col min="10979" max="10979" width="18.42578125" style="517" customWidth="1"/>
    <col min="10980" max="10980" width="10.42578125" style="517" bestFit="1" customWidth="1"/>
    <col min="10981" max="10981" width="29.140625" style="517" bestFit="1" customWidth="1"/>
    <col min="10982" max="10982" width="26" style="517" bestFit="1" customWidth="1"/>
    <col min="10983" max="10983" width="18.42578125" style="517" customWidth="1"/>
    <col min="10984" max="11006" width="7.85546875" style="517" customWidth="1"/>
    <col min="11007" max="11007" width="7.140625" style="517" customWidth="1"/>
    <col min="11008" max="11008" width="15.42578125" style="517"/>
    <col min="11009" max="11009" width="9.42578125" style="517" customWidth="1"/>
    <col min="11010" max="11010" width="8.7109375" style="517" customWidth="1"/>
    <col min="11011" max="11011" width="17" style="517" customWidth="1"/>
    <col min="11012" max="11012" width="19.5703125" style="517" customWidth="1"/>
    <col min="11013" max="11013" width="18.7109375" style="517" customWidth="1"/>
    <col min="11014" max="11014" width="17.28515625" style="517" customWidth="1"/>
    <col min="11015" max="11229" width="9.140625" style="517" customWidth="1"/>
    <col min="11230" max="11230" width="24" style="517" bestFit="1" customWidth="1"/>
    <col min="11231" max="11233" width="0" style="517" hidden="1" customWidth="1"/>
    <col min="11234" max="11234" width="23.5703125" style="517" customWidth="1"/>
    <col min="11235" max="11235" width="18.42578125" style="517" customWidth="1"/>
    <col min="11236" max="11236" width="10.42578125" style="517" bestFit="1" customWidth="1"/>
    <col min="11237" max="11237" width="29.140625" style="517" bestFit="1" customWidth="1"/>
    <col min="11238" max="11238" width="26" style="517" bestFit="1" customWidth="1"/>
    <col min="11239" max="11239" width="18.42578125" style="517" customWidth="1"/>
    <col min="11240" max="11262" width="7.85546875" style="517" customWidth="1"/>
    <col min="11263" max="11263" width="7.140625" style="517" customWidth="1"/>
    <col min="11264" max="11264" width="15.42578125" style="517"/>
    <col min="11265" max="11265" width="9.42578125" style="517" customWidth="1"/>
    <col min="11266" max="11266" width="8.7109375" style="517" customWidth="1"/>
    <col min="11267" max="11267" width="17" style="517" customWidth="1"/>
    <col min="11268" max="11268" width="19.5703125" style="517" customWidth="1"/>
    <col min="11269" max="11269" width="18.7109375" style="517" customWidth="1"/>
    <col min="11270" max="11270" width="17.28515625" style="517" customWidth="1"/>
    <col min="11271" max="11485" width="9.140625" style="517" customWidth="1"/>
    <col min="11486" max="11486" width="24" style="517" bestFit="1" customWidth="1"/>
    <col min="11487" max="11489" width="0" style="517" hidden="1" customWidth="1"/>
    <col min="11490" max="11490" width="23.5703125" style="517" customWidth="1"/>
    <col min="11491" max="11491" width="18.42578125" style="517" customWidth="1"/>
    <col min="11492" max="11492" width="10.42578125" style="517" bestFit="1" customWidth="1"/>
    <col min="11493" max="11493" width="29.140625" style="517" bestFit="1" customWidth="1"/>
    <col min="11494" max="11494" width="26" style="517" bestFit="1" customWidth="1"/>
    <col min="11495" max="11495" width="18.42578125" style="517" customWidth="1"/>
    <col min="11496" max="11518" width="7.85546875" style="517" customWidth="1"/>
    <col min="11519" max="11519" width="7.140625" style="517" customWidth="1"/>
    <col min="11520" max="11520" width="15.42578125" style="517"/>
    <col min="11521" max="11521" width="9.42578125" style="517" customWidth="1"/>
    <col min="11522" max="11522" width="8.7109375" style="517" customWidth="1"/>
    <col min="11523" max="11523" width="17" style="517" customWidth="1"/>
    <col min="11524" max="11524" width="19.5703125" style="517" customWidth="1"/>
    <col min="11525" max="11525" width="18.7109375" style="517" customWidth="1"/>
    <col min="11526" max="11526" width="17.28515625" style="517" customWidth="1"/>
    <col min="11527" max="11741" width="9.140625" style="517" customWidth="1"/>
    <col min="11742" max="11742" width="24" style="517" bestFit="1" customWidth="1"/>
    <col min="11743" max="11745" width="0" style="517" hidden="1" customWidth="1"/>
    <col min="11746" max="11746" width="23.5703125" style="517" customWidth="1"/>
    <col min="11747" max="11747" width="18.42578125" style="517" customWidth="1"/>
    <col min="11748" max="11748" width="10.42578125" style="517" bestFit="1" customWidth="1"/>
    <col min="11749" max="11749" width="29.140625" style="517" bestFit="1" customWidth="1"/>
    <col min="11750" max="11750" width="26" style="517" bestFit="1" customWidth="1"/>
    <col min="11751" max="11751" width="18.42578125" style="517" customWidth="1"/>
    <col min="11752" max="11774" width="7.85546875" style="517" customWidth="1"/>
    <col min="11775" max="11775" width="7.140625" style="517" customWidth="1"/>
    <col min="11776" max="11776" width="15.42578125" style="517"/>
    <col min="11777" max="11777" width="9.42578125" style="517" customWidth="1"/>
    <col min="11778" max="11778" width="8.7109375" style="517" customWidth="1"/>
    <col min="11779" max="11779" width="17" style="517" customWidth="1"/>
    <col min="11780" max="11780" width="19.5703125" style="517" customWidth="1"/>
    <col min="11781" max="11781" width="18.7109375" style="517" customWidth="1"/>
    <col min="11782" max="11782" width="17.28515625" style="517" customWidth="1"/>
    <col min="11783" max="11997" width="9.140625" style="517" customWidth="1"/>
    <col min="11998" max="11998" width="24" style="517" bestFit="1" customWidth="1"/>
    <col min="11999" max="12001" width="0" style="517" hidden="1" customWidth="1"/>
    <col min="12002" max="12002" width="23.5703125" style="517" customWidth="1"/>
    <col min="12003" max="12003" width="18.42578125" style="517" customWidth="1"/>
    <col min="12004" max="12004" width="10.42578125" style="517" bestFit="1" customWidth="1"/>
    <col min="12005" max="12005" width="29.140625" style="517" bestFit="1" customWidth="1"/>
    <col min="12006" max="12006" width="26" style="517" bestFit="1" customWidth="1"/>
    <col min="12007" max="12007" width="18.42578125" style="517" customWidth="1"/>
    <col min="12008" max="12030" width="7.85546875" style="517" customWidth="1"/>
    <col min="12031" max="12031" width="7.140625" style="517" customWidth="1"/>
    <col min="12032" max="12032" width="15.42578125" style="517"/>
    <col min="12033" max="12033" width="9.42578125" style="517" customWidth="1"/>
    <col min="12034" max="12034" width="8.7109375" style="517" customWidth="1"/>
    <col min="12035" max="12035" width="17" style="517" customWidth="1"/>
    <col min="12036" max="12036" width="19.5703125" style="517" customWidth="1"/>
    <col min="12037" max="12037" width="18.7109375" style="517" customWidth="1"/>
    <col min="12038" max="12038" width="17.28515625" style="517" customWidth="1"/>
    <col min="12039" max="12253" width="9.140625" style="517" customWidth="1"/>
    <col min="12254" max="12254" width="24" style="517" bestFit="1" customWidth="1"/>
    <col min="12255" max="12257" width="0" style="517" hidden="1" customWidth="1"/>
    <col min="12258" max="12258" width="23.5703125" style="517" customWidth="1"/>
    <col min="12259" max="12259" width="18.42578125" style="517" customWidth="1"/>
    <col min="12260" max="12260" width="10.42578125" style="517" bestFit="1" customWidth="1"/>
    <col min="12261" max="12261" width="29.140625" style="517" bestFit="1" customWidth="1"/>
    <col min="12262" max="12262" width="26" style="517" bestFit="1" customWidth="1"/>
    <col min="12263" max="12263" width="18.42578125" style="517" customWidth="1"/>
    <col min="12264" max="12286" width="7.85546875" style="517" customWidth="1"/>
    <col min="12287" max="12287" width="7.140625" style="517" customWidth="1"/>
    <col min="12288" max="12288" width="15.42578125" style="517"/>
    <col min="12289" max="12289" width="9.42578125" style="517" customWidth="1"/>
    <col min="12290" max="12290" width="8.7109375" style="517" customWidth="1"/>
    <col min="12291" max="12291" width="17" style="517" customWidth="1"/>
    <col min="12292" max="12292" width="19.5703125" style="517" customWidth="1"/>
    <col min="12293" max="12293" width="18.7109375" style="517" customWidth="1"/>
    <col min="12294" max="12294" width="17.28515625" style="517" customWidth="1"/>
    <col min="12295" max="12509" width="9.140625" style="517" customWidth="1"/>
    <col min="12510" max="12510" width="24" style="517" bestFit="1" customWidth="1"/>
    <col min="12511" max="12513" width="0" style="517" hidden="1" customWidth="1"/>
    <col min="12514" max="12514" width="23.5703125" style="517" customWidth="1"/>
    <col min="12515" max="12515" width="18.42578125" style="517" customWidth="1"/>
    <col min="12516" max="12516" width="10.42578125" style="517" bestFit="1" customWidth="1"/>
    <col min="12517" max="12517" width="29.140625" style="517" bestFit="1" customWidth="1"/>
    <col min="12518" max="12518" width="26" style="517" bestFit="1" customWidth="1"/>
    <col min="12519" max="12519" width="18.42578125" style="517" customWidth="1"/>
    <col min="12520" max="12542" width="7.85546875" style="517" customWidth="1"/>
    <col min="12543" max="12543" width="7.140625" style="517" customWidth="1"/>
    <col min="12544" max="12544" width="15.42578125" style="517"/>
    <col min="12545" max="12545" width="9.42578125" style="517" customWidth="1"/>
    <col min="12546" max="12546" width="8.7109375" style="517" customWidth="1"/>
    <col min="12547" max="12547" width="17" style="517" customWidth="1"/>
    <col min="12548" max="12548" width="19.5703125" style="517" customWidth="1"/>
    <col min="12549" max="12549" width="18.7109375" style="517" customWidth="1"/>
    <col min="12550" max="12550" width="17.28515625" style="517" customWidth="1"/>
    <col min="12551" max="12765" width="9.140625" style="517" customWidth="1"/>
    <col min="12766" max="12766" width="24" style="517" bestFit="1" customWidth="1"/>
    <col min="12767" max="12769" width="0" style="517" hidden="1" customWidth="1"/>
    <col min="12770" max="12770" width="23.5703125" style="517" customWidth="1"/>
    <col min="12771" max="12771" width="18.42578125" style="517" customWidth="1"/>
    <col min="12772" max="12772" width="10.42578125" style="517" bestFit="1" customWidth="1"/>
    <col min="12773" max="12773" width="29.140625" style="517" bestFit="1" customWidth="1"/>
    <col min="12774" max="12774" width="26" style="517" bestFit="1" customWidth="1"/>
    <col min="12775" max="12775" width="18.42578125" style="517" customWidth="1"/>
    <col min="12776" max="12798" width="7.85546875" style="517" customWidth="1"/>
    <col min="12799" max="12799" width="7.140625" style="517" customWidth="1"/>
    <col min="12800" max="12800" width="15.42578125" style="517"/>
    <col min="12801" max="12801" width="9.42578125" style="517" customWidth="1"/>
    <col min="12802" max="12802" width="8.7109375" style="517" customWidth="1"/>
    <col min="12803" max="12803" width="17" style="517" customWidth="1"/>
    <col min="12804" max="12804" width="19.5703125" style="517" customWidth="1"/>
    <col min="12805" max="12805" width="18.7109375" style="517" customWidth="1"/>
    <col min="12806" max="12806" width="17.28515625" style="517" customWidth="1"/>
    <col min="12807" max="13021" width="9.140625" style="517" customWidth="1"/>
    <col min="13022" max="13022" width="24" style="517" bestFit="1" customWidth="1"/>
    <col min="13023" max="13025" width="0" style="517" hidden="1" customWidth="1"/>
    <col min="13026" max="13026" width="23.5703125" style="517" customWidth="1"/>
    <col min="13027" max="13027" width="18.42578125" style="517" customWidth="1"/>
    <col min="13028" max="13028" width="10.42578125" style="517" bestFit="1" customWidth="1"/>
    <col min="13029" max="13029" width="29.140625" style="517" bestFit="1" customWidth="1"/>
    <col min="13030" max="13030" width="26" style="517" bestFit="1" customWidth="1"/>
    <col min="13031" max="13031" width="18.42578125" style="517" customWidth="1"/>
    <col min="13032" max="13054" width="7.85546875" style="517" customWidth="1"/>
    <col min="13055" max="13055" width="7.140625" style="517" customWidth="1"/>
    <col min="13056" max="13056" width="15.42578125" style="517"/>
    <col min="13057" max="13057" width="9.42578125" style="517" customWidth="1"/>
    <col min="13058" max="13058" width="8.7109375" style="517" customWidth="1"/>
    <col min="13059" max="13059" width="17" style="517" customWidth="1"/>
    <col min="13060" max="13060" width="19.5703125" style="517" customWidth="1"/>
    <col min="13061" max="13061" width="18.7109375" style="517" customWidth="1"/>
    <col min="13062" max="13062" width="17.28515625" style="517" customWidth="1"/>
    <col min="13063" max="13277" width="9.140625" style="517" customWidth="1"/>
    <col min="13278" max="13278" width="24" style="517" bestFit="1" customWidth="1"/>
    <col min="13279" max="13281" width="0" style="517" hidden="1" customWidth="1"/>
    <col min="13282" max="13282" width="23.5703125" style="517" customWidth="1"/>
    <col min="13283" max="13283" width="18.42578125" style="517" customWidth="1"/>
    <col min="13284" max="13284" width="10.42578125" style="517" bestFit="1" customWidth="1"/>
    <col min="13285" max="13285" width="29.140625" style="517" bestFit="1" customWidth="1"/>
    <col min="13286" max="13286" width="26" style="517" bestFit="1" customWidth="1"/>
    <col min="13287" max="13287" width="18.42578125" style="517" customWidth="1"/>
    <col min="13288" max="13310" width="7.85546875" style="517" customWidth="1"/>
    <col min="13311" max="13311" width="7.140625" style="517" customWidth="1"/>
    <col min="13312" max="13312" width="15.42578125" style="517"/>
    <col min="13313" max="13313" width="9.42578125" style="517" customWidth="1"/>
    <col min="13314" max="13314" width="8.7109375" style="517" customWidth="1"/>
    <col min="13315" max="13315" width="17" style="517" customWidth="1"/>
    <col min="13316" max="13316" width="19.5703125" style="517" customWidth="1"/>
    <col min="13317" max="13317" width="18.7109375" style="517" customWidth="1"/>
    <col min="13318" max="13318" width="17.28515625" style="517" customWidth="1"/>
    <col min="13319" max="13533" width="9.140625" style="517" customWidth="1"/>
    <col min="13534" max="13534" width="24" style="517" bestFit="1" customWidth="1"/>
    <col min="13535" max="13537" width="0" style="517" hidden="1" customWidth="1"/>
    <col min="13538" max="13538" width="23.5703125" style="517" customWidth="1"/>
    <col min="13539" max="13539" width="18.42578125" style="517" customWidth="1"/>
    <col min="13540" max="13540" width="10.42578125" style="517" bestFit="1" customWidth="1"/>
    <col min="13541" max="13541" width="29.140625" style="517" bestFit="1" customWidth="1"/>
    <col min="13542" max="13542" width="26" style="517" bestFit="1" customWidth="1"/>
    <col min="13543" max="13543" width="18.42578125" style="517" customWidth="1"/>
    <col min="13544" max="13566" width="7.85546875" style="517" customWidth="1"/>
    <col min="13567" max="13567" width="7.140625" style="517" customWidth="1"/>
    <col min="13568" max="13568" width="15.42578125" style="517"/>
    <col min="13569" max="13569" width="9.42578125" style="517" customWidth="1"/>
    <col min="13570" max="13570" width="8.7109375" style="517" customWidth="1"/>
    <col min="13571" max="13571" width="17" style="517" customWidth="1"/>
    <col min="13572" max="13572" width="19.5703125" style="517" customWidth="1"/>
    <col min="13573" max="13573" width="18.7109375" style="517" customWidth="1"/>
    <col min="13574" max="13574" width="17.28515625" style="517" customWidth="1"/>
    <col min="13575" max="13789" width="9.140625" style="517" customWidth="1"/>
    <col min="13790" max="13790" width="24" style="517" bestFit="1" customWidth="1"/>
    <col min="13791" max="13793" width="0" style="517" hidden="1" customWidth="1"/>
    <col min="13794" max="13794" width="23.5703125" style="517" customWidth="1"/>
    <col min="13795" max="13795" width="18.42578125" style="517" customWidth="1"/>
    <col min="13796" max="13796" width="10.42578125" style="517" bestFit="1" customWidth="1"/>
    <col min="13797" max="13797" width="29.140625" style="517" bestFit="1" customWidth="1"/>
    <col min="13798" max="13798" width="26" style="517" bestFit="1" customWidth="1"/>
    <col min="13799" max="13799" width="18.42578125" style="517" customWidth="1"/>
    <col min="13800" max="13822" width="7.85546875" style="517" customWidth="1"/>
    <col min="13823" max="13823" width="7.140625" style="517" customWidth="1"/>
    <col min="13824" max="13824" width="15.42578125" style="517"/>
    <col min="13825" max="13825" width="9.42578125" style="517" customWidth="1"/>
    <col min="13826" max="13826" width="8.7109375" style="517" customWidth="1"/>
    <col min="13827" max="13827" width="17" style="517" customWidth="1"/>
    <col min="13828" max="13828" width="19.5703125" style="517" customWidth="1"/>
    <col min="13829" max="13829" width="18.7109375" style="517" customWidth="1"/>
    <col min="13830" max="13830" width="17.28515625" style="517" customWidth="1"/>
    <col min="13831" max="14045" width="9.140625" style="517" customWidth="1"/>
    <col min="14046" max="14046" width="24" style="517" bestFit="1" customWidth="1"/>
    <col min="14047" max="14049" width="0" style="517" hidden="1" customWidth="1"/>
    <col min="14050" max="14050" width="23.5703125" style="517" customWidth="1"/>
    <col min="14051" max="14051" width="18.42578125" style="517" customWidth="1"/>
    <col min="14052" max="14052" width="10.42578125" style="517" bestFit="1" customWidth="1"/>
    <col min="14053" max="14053" width="29.140625" style="517" bestFit="1" customWidth="1"/>
    <col min="14054" max="14054" width="26" style="517" bestFit="1" customWidth="1"/>
    <col min="14055" max="14055" width="18.42578125" style="517" customWidth="1"/>
    <col min="14056" max="14078" width="7.85546875" style="517" customWidth="1"/>
    <col min="14079" max="14079" width="7.140625" style="517" customWidth="1"/>
    <col min="14080" max="14080" width="15.42578125" style="517"/>
    <col min="14081" max="14081" width="9.42578125" style="517" customWidth="1"/>
    <col min="14082" max="14082" width="8.7109375" style="517" customWidth="1"/>
    <col min="14083" max="14083" width="17" style="517" customWidth="1"/>
    <col min="14084" max="14084" width="19.5703125" style="517" customWidth="1"/>
    <col min="14085" max="14085" width="18.7109375" style="517" customWidth="1"/>
    <col min="14086" max="14086" width="17.28515625" style="517" customWidth="1"/>
    <col min="14087" max="14301" width="9.140625" style="517" customWidth="1"/>
    <col min="14302" max="14302" width="24" style="517" bestFit="1" customWidth="1"/>
    <col min="14303" max="14305" width="0" style="517" hidden="1" customWidth="1"/>
    <col min="14306" max="14306" width="23.5703125" style="517" customWidth="1"/>
    <col min="14307" max="14307" width="18.42578125" style="517" customWidth="1"/>
    <col min="14308" max="14308" width="10.42578125" style="517" bestFit="1" customWidth="1"/>
    <col min="14309" max="14309" width="29.140625" style="517" bestFit="1" customWidth="1"/>
    <col min="14310" max="14310" width="26" style="517" bestFit="1" customWidth="1"/>
    <col min="14311" max="14311" width="18.42578125" style="517" customWidth="1"/>
    <col min="14312" max="14334" width="7.85546875" style="517" customWidth="1"/>
    <col min="14335" max="14335" width="7.140625" style="517" customWidth="1"/>
    <col min="14336" max="14336" width="15.42578125" style="517"/>
    <col min="14337" max="14337" width="9.42578125" style="517" customWidth="1"/>
    <col min="14338" max="14338" width="8.7109375" style="517" customWidth="1"/>
    <col min="14339" max="14339" width="17" style="517" customWidth="1"/>
    <col min="14340" max="14340" width="19.5703125" style="517" customWidth="1"/>
    <col min="14341" max="14341" width="18.7109375" style="517" customWidth="1"/>
    <col min="14342" max="14342" width="17.28515625" style="517" customWidth="1"/>
    <col min="14343" max="14557" width="9.140625" style="517" customWidth="1"/>
    <col min="14558" max="14558" width="24" style="517" bestFit="1" customWidth="1"/>
    <col min="14559" max="14561" width="0" style="517" hidden="1" customWidth="1"/>
    <col min="14562" max="14562" width="23.5703125" style="517" customWidth="1"/>
    <col min="14563" max="14563" width="18.42578125" style="517" customWidth="1"/>
    <col min="14564" max="14564" width="10.42578125" style="517" bestFit="1" customWidth="1"/>
    <col min="14565" max="14565" width="29.140625" style="517" bestFit="1" customWidth="1"/>
    <col min="14566" max="14566" width="26" style="517" bestFit="1" customWidth="1"/>
    <col min="14567" max="14567" width="18.42578125" style="517" customWidth="1"/>
    <col min="14568" max="14590" width="7.85546875" style="517" customWidth="1"/>
    <col min="14591" max="14591" width="7.140625" style="517" customWidth="1"/>
    <col min="14592" max="14592" width="15.42578125" style="517"/>
    <col min="14593" max="14593" width="9.42578125" style="517" customWidth="1"/>
    <col min="14594" max="14594" width="8.7109375" style="517" customWidth="1"/>
    <col min="14595" max="14595" width="17" style="517" customWidth="1"/>
    <col min="14596" max="14596" width="19.5703125" style="517" customWidth="1"/>
    <col min="14597" max="14597" width="18.7109375" style="517" customWidth="1"/>
    <col min="14598" max="14598" width="17.28515625" style="517" customWidth="1"/>
    <col min="14599" max="14813" width="9.140625" style="517" customWidth="1"/>
    <col min="14814" max="14814" width="24" style="517" bestFit="1" customWidth="1"/>
    <col min="14815" max="14817" width="0" style="517" hidden="1" customWidth="1"/>
    <col min="14818" max="14818" width="23.5703125" style="517" customWidth="1"/>
    <col min="14819" max="14819" width="18.42578125" style="517" customWidth="1"/>
    <col min="14820" max="14820" width="10.42578125" style="517" bestFit="1" customWidth="1"/>
    <col min="14821" max="14821" width="29.140625" style="517" bestFit="1" customWidth="1"/>
    <col min="14822" max="14822" width="26" style="517" bestFit="1" customWidth="1"/>
    <col min="14823" max="14823" width="18.42578125" style="517" customWidth="1"/>
    <col min="14824" max="14846" width="7.85546875" style="517" customWidth="1"/>
    <col min="14847" max="14847" width="7.140625" style="517" customWidth="1"/>
    <col min="14848" max="14848" width="15.42578125" style="517"/>
    <col min="14849" max="14849" width="9.42578125" style="517" customWidth="1"/>
    <col min="14850" max="14850" width="8.7109375" style="517" customWidth="1"/>
    <col min="14851" max="14851" width="17" style="517" customWidth="1"/>
    <col min="14852" max="14852" width="19.5703125" style="517" customWidth="1"/>
    <col min="14853" max="14853" width="18.7109375" style="517" customWidth="1"/>
    <col min="14854" max="14854" width="17.28515625" style="517" customWidth="1"/>
    <col min="14855" max="15069" width="9.140625" style="517" customWidth="1"/>
    <col min="15070" max="15070" width="24" style="517" bestFit="1" customWidth="1"/>
    <col min="15071" max="15073" width="0" style="517" hidden="1" customWidth="1"/>
    <col min="15074" max="15074" width="23.5703125" style="517" customWidth="1"/>
    <col min="15075" max="15075" width="18.42578125" style="517" customWidth="1"/>
    <col min="15076" max="15076" width="10.42578125" style="517" bestFit="1" customWidth="1"/>
    <col min="15077" max="15077" width="29.140625" style="517" bestFit="1" customWidth="1"/>
    <col min="15078" max="15078" width="26" style="517" bestFit="1" customWidth="1"/>
    <col min="15079" max="15079" width="18.42578125" style="517" customWidth="1"/>
    <col min="15080" max="15102" width="7.85546875" style="517" customWidth="1"/>
    <col min="15103" max="15103" width="7.140625" style="517" customWidth="1"/>
    <col min="15104" max="15104" width="15.42578125" style="517"/>
    <col min="15105" max="15105" width="9.42578125" style="517" customWidth="1"/>
    <col min="15106" max="15106" width="8.7109375" style="517" customWidth="1"/>
    <col min="15107" max="15107" width="17" style="517" customWidth="1"/>
    <col min="15108" max="15108" width="19.5703125" style="517" customWidth="1"/>
    <col min="15109" max="15109" width="18.7109375" style="517" customWidth="1"/>
    <col min="15110" max="15110" width="17.28515625" style="517" customWidth="1"/>
    <col min="15111" max="15325" width="9.140625" style="517" customWidth="1"/>
    <col min="15326" max="15326" width="24" style="517" bestFit="1" customWidth="1"/>
    <col min="15327" max="15329" width="0" style="517" hidden="1" customWidth="1"/>
    <col min="15330" max="15330" width="23.5703125" style="517" customWidth="1"/>
    <col min="15331" max="15331" width="18.42578125" style="517" customWidth="1"/>
    <col min="15332" max="15332" width="10.42578125" style="517" bestFit="1" customWidth="1"/>
    <col min="15333" max="15333" width="29.140625" style="517" bestFit="1" customWidth="1"/>
    <col min="15334" max="15334" width="26" style="517" bestFit="1" customWidth="1"/>
    <col min="15335" max="15335" width="18.42578125" style="517" customWidth="1"/>
    <col min="15336" max="15358" width="7.85546875" style="517" customWidth="1"/>
    <col min="15359" max="15359" width="7.140625" style="517" customWidth="1"/>
    <col min="15360" max="15360" width="15.42578125" style="517"/>
    <col min="15361" max="15361" width="9.42578125" style="517" customWidth="1"/>
    <col min="15362" max="15362" width="8.7109375" style="517" customWidth="1"/>
    <col min="15363" max="15363" width="17" style="517" customWidth="1"/>
    <col min="15364" max="15364" width="19.5703125" style="517" customWidth="1"/>
    <col min="15365" max="15365" width="18.7109375" style="517" customWidth="1"/>
    <col min="15366" max="15366" width="17.28515625" style="517" customWidth="1"/>
    <col min="15367" max="15581" width="9.140625" style="517" customWidth="1"/>
    <col min="15582" max="15582" width="24" style="517" bestFit="1" customWidth="1"/>
    <col min="15583" max="15585" width="0" style="517" hidden="1" customWidth="1"/>
    <col min="15586" max="15586" width="23.5703125" style="517" customWidth="1"/>
    <col min="15587" max="15587" width="18.42578125" style="517" customWidth="1"/>
    <col min="15588" max="15588" width="10.42578125" style="517" bestFit="1" customWidth="1"/>
    <col min="15589" max="15589" width="29.140625" style="517" bestFit="1" customWidth="1"/>
    <col min="15590" max="15590" width="26" style="517" bestFit="1" customWidth="1"/>
    <col min="15591" max="15591" width="18.42578125" style="517" customWidth="1"/>
    <col min="15592" max="15614" width="7.85546875" style="517" customWidth="1"/>
    <col min="15615" max="15615" width="7.140625" style="517" customWidth="1"/>
    <col min="15616" max="15616" width="15.42578125" style="517"/>
    <col min="15617" max="15617" width="9.42578125" style="517" customWidth="1"/>
    <col min="15618" max="15618" width="8.7109375" style="517" customWidth="1"/>
    <col min="15619" max="15619" width="17" style="517" customWidth="1"/>
    <col min="15620" max="15620" width="19.5703125" style="517" customWidth="1"/>
    <col min="15621" max="15621" width="18.7109375" style="517" customWidth="1"/>
    <col min="15622" max="15622" width="17.28515625" style="517" customWidth="1"/>
    <col min="15623" max="15837" width="9.140625" style="517" customWidth="1"/>
    <col min="15838" max="15838" width="24" style="517" bestFit="1" customWidth="1"/>
    <col min="15839" max="15841" width="0" style="517" hidden="1" customWidth="1"/>
    <col min="15842" max="15842" width="23.5703125" style="517" customWidth="1"/>
    <col min="15843" max="15843" width="18.42578125" style="517" customWidth="1"/>
    <col min="15844" max="15844" width="10.42578125" style="517" bestFit="1" customWidth="1"/>
    <col min="15845" max="15845" width="29.140625" style="517" bestFit="1" customWidth="1"/>
    <col min="15846" max="15846" width="26" style="517" bestFit="1" customWidth="1"/>
    <col min="15847" max="15847" width="18.42578125" style="517" customWidth="1"/>
    <col min="15848" max="15870" width="7.85546875" style="517" customWidth="1"/>
    <col min="15871" max="15871" width="7.140625" style="517" customWidth="1"/>
    <col min="15872" max="15872" width="15.42578125" style="517"/>
    <col min="15873" max="15873" width="9.42578125" style="517" customWidth="1"/>
    <col min="15874" max="15874" width="8.7109375" style="517" customWidth="1"/>
    <col min="15875" max="15875" width="17" style="517" customWidth="1"/>
    <col min="15876" max="15876" width="19.5703125" style="517" customWidth="1"/>
    <col min="15877" max="15877" width="18.7109375" style="517" customWidth="1"/>
    <col min="15878" max="15878" width="17.28515625" style="517" customWidth="1"/>
    <col min="15879" max="16093" width="9.140625" style="517" customWidth="1"/>
    <col min="16094" max="16094" width="24" style="517" bestFit="1" customWidth="1"/>
    <col min="16095" max="16097" width="0" style="517" hidden="1" customWidth="1"/>
    <col min="16098" max="16098" width="23.5703125" style="517" customWidth="1"/>
    <col min="16099" max="16099" width="18.42578125" style="517" customWidth="1"/>
    <col min="16100" max="16100" width="10.42578125" style="517" bestFit="1" customWidth="1"/>
    <col min="16101" max="16101" width="29.140625" style="517" bestFit="1" customWidth="1"/>
    <col min="16102" max="16102" width="26" style="517" bestFit="1" customWidth="1"/>
    <col min="16103" max="16103" width="18.42578125" style="517" customWidth="1"/>
    <col min="16104" max="16126" width="7.85546875" style="517" customWidth="1"/>
    <col min="16127" max="16127" width="7.140625" style="517" customWidth="1"/>
    <col min="16128" max="16128" width="15.42578125" style="517"/>
    <col min="16129" max="16129" width="9.42578125" style="517" customWidth="1"/>
    <col min="16130" max="16130" width="8.7109375" style="517" customWidth="1"/>
    <col min="16131" max="16131" width="17" style="517" customWidth="1"/>
    <col min="16132" max="16132" width="19.5703125" style="517" customWidth="1"/>
    <col min="16133" max="16133" width="18.7109375" style="517" customWidth="1"/>
    <col min="16134" max="16134" width="17.28515625" style="517" customWidth="1"/>
    <col min="16135" max="16349" width="9.140625" style="517" customWidth="1"/>
    <col min="16350" max="16350" width="24" style="517" bestFit="1" customWidth="1"/>
    <col min="16351" max="16353" width="0" style="517" hidden="1" customWidth="1"/>
    <col min="16354" max="16354" width="23.5703125" style="517" customWidth="1"/>
    <col min="16355" max="16355" width="18.42578125" style="517" customWidth="1"/>
    <col min="16356" max="16356" width="10.42578125" style="517" bestFit="1" customWidth="1"/>
    <col min="16357" max="16357" width="29.140625" style="517" bestFit="1" customWidth="1"/>
    <col min="16358" max="16358" width="26" style="517" bestFit="1" customWidth="1"/>
    <col min="16359" max="16359" width="18.42578125" style="517" customWidth="1"/>
    <col min="16360" max="16382" width="7.85546875" style="517" customWidth="1"/>
    <col min="16383" max="16383" width="7.140625" style="517" customWidth="1"/>
    <col min="16384" max="16384" width="15.42578125" style="517"/>
  </cols>
  <sheetData>
    <row r="1" spans="1:6" ht="30.75" customHeight="1">
      <c r="A1" s="1138" t="s">
        <v>1699</v>
      </c>
      <c r="B1" s="1138"/>
      <c r="C1" s="1138"/>
      <c r="D1" s="1138"/>
      <c r="E1" s="1138"/>
      <c r="F1" s="1138"/>
    </row>
    <row r="2" spans="1:6" ht="63.75" thickBot="1">
      <c r="A2" s="1139" t="s">
        <v>1608</v>
      </c>
      <c r="B2" s="1140"/>
      <c r="C2" s="1091" t="s">
        <v>1700</v>
      </c>
      <c r="D2" s="1091" t="s">
        <v>1701</v>
      </c>
      <c r="E2" s="1091" t="s">
        <v>1702</v>
      </c>
      <c r="F2" s="1091" t="s">
        <v>1703</v>
      </c>
    </row>
    <row r="3" spans="1:6" ht="16.350000000000001" customHeight="1" thickBot="1">
      <c r="A3" s="1141" t="s">
        <v>1610</v>
      </c>
      <c r="B3" s="1142"/>
      <c r="C3" s="1143">
        <v>7.6120000000000001</v>
      </c>
      <c r="D3" s="1144" t="s">
        <v>1674</v>
      </c>
      <c r="E3" s="1143" t="s">
        <v>1674</v>
      </c>
      <c r="F3" s="1144" t="s">
        <v>1674</v>
      </c>
    </row>
    <row r="4" spans="1:6" ht="16.350000000000001" customHeight="1" thickBot="1">
      <c r="A4" s="1141" t="s">
        <v>1611</v>
      </c>
      <c r="B4" s="1142"/>
      <c r="C4" s="1143">
        <v>8.7720000000000002</v>
      </c>
      <c r="D4" s="1144">
        <v>0.77400000000000002</v>
      </c>
      <c r="E4" s="1143" t="s">
        <v>1674</v>
      </c>
      <c r="F4" s="1144" t="s">
        <v>1674</v>
      </c>
    </row>
    <row r="5" spans="1:6" ht="16.350000000000001" customHeight="1" thickBot="1">
      <c r="A5" s="1141" t="s">
        <v>1612</v>
      </c>
      <c r="B5" s="1142"/>
      <c r="C5" s="1143">
        <v>8.4909999999999997</v>
      </c>
      <c r="D5" s="1144">
        <v>0.52700000000000002</v>
      </c>
      <c r="E5" s="1143">
        <v>8.4909999999999997</v>
      </c>
      <c r="F5" s="1144">
        <v>0.52700000000000002</v>
      </c>
    </row>
    <row r="6" spans="1:6" ht="16.350000000000001" customHeight="1" thickBot="1">
      <c r="A6" s="1141" t="s">
        <v>1613</v>
      </c>
      <c r="B6" s="1142"/>
      <c r="C6" s="1143">
        <v>9.7010000000000005</v>
      </c>
      <c r="D6" s="1144">
        <v>1.631</v>
      </c>
      <c r="E6" s="1143">
        <v>9.7010000000000005</v>
      </c>
      <c r="F6" s="1144">
        <v>1.631</v>
      </c>
    </row>
    <row r="7" spans="1:6" ht="16.350000000000001" customHeight="1" thickBot="1">
      <c r="A7" s="1141" t="s">
        <v>1614</v>
      </c>
      <c r="B7" s="1142"/>
      <c r="C7" s="1143">
        <v>6.3540000000000001</v>
      </c>
      <c r="D7" s="1144">
        <v>0.53400000000000003</v>
      </c>
      <c r="E7" s="1143">
        <v>6.3540000000000001</v>
      </c>
      <c r="F7" s="1144">
        <v>0.53400000000000003</v>
      </c>
    </row>
    <row r="8" spans="1:6" ht="16.350000000000001" customHeight="1" thickBot="1">
      <c r="A8" s="1141" t="s">
        <v>1615</v>
      </c>
      <c r="B8" s="1142"/>
      <c r="C8" s="1094">
        <v>7.07</v>
      </c>
      <c r="D8" s="1144">
        <v>0.70099999999999996</v>
      </c>
      <c r="E8" s="1143">
        <v>7.07</v>
      </c>
      <c r="F8" s="1144">
        <v>0.70099999999999996</v>
      </c>
    </row>
    <row r="9" spans="1:6" ht="16.350000000000001" customHeight="1" thickBot="1">
      <c r="A9" s="1141" t="s">
        <v>1616</v>
      </c>
      <c r="B9" s="1142"/>
      <c r="C9" s="1094">
        <v>5.976</v>
      </c>
      <c r="D9" s="1144">
        <v>0.308</v>
      </c>
      <c r="E9" s="1094">
        <v>5.976</v>
      </c>
      <c r="F9" s="1144">
        <v>0.308</v>
      </c>
    </row>
    <row r="10" spans="1:6" ht="16.350000000000001" customHeight="1" thickBot="1">
      <c r="A10" s="1141" t="s">
        <v>1617</v>
      </c>
      <c r="B10" s="1142"/>
      <c r="C10" s="1143">
        <v>8.1020000000000003</v>
      </c>
      <c r="D10" s="1144">
        <v>7.3999999999999996E-2</v>
      </c>
      <c r="E10" s="1143">
        <v>8.1020000000000003</v>
      </c>
      <c r="F10" s="1144">
        <v>7.3999999999999996E-2</v>
      </c>
    </row>
    <row r="11" spans="1:6" ht="16.350000000000001" customHeight="1" thickBot="1">
      <c r="A11" s="1141" t="s">
        <v>1704</v>
      </c>
      <c r="B11" s="1142"/>
      <c r="C11" s="1143">
        <v>8.9339999999999993</v>
      </c>
      <c r="D11" s="1144">
        <v>0.24399999999999999</v>
      </c>
      <c r="E11" s="1143">
        <v>8.9339999999999993</v>
      </c>
      <c r="F11" s="1144">
        <v>0.24399999999999999</v>
      </c>
    </row>
    <row r="12" spans="1:6" ht="16.350000000000001" customHeight="1" thickBot="1">
      <c r="A12" s="1141" t="s">
        <v>1619</v>
      </c>
      <c r="B12" s="1142"/>
      <c r="C12" s="1094">
        <v>5.9809999999999999</v>
      </c>
      <c r="D12" s="1144">
        <v>0.109</v>
      </c>
      <c r="E12" s="1094">
        <v>5.9809999999999999</v>
      </c>
      <c r="F12" s="1144">
        <v>0.109</v>
      </c>
    </row>
    <row r="13" spans="1:6" ht="16.350000000000001" customHeight="1" thickBot="1">
      <c r="A13" s="1141" t="s">
        <v>1705</v>
      </c>
      <c r="B13" s="1142"/>
      <c r="C13" s="1143">
        <v>7.5380000000000003</v>
      </c>
      <c r="D13" s="1144">
        <v>0.434</v>
      </c>
      <c r="E13" s="1094">
        <v>7.5380000000000003</v>
      </c>
      <c r="F13" s="1144">
        <v>0.42299999999999999</v>
      </c>
    </row>
    <row r="14" spans="1:6" ht="16.350000000000001" customHeight="1" thickBot="1">
      <c r="A14" s="1141" t="s">
        <v>1706</v>
      </c>
      <c r="B14" s="1142"/>
      <c r="C14" s="1143">
        <v>10.337999999999999</v>
      </c>
      <c r="D14" s="1144">
        <v>0.77500000000000002</v>
      </c>
      <c r="E14" s="1143" t="s">
        <v>1674</v>
      </c>
      <c r="F14" s="1144" t="s">
        <v>1674</v>
      </c>
    </row>
    <row r="15" spans="1:6" ht="16.350000000000001" customHeight="1" thickBot="1">
      <c r="A15" s="1141" t="s">
        <v>1707</v>
      </c>
      <c r="B15" s="1142"/>
      <c r="C15" s="1143">
        <v>10.911</v>
      </c>
      <c r="D15" s="1144">
        <v>0.317</v>
      </c>
      <c r="E15" s="1143">
        <v>10.911</v>
      </c>
      <c r="F15" s="1144">
        <v>0.317</v>
      </c>
    </row>
    <row r="16" spans="1:6" ht="16.350000000000001" customHeight="1" thickBot="1">
      <c r="A16" s="1141" t="s">
        <v>1708</v>
      </c>
      <c r="B16" s="1142"/>
      <c r="C16" s="1143">
        <v>5.8789999999999996</v>
      </c>
      <c r="D16" s="1144">
        <v>0.435</v>
      </c>
      <c r="E16" s="1143" t="s">
        <v>1674</v>
      </c>
      <c r="F16" s="1144" t="s">
        <v>1674</v>
      </c>
    </row>
    <row r="17" spans="1:6" ht="16.350000000000001" customHeight="1" thickBot="1">
      <c r="A17" s="1141" t="s">
        <v>1709</v>
      </c>
      <c r="B17" s="1142"/>
      <c r="C17" s="1143">
        <v>5.1790000000000003</v>
      </c>
      <c r="D17" s="1144">
        <v>0.221</v>
      </c>
      <c r="E17" s="1143">
        <v>5.1790000000000003</v>
      </c>
      <c r="F17" s="1144">
        <v>0.221</v>
      </c>
    </row>
    <row r="18" spans="1:6" ht="16.350000000000001" customHeight="1" thickBot="1">
      <c r="A18" s="1141" t="s">
        <v>1625</v>
      </c>
      <c r="B18" s="1142"/>
      <c r="C18" s="1143">
        <v>7.9279999999999999</v>
      </c>
      <c r="D18" s="1144">
        <v>0.16</v>
      </c>
      <c r="E18" s="1094">
        <v>7.9279999999999999</v>
      </c>
      <c r="F18" s="1144">
        <v>0.16</v>
      </c>
    </row>
    <row r="19" spans="1:6" ht="16.350000000000001" customHeight="1" thickBot="1">
      <c r="A19" s="1141" t="s">
        <v>1626</v>
      </c>
      <c r="B19" s="1142"/>
      <c r="C19" s="1094">
        <v>5.5979999999999999</v>
      </c>
      <c r="D19" s="1145">
        <v>0.75800000000000001</v>
      </c>
      <c r="E19" s="1143">
        <v>5.5979999999999999</v>
      </c>
      <c r="F19" s="1145">
        <v>0.75800000000000001</v>
      </c>
    </row>
    <row r="20" spans="1:6" ht="16.350000000000001" customHeight="1" thickBot="1">
      <c r="A20" s="1141" t="s">
        <v>1627</v>
      </c>
      <c r="B20" s="1142"/>
      <c r="C20" s="1143">
        <v>7.3289999999999997</v>
      </c>
      <c r="D20" s="1144">
        <v>0.255</v>
      </c>
      <c r="E20" s="1094" t="s">
        <v>1674</v>
      </c>
      <c r="F20" s="1144" t="s">
        <v>1674</v>
      </c>
    </row>
    <row r="21" spans="1:6" ht="16.350000000000001" customHeight="1" thickBot="1">
      <c r="A21" s="1141" t="s">
        <v>1628</v>
      </c>
      <c r="B21" s="1142"/>
      <c r="C21" s="1143">
        <v>9.2799999999999994</v>
      </c>
      <c r="D21" s="1144">
        <v>0.372</v>
      </c>
      <c r="E21" s="1143" t="s">
        <v>1674</v>
      </c>
      <c r="F21" s="1144" t="s">
        <v>1674</v>
      </c>
    </row>
    <row r="22" spans="1:6" ht="16.350000000000001" customHeight="1" thickBot="1">
      <c r="A22" s="1141" t="s">
        <v>1710</v>
      </c>
      <c r="B22" s="1142"/>
      <c r="C22" s="1094">
        <v>5.234</v>
      </c>
      <c r="D22" s="1144">
        <v>0.81</v>
      </c>
      <c r="E22" s="1143">
        <v>5.234</v>
      </c>
      <c r="F22" s="1144">
        <v>0.81</v>
      </c>
    </row>
    <row r="23" spans="1:6" ht="16.350000000000001" customHeight="1" thickBot="1">
      <c r="A23" s="1141" t="s">
        <v>1711</v>
      </c>
      <c r="B23" s="1142"/>
      <c r="C23" s="1143">
        <v>4.7370000000000001</v>
      </c>
      <c r="D23" s="1144">
        <v>8.5999999999999993E-2</v>
      </c>
      <c r="E23" s="1143">
        <v>5.2869999999999999</v>
      </c>
      <c r="F23" s="1144">
        <v>8.5999999999999993E-2</v>
      </c>
    </row>
    <row r="24" spans="1:6" ht="16.350000000000001" customHeight="1" thickBot="1">
      <c r="A24" s="1141" t="s">
        <v>1712</v>
      </c>
      <c r="B24" s="1142"/>
      <c r="C24" s="1143">
        <v>5.2869999999999999</v>
      </c>
      <c r="D24" s="1144">
        <v>0.25</v>
      </c>
      <c r="E24" s="1143">
        <v>4.7370000000000001</v>
      </c>
      <c r="F24" s="1144">
        <v>0.25</v>
      </c>
    </row>
    <row r="25" spans="1:6" ht="16.350000000000001" customHeight="1" thickBot="1">
      <c r="A25" s="1141" t="s">
        <v>1632</v>
      </c>
      <c r="B25" s="1142"/>
      <c r="C25" s="1094">
        <v>4.952</v>
      </c>
      <c r="D25" s="1144">
        <v>0.22500000000000001</v>
      </c>
      <c r="E25" s="1094">
        <v>4.952</v>
      </c>
      <c r="F25" s="1144">
        <v>0.22500000000000001</v>
      </c>
    </row>
    <row r="26" spans="1:6" ht="16.350000000000001" customHeight="1" thickBot="1">
      <c r="A26" s="1141" t="s">
        <v>1633</v>
      </c>
      <c r="B26" s="1142"/>
      <c r="C26" s="1143">
        <v>3.302</v>
      </c>
      <c r="D26" s="1144">
        <v>0.52</v>
      </c>
      <c r="E26" s="1143">
        <v>3.302</v>
      </c>
      <c r="F26" s="1144">
        <v>0.52</v>
      </c>
    </row>
    <row r="27" spans="1:6" ht="16.350000000000001" customHeight="1" thickBot="1">
      <c r="A27" s="1141" t="s">
        <v>1634</v>
      </c>
      <c r="B27" s="1142"/>
      <c r="C27" s="1143">
        <v>9.4719999999999995</v>
      </c>
      <c r="D27" s="1144">
        <v>0.64700000000000002</v>
      </c>
      <c r="E27" s="1143" t="s">
        <v>1674</v>
      </c>
      <c r="F27" s="1144" t="s">
        <v>1674</v>
      </c>
    </row>
    <row r="28" spans="1:6" ht="16.350000000000001" customHeight="1" thickBot="1">
      <c r="A28" s="1141" t="s">
        <v>1635</v>
      </c>
      <c r="B28" s="1142"/>
      <c r="C28" s="1143">
        <v>7.7850000000000001</v>
      </c>
      <c r="D28" s="1144" t="s">
        <v>1674</v>
      </c>
      <c r="E28" s="1143" t="s">
        <v>1674</v>
      </c>
      <c r="F28" s="1144" t="s">
        <v>1674</v>
      </c>
    </row>
    <row r="29" spans="1:6" ht="16.350000000000001" customHeight="1" thickBot="1">
      <c r="A29" s="1141" t="s">
        <v>1636</v>
      </c>
      <c r="B29" s="1142"/>
      <c r="C29" s="1094">
        <v>9.75</v>
      </c>
      <c r="D29" s="1144" t="s">
        <v>1674</v>
      </c>
      <c r="E29" s="1143">
        <v>9.75</v>
      </c>
      <c r="F29" s="1146">
        <v>3.7999999999999999E-2</v>
      </c>
    </row>
    <row r="30" spans="1:6" ht="16.350000000000001" customHeight="1" thickBot="1">
      <c r="A30" s="1141" t="s">
        <v>1637</v>
      </c>
      <c r="B30" s="1142"/>
      <c r="C30" s="1143">
        <v>4.6920000000000002</v>
      </c>
      <c r="D30" s="1144">
        <v>0.53200000000000003</v>
      </c>
      <c r="E30" s="1143">
        <v>4.6920000000000002</v>
      </c>
      <c r="F30" s="1144">
        <v>0.53200000000000003</v>
      </c>
    </row>
    <row r="31" spans="1:6" ht="16.350000000000001" customHeight="1" thickBot="1">
      <c r="A31" s="1141" t="s">
        <v>1638</v>
      </c>
      <c r="B31" s="1142"/>
      <c r="C31" s="1143">
        <v>6.8070000000000004</v>
      </c>
      <c r="D31" s="1144">
        <v>0.81</v>
      </c>
      <c r="E31" s="1143" t="s">
        <v>1674</v>
      </c>
      <c r="F31" s="1144" t="s">
        <v>1674</v>
      </c>
    </row>
    <row r="32" spans="1:6" ht="16.350000000000001" customHeight="1" thickBot="1">
      <c r="A32" s="1141" t="s">
        <v>1639</v>
      </c>
      <c r="B32" s="1142"/>
      <c r="C32" s="1143">
        <v>5.835</v>
      </c>
      <c r="D32" s="1144">
        <v>7.0999999999999994E-2</v>
      </c>
      <c r="E32" s="1143" t="s">
        <v>1674</v>
      </c>
      <c r="F32" s="1144" t="s">
        <v>1674</v>
      </c>
    </row>
    <row r="33" spans="1:256" ht="16.350000000000001" customHeight="1" thickBot="1">
      <c r="A33" s="1141" t="s">
        <v>1640</v>
      </c>
      <c r="B33" s="1142"/>
      <c r="C33" s="1143">
        <v>6.8920000000000003</v>
      </c>
      <c r="D33" s="1144">
        <v>1.446</v>
      </c>
      <c r="E33" s="1143" t="s">
        <v>1674</v>
      </c>
      <c r="F33" s="1144" t="s">
        <v>1674</v>
      </c>
    </row>
    <row r="34" spans="1:256" ht="16.350000000000001" customHeight="1" thickBot="1">
      <c r="A34" s="1141" t="s">
        <v>1641</v>
      </c>
      <c r="B34" s="1142"/>
      <c r="C34" s="1143">
        <v>7.8490000000000002</v>
      </c>
      <c r="D34" s="1144">
        <v>0.76200000000000001</v>
      </c>
      <c r="E34" s="1143" t="s">
        <v>1674</v>
      </c>
      <c r="F34" s="1144" t="s">
        <v>1674</v>
      </c>
    </row>
    <row r="35" spans="1:256" ht="16.350000000000001" customHeight="1" thickBot="1">
      <c r="A35" s="1141" t="s">
        <v>1642</v>
      </c>
      <c r="B35" s="1142"/>
      <c r="C35" s="1143">
        <v>9.8770000000000007</v>
      </c>
      <c r="D35" s="1144">
        <v>0.122</v>
      </c>
      <c r="E35" s="1143">
        <v>9.8770000000000007</v>
      </c>
      <c r="F35" s="1144">
        <v>0.122</v>
      </c>
    </row>
    <row r="36" spans="1:256" ht="16.350000000000001" customHeight="1" thickBot="1">
      <c r="A36" s="1141" t="s">
        <v>1643</v>
      </c>
      <c r="B36" s="1142"/>
      <c r="C36" s="1143">
        <v>8.2210000000000001</v>
      </c>
      <c r="D36" s="1145">
        <v>0.98299999999999998</v>
      </c>
      <c r="E36" s="1143">
        <v>8.2210000000000001</v>
      </c>
      <c r="F36" s="1145">
        <v>0.98299999999999998</v>
      </c>
    </row>
    <row r="37" spans="1:256" ht="16.350000000000001" customHeight="1" thickBot="1">
      <c r="A37" s="1141" t="s">
        <v>1644</v>
      </c>
      <c r="B37" s="1142"/>
      <c r="C37" s="1143">
        <v>3.641</v>
      </c>
      <c r="D37" s="1144">
        <v>0.218</v>
      </c>
      <c r="E37" s="1143">
        <v>3.641</v>
      </c>
      <c r="F37" s="1144">
        <v>0.218</v>
      </c>
    </row>
    <row r="38" spans="1:256" ht="16.350000000000001" customHeight="1" thickBot="1">
      <c r="A38" s="1141" t="s">
        <v>1645</v>
      </c>
      <c r="B38" s="1142"/>
      <c r="C38" s="1094">
        <v>9.923</v>
      </c>
      <c r="D38" s="1144">
        <v>0.55300000000000005</v>
      </c>
      <c r="E38" s="1143">
        <v>9.923</v>
      </c>
      <c r="F38" s="1144">
        <v>0.55300000000000005</v>
      </c>
    </row>
    <row r="39" spans="1:256" ht="16.350000000000001" customHeight="1" thickBot="1">
      <c r="A39" s="1147" t="s">
        <v>1646</v>
      </c>
      <c r="B39" s="1142"/>
      <c r="C39" s="1143">
        <v>15.949</v>
      </c>
      <c r="D39" s="1145">
        <v>1.0069999999999999</v>
      </c>
      <c r="E39" s="1143">
        <v>15.949</v>
      </c>
      <c r="F39" s="1146">
        <v>1.0069999999999999</v>
      </c>
    </row>
    <row r="40" spans="1:256" ht="16.350000000000001" customHeight="1" thickBot="1">
      <c r="A40" s="1147" t="s">
        <v>1675</v>
      </c>
      <c r="B40" s="1142"/>
      <c r="C40" s="1143">
        <v>5.3529999999999998</v>
      </c>
      <c r="D40" s="1144">
        <v>0.11600000000000001</v>
      </c>
      <c r="E40" s="1143" t="s">
        <v>1674</v>
      </c>
      <c r="F40" s="1146" t="s">
        <v>1674</v>
      </c>
    </row>
    <row r="41" spans="1:256" ht="16.350000000000001" customHeight="1" thickBot="1">
      <c r="A41" s="1147" t="s">
        <v>1713</v>
      </c>
      <c r="B41" s="1142"/>
      <c r="C41" s="1143">
        <v>6.5380000000000003</v>
      </c>
      <c r="D41" s="1144">
        <v>0.41599999999999998</v>
      </c>
      <c r="E41" s="1143">
        <v>6.5380000000000003</v>
      </c>
      <c r="F41" s="1144">
        <v>0.41599999999999998</v>
      </c>
    </row>
    <row r="42" spans="1:256" ht="16.350000000000001" customHeight="1" thickBot="1">
      <c r="A42" s="1147" t="s">
        <v>1652</v>
      </c>
      <c r="B42" s="1142"/>
      <c r="C42" s="1143">
        <v>6.3230000000000004</v>
      </c>
      <c r="D42" s="1144">
        <v>0.63700000000000001</v>
      </c>
      <c r="E42" s="1143">
        <v>6.3230000000000004</v>
      </c>
      <c r="F42" s="1144">
        <v>0.63700000000000001</v>
      </c>
    </row>
    <row r="43" spans="1:256" ht="16.350000000000001" customHeight="1" thickBot="1">
      <c r="A43" s="1147" t="s">
        <v>1656</v>
      </c>
      <c r="B43" s="1142"/>
      <c r="C43" s="1094">
        <v>5.0350000000000001</v>
      </c>
      <c r="D43" s="1146">
        <v>4.3999999999999997E-2</v>
      </c>
      <c r="E43" s="1094" t="s">
        <v>1674</v>
      </c>
      <c r="F43" s="1144" t="s">
        <v>1674</v>
      </c>
      <c r="G43" s="1148"/>
      <c r="H43" s="1148"/>
      <c r="I43" s="1148"/>
      <c r="J43" s="1148"/>
      <c r="K43" s="1148"/>
      <c r="L43" s="1148"/>
      <c r="M43" s="1148"/>
      <c r="N43" s="1148"/>
      <c r="O43" s="1148"/>
      <c r="P43" s="1148"/>
      <c r="Q43" s="1148"/>
      <c r="R43" s="1148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H43" s="1148"/>
      <c r="AI43" s="1148"/>
      <c r="AJ43" s="1148"/>
      <c r="AK43" s="1148"/>
      <c r="AL43" s="1148"/>
      <c r="AM43" s="1148"/>
      <c r="AN43" s="1148"/>
      <c r="AO43" s="1148"/>
      <c r="AP43" s="1148"/>
      <c r="AQ43" s="1148"/>
      <c r="AR43" s="1148"/>
      <c r="AS43" s="1148"/>
      <c r="AT43" s="1148"/>
      <c r="AU43" s="1148"/>
      <c r="AV43" s="1148"/>
      <c r="AW43" s="1148"/>
      <c r="AX43" s="1148"/>
      <c r="AY43" s="1148"/>
      <c r="AZ43" s="1148"/>
      <c r="BA43" s="1148"/>
      <c r="BB43" s="1148"/>
      <c r="BC43" s="1148"/>
      <c r="BD43" s="1148"/>
      <c r="BE43" s="1148"/>
      <c r="BF43" s="1148"/>
      <c r="BG43" s="1148"/>
      <c r="BH43" s="1148"/>
      <c r="BI43" s="1148"/>
      <c r="BJ43" s="1148"/>
      <c r="BK43" s="1148"/>
      <c r="BL43" s="1148"/>
      <c r="BM43" s="1148"/>
      <c r="BN43" s="1148"/>
      <c r="BO43" s="1148"/>
      <c r="BP43" s="1148"/>
      <c r="BQ43" s="1148"/>
      <c r="BR43" s="1148"/>
      <c r="BS43" s="1148"/>
      <c r="BT43" s="1148"/>
      <c r="BU43" s="1148"/>
      <c r="BV43" s="1148"/>
      <c r="BW43" s="1148"/>
      <c r="BX43" s="1148"/>
      <c r="BY43" s="1148"/>
      <c r="BZ43" s="1148"/>
      <c r="CA43" s="1148"/>
      <c r="CB43" s="1148"/>
      <c r="CC43" s="1148"/>
      <c r="CD43" s="1148"/>
      <c r="CE43" s="1148"/>
      <c r="CF43" s="1148"/>
      <c r="CG43" s="1148"/>
      <c r="CH43" s="1148"/>
      <c r="CI43" s="1148"/>
      <c r="CJ43" s="1148"/>
      <c r="CK43" s="1148"/>
      <c r="CL43" s="1148"/>
      <c r="CM43" s="1148"/>
      <c r="CN43" s="1148"/>
      <c r="CO43" s="1148"/>
      <c r="CP43" s="1148"/>
      <c r="CQ43" s="1148"/>
      <c r="CR43" s="1148"/>
      <c r="CS43" s="1148"/>
      <c r="CT43" s="1148"/>
      <c r="CU43" s="1148"/>
      <c r="CV43" s="1148"/>
      <c r="CW43" s="1148"/>
      <c r="CX43" s="1148"/>
      <c r="CY43" s="1148"/>
      <c r="CZ43" s="1148"/>
      <c r="DA43" s="1148"/>
      <c r="DB43" s="1148"/>
      <c r="DC43" s="1148"/>
      <c r="DD43" s="1148"/>
      <c r="DE43" s="1148"/>
      <c r="DF43" s="1148"/>
      <c r="DG43" s="1148"/>
      <c r="DH43" s="1148"/>
      <c r="DI43" s="1148"/>
      <c r="DJ43" s="1148"/>
      <c r="DK43" s="1148"/>
      <c r="DL43" s="1148"/>
      <c r="DM43" s="1148"/>
      <c r="DN43" s="1148"/>
      <c r="DO43" s="1148"/>
      <c r="DP43" s="1148"/>
      <c r="DQ43" s="1148"/>
      <c r="DR43" s="1148"/>
      <c r="DS43" s="1148"/>
      <c r="DT43" s="1148"/>
      <c r="DU43" s="1148"/>
      <c r="DV43" s="1148"/>
      <c r="DW43" s="1148"/>
      <c r="DX43" s="1148"/>
      <c r="DY43" s="1148"/>
      <c r="DZ43" s="1148"/>
      <c r="EA43" s="1148"/>
      <c r="EB43" s="1148"/>
      <c r="EC43" s="1148"/>
      <c r="ED43" s="1148"/>
      <c r="EE43" s="1148"/>
      <c r="EF43" s="1148"/>
      <c r="EG43" s="1148"/>
      <c r="EH43" s="1148"/>
      <c r="EI43" s="1148"/>
      <c r="EJ43" s="1148"/>
      <c r="EK43" s="1148"/>
      <c r="EL43" s="1148"/>
      <c r="EM43" s="1148"/>
      <c r="EN43" s="1148"/>
      <c r="EO43" s="1148"/>
      <c r="EP43" s="1148"/>
      <c r="EQ43" s="1148"/>
      <c r="ER43" s="1148"/>
      <c r="ES43" s="1148"/>
      <c r="ET43" s="1148"/>
      <c r="EU43" s="1148"/>
      <c r="EV43" s="1148"/>
      <c r="EW43" s="1148"/>
      <c r="EX43" s="1148"/>
      <c r="EY43" s="1148"/>
      <c r="EZ43" s="1148"/>
      <c r="FA43" s="1148"/>
      <c r="FB43" s="1148"/>
      <c r="FC43" s="1148"/>
      <c r="FD43" s="1148"/>
      <c r="FE43" s="1148"/>
      <c r="FF43" s="1148"/>
      <c r="FG43" s="1148"/>
      <c r="FH43" s="1148"/>
      <c r="FI43" s="1148"/>
      <c r="FJ43" s="1148"/>
      <c r="FK43" s="1148"/>
      <c r="FL43" s="1148"/>
      <c r="FM43" s="1148"/>
      <c r="FN43" s="1148"/>
      <c r="FO43" s="1148"/>
      <c r="FP43" s="1148"/>
      <c r="FQ43" s="1148"/>
      <c r="FR43" s="1148"/>
      <c r="FS43" s="1148"/>
      <c r="FT43" s="1148"/>
      <c r="FU43" s="1148"/>
      <c r="FV43" s="1148"/>
      <c r="FW43" s="1148"/>
      <c r="FX43" s="1148"/>
      <c r="FY43" s="1148"/>
      <c r="FZ43" s="1148"/>
      <c r="GA43" s="1148"/>
      <c r="GB43" s="1148"/>
      <c r="GC43" s="1148"/>
      <c r="GD43" s="1148"/>
      <c r="GE43" s="1148"/>
      <c r="GF43" s="1148"/>
      <c r="GG43" s="1148"/>
      <c r="GH43" s="1148"/>
      <c r="GI43" s="1148"/>
      <c r="GJ43" s="1148"/>
      <c r="GK43" s="1148"/>
      <c r="GL43" s="1148"/>
      <c r="GM43" s="1148"/>
      <c r="GN43" s="1148"/>
      <c r="GO43" s="1148"/>
      <c r="GP43" s="1148"/>
      <c r="GQ43" s="1148"/>
      <c r="GR43" s="1148"/>
      <c r="GS43" s="1148"/>
      <c r="GT43" s="1148"/>
      <c r="GU43" s="1148"/>
      <c r="GV43" s="1148"/>
      <c r="GW43" s="1148"/>
      <c r="GX43" s="1148"/>
      <c r="GY43" s="1148"/>
      <c r="GZ43" s="1148"/>
      <c r="HA43" s="1148"/>
      <c r="HB43" s="1148"/>
      <c r="HC43" s="1148"/>
      <c r="HD43" s="1148"/>
      <c r="HE43" s="1148"/>
      <c r="HF43" s="1148"/>
      <c r="HG43" s="1148"/>
      <c r="HH43" s="1148"/>
      <c r="HI43" s="1148"/>
      <c r="HJ43" s="1148"/>
      <c r="HK43" s="1148"/>
      <c r="HL43" s="1148"/>
      <c r="HM43" s="1148"/>
      <c r="HN43" s="1148"/>
      <c r="HO43" s="1148"/>
      <c r="HP43" s="1148"/>
      <c r="HQ43" s="1148"/>
      <c r="HR43" s="1148"/>
      <c r="HS43" s="1148"/>
      <c r="HT43" s="1148"/>
      <c r="HU43" s="1148"/>
      <c r="HV43" s="1148"/>
      <c r="HW43" s="1148"/>
      <c r="HX43" s="1148"/>
      <c r="HY43" s="1148"/>
      <c r="HZ43" s="1148"/>
      <c r="IA43" s="1148"/>
      <c r="IB43" s="1148"/>
      <c r="IC43" s="1148"/>
      <c r="ID43" s="1148"/>
      <c r="IE43" s="1148"/>
      <c r="IF43" s="1148"/>
      <c r="IG43" s="1148"/>
      <c r="IH43" s="1148"/>
      <c r="II43" s="1148"/>
      <c r="IJ43" s="1148"/>
      <c r="IK43" s="1148"/>
      <c r="IL43" s="1148"/>
      <c r="IM43" s="1148"/>
      <c r="IN43" s="1148"/>
      <c r="IO43" s="1148"/>
      <c r="IP43" s="1148"/>
      <c r="IQ43" s="1148"/>
      <c r="IR43" s="1148"/>
      <c r="IS43" s="1148"/>
      <c r="IT43" s="1148"/>
      <c r="IU43" s="1148"/>
      <c r="IV43" s="1148"/>
    </row>
    <row r="44" spans="1:256" ht="21">
      <c r="A44" s="1149"/>
      <c r="B44" s="1149"/>
      <c r="C44" s="1150"/>
      <c r="D44" s="1150"/>
      <c r="E44" s="1150"/>
      <c r="F44" s="1150"/>
    </row>
    <row r="45" spans="1:256" ht="21">
      <c r="A45" s="1149"/>
      <c r="B45" s="1149"/>
      <c r="C45" s="1150"/>
      <c r="D45" s="1150"/>
      <c r="E45" s="1150"/>
      <c r="F45" s="1150"/>
    </row>
  </sheetData>
  <mergeCells count="2">
    <mergeCell ref="A1:F1"/>
    <mergeCell ref="A2:B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34471-072A-4DE4-9E85-3F51A7E5B040}">
  <sheetPr>
    <tabColor indexed="24"/>
    <pageSetUpPr fitToPage="1"/>
  </sheetPr>
  <dimension ref="A1:K43"/>
  <sheetViews>
    <sheetView rightToLeft="1" view="pageBreakPreview" zoomScaleNormal="100" zoomScaleSheetLayoutView="100" workbookViewId="0">
      <selection sqref="A1:J1"/>
    </sheetView>
  </sheetViews>
  <sheetFormatPr defaultColWidth="16.140625" defaultRowHeight="18.75"/>
  <cols>
    <col min="1" max="1" width="23.7109375" style="28" customWidth="1"/>
    <col min="2" max="2" width="11.140625" style="28" customWidth="1"/>
    <col min="3" max="10" width="11.140625" style="290" customWidth="1"/>
    <col min="11" max="11" width="3.140625" style="290" customWidth="1"/>
    <col min="12" max="244" width="15.7109375" style="290" customWidth="1"/>
    <col min="245" max="245" width="18.5703125" style="290" customWidth="1"/>
    <col min="246" max="246" width="18" style="290" customWidth="1"/>
    <col min="247" max="249" width="16.140625" style="290"/>
    <col min="250" max="250" width="18.5703125" style="290" customWidth="1"/>
    <col min="251" max="254" width="18" style="290" customWidth="1"/>
    <col min="255" max="255" width="22" style="290" customWidth="1"/>
    <col min="256" max="500" width="15.7109375" style="290" customWidth="1"/>
    <col min="501" max="501" width="18.5703125" style="290" customWidth="1"/>
    <col min="502" max="502" width="18" style="290" customWidth="1"/>
    <col min="503" max="505" width="16.140625" style="290"/>
    <col min="506" max="506" width="18.5703125" style="290" customWidth="1"/>
    <col min="507" max="510" width="18" style="290" customWidth="1"/>
    <col min="511" max="511" width="22" style="290" customWidth="1"/>
    <col min="512" max="756" width="15.7109375" style="290" customWidth="1"/>
    <col min="757" max="757" width="18.5703125" style="290" customWidth="1"/>
    <col min="758" max="758" width="18" style="290" customWidth="1"/>
    <col min="759" max="761" width="16.140625" style="290"/>
    <col min="762" max="762" width="18.5703125" style="290" customWidth="1"/>
    <col min="763" max="766" width="18" style="290" customWidth="1"/>
    <col min="767" max="767" width="22" style="290" customWidth="1"/>
    <col min="768" max="1012" width="15.7109375" style="290" customWidth="1"/>
    <col min="1013" max="1013" width="18.5703125" style="290" customWidth="1"/>
    <col min="1014" max="1014" width="18" style="290" customWidth="1"/>
    <col min="1015" max="1017" width="16.140625" style="290"/>
    <col min="1018" max="1018" width="18.5703125" style="290" customWidth="1"/>
    <col min="1019" max="1022" width="18" style="290" customWidth="1"/>
    <col min="1023" max="1023" width="22" style="290" customWidth="1"/>
    <col min="1024" max="1268" width="15.7109375" style="290" customWidth="1"/>
    <col min="1269" max="1269" width="18.5703125" style="290" customWidth="1"/>
    <col min="1270" max="1270" width="18" style="290" customWidth="1"/>
    <col min="1271" max="1273" width="16.140625" style="290"/>
    <col min="1274" max="1274" width="18.5703125" style="290" customWidth="1"/>
    <col min="1275" max="1278" width="18" style="290" customWidth="1"/>
    <col min="1279" max="1279" width="22" style="290" customWidth="1"/>
    <col min="1280" max="1524" width="15.7109375" style="290" customWidth="1"/>
    <col min="1525" max="1525" width="18.5703125" style="290" customWidth="1"/>
    <col min="1526" max="1526" width="18" style="290" customWidth="1"/>
    <col min="1527" max="1529" width="16.140625" style="290"/>
    <col min="1530" max="1530" width="18.5703125" style="290" customWidth="1"/>
    <col min="1531" max="1534" width="18" style="290" customWidth="1"/>
    <col min="1535" max="1535" width="22" style="290" customWidth="1"/>
    <col min="1536" max="1780" width="15.7109375" style="290" customWidth="1"/>
    <col min="1781" max="1781" width="18.5703125" style="290" customWidth="1"/>
    <col min="1782" max="1782" width="18" style="290" customWidth="1"/>
    <col min="1783" max="1785" width="16.140625" style="290"/>
    <col min="1786" max="1786" width="18.5703125" style="290" customWidth="1"/>
    <col min="1787" max="1790" width="18" style="290" customWidth="1"/>
    <col min="1791" max="1791" width="22" style="290" customWidth="1"/>
    <col min="1792" max="2036" width="15.7109375" style="290" customWidth="1"/>
    <col min="2037" max="2037" width="18.5703125" style="290" customWidth="1"/>
    <col min="2038" max="2038" width="18" style="290" customWidth="1"/>
    <col min="2039" max="2041" width="16.140625" style="290"/>
    <col min="2042" max="2042" width="18.5703125" style="290" customWidth="1"/>
    <col min="2043" max="2046" width="18" style="290" customWidth="1"/>
    <col min="2047" max="2047" width="22" style="290" customWidth="1"/>
    <col min="2048" max="2292" width="15.7109375" style="290" customWidth="1"/>
    <col min="2293" max="2293" width="18.5703125" style="290" customWidth="1"/>
    <col min="2294" max="2294" width="18" style="290" customWidth="1"/>
    <col min="2295" max="2297" width="16.140625" style="290"/>
    <col min="2298" max="2298" width="18.5703125" style="290" customWidth="1"/>
    <col min="2299" max="2302" width="18" style="290" customWidth="1"/>
    <col min="2303" max="2303" width="22" style="290" customWidth="1"/>
    <col min="2304" max="2548" width="15.7109375" style="290" customWidth="1"/>
    <col min="2549" max="2549" width="18.5703125" style="290" customWidth="1"/>
    <col min="2550" max="2550" width="18" style="290" customWidth="1"/>
    <col min="2551" max="2553" width="16.140625" style="290"/>
    <col min="2554" max="2554" width="18.5703125" style="290" customWidth="1"/>
    <col min="2555" max="2558" width="18" style="290" customWidth="1"/>
    <col min="2559" max="2559" width="22" style="290" customWidth="1"/>
    <col min="2560" max="2804" width="15.7109375" style="290" customWidth="1"/>
    <col min="2805" max="2805" width="18.5703125" style="290" customWidth="1"/>
    <col min="2806" max="2806" width="18" style="290" customWidth="1"/>
    <col min="2807" max="2809" width="16.140625" style="290"/>
    <col min="2810" max="2810" width="18.5703125" style="290" customWidth="1"/>
    <col min="2811" max="2814" width="18" style="290" customWidth="1"/>
    <col min="2815" max="2815" width="22" style="290" customWidth="1"/>
    <col min="2816" max="3060" width="15.7109375" style="290" customWidth="1"/>
    <col min="3061" max="3061" width="18.5703125" style="290" customWidth="1"/>
    <col min="3062" max="3062" width="18" style="290" customWidth="1"/>
    <col min="3063" max="3065" width="16.140625" style="290"/>
    <col min="3066" max="3066" width="18.5703125" style="290" customWidth="1"/>
    <col min="3067" max="3070" width="18" style="290" customWidth="1"/>
    <col min="3071" max="3071" width="22" style="290" customWidth="1"/>
    <col min="3072" max="3316" width="15.7109375" style="290" customWidth="1"/>
    <col min="3317" max="3317" width="18.5703125" style="290" customWidth="1"/>
    <col min="3318" max="3318" width="18" style="290" customWidth="1"/>
    <col min="3319" max="3321" width="16.140625" style="290"/>
    <col min="3322" max="3322" width="18.5703125" style="290" customWidth="1"/>
    <col min="3323" max="3326" width="18" style="290" customWidth="1"/>
    <col min="3327" max="3327" width="22" style="290" customWidth="1"/>
    <col min="3328" max="3572" width="15.7109375" style="290" customWidth="1"/>
    <col min="3573" max="3573" width="18.5703125" style="290" customWidth="1"/>
    <col min="3574" max="3574" width="18" style="290" customWidth="1"/>
    <col min="3575" max="3577" width="16.140625" style="290"/>
    <col min="3578" max="3578" width="18.5703125" style="290" customWidth="1"/>
    <col min="3579" max="3582" width="18" style="290" customWidth="1"/>
    <col min="3583" max="3583" width="22" style="290" customWidth="1"/>
    <col min="3584" max="3828" width="15.7109375" style="290" customWidth="1"/>
    <col min="3829" max="3829" width="18.5703125" style="290" customWidth="1"/>
    <col min="3830" max="3830" width="18" style="290" customWidth="1"/>
    <col min="3831" max="3833" width="16.140625" style="290"/>
    <col min="3834" max="3834" width="18.5703125" style="290" customWidth="1"/>
    <col min="3835" max="3838" width="18" style="290" customWidth="1"/>
    <col min="3839" max="3839" width="22" style="290" customWidth="1"/>
    <col min="3840" max="4084" width="15.7109375" style="290" customWidth="1"/>
    <col min="4085" max="4085" width="18.5703125" style="290" customWidth="1"/>
    <col min="4086" max="4086" width="18" style="290" customWidth="1"/>
    <col min="4087" max="4089" width="16.140625" style="290"/>
    <col min="4090" max="4090" width="18.5703125" style="290" customWidth="1"/>
    <col min="4091" max="4094" width="18" style="290" customWidth="1"/>
    <col min="4095" max="4095" width="22" style="290" customWidth="1"/>
    <col min="4096" max="4340" width="15.7109375" style="290" customWidth="1"/>
    <col min="4341" max="4341" width="18.5703125" style="290" customWidth="1"/>
    <col min="4342" max="4342" width="18" style="290" customWidth="1"/>
    <col min="4343" max="4345" width="16.140625" style="290"/>
    <col min="4346" max="4346" width="18.5703125" style="290" customWidth="1"/>
    <col min="4347" max="4350" width="18" style="290" customWidth="1"/>
    <col min="4351" max="4351" width="22" style="290" customWidth="1"/>
    <col min="4352" max="4596" width="15.7109375" style="290" customWidth="1"/>
    <col min="4597" max="4597" width="18.5703125" style="290" customWidth="1"/>
    <col min="4598" max="4598" width="18" style="290" customWidth="1"/>
    <col min="4599" max="4601" width="16.140625" style="290"/>
    <col min="4602" max="4602" width="18.5703125" style="290" customWidth="1"/>
    <col min="4603" max="4606" width="18" style="290" customWidth="1"/>
    <col min="4607" max="4607" width="22" style="290" customWidth="1"/>
    <col min="4608" max="4852" width="15.7109375" style="290" customWidth="1"/>
    <col min="4853" max="4853" width="18.5703125" style="290" customWidth="1"/>
    <col min="4854" max="4854" width="18" style="290" customWidth="1"/>
    <col min="4855" max="4857" width="16.140625" style="290"/>
    <col min="4858" max="4858" width="18.5703125" style="290" customWidth="1"/>
    <col min="4859" max="4862" width="18" style="290" customWidth="1"/>
    <col min="4863" max="4863" width="22" style="290" customWidth="1"/>
    <col min="4864" max="5108" width="15.7109375" style="290" customWidth="1"/>
    <col min="5109" max="5109" width="18.5703125" style="290" customWidth="1"/>
    <col min="5110" max="5110" width="18" style="290" customWidth="1"/>
    <col min="5111" max="5113" width="16.140625" style="290"/>
    <col min="5114" max="5114" width="18.5703125" style="290" customWidth="1"/>
    <col min="5115" max="5118" width="18" style="290" customWidth="1"/>
    <col min="5119" max="5119" width="22" style="290" customWidth="1"/>
    <col min="5120" max="5364" width="15.7109375" style="290" customWidth="1"/>
    <col min="5365" max="5365" width="18.5703125" style="290" customWidth="1"/>
    <col min="5366" max="5366" width="18" style="290" customWidth="1"/>
    <col min="5367" max="5369" width="16.140625" style="290"/>
    <col min="5370" max="5370" width="18.5703125" style="290" customWidth="1"/>
    <col min="5371" max="5374" width="18" style="290" customWidth="1"/>
    <col min="5375" max="5375" width="22" style="290" customWidth="1"/>
    <col min="5376" max="5620" width="15.7109375" style="290" customWidth="1"/>
    <col min="5621" max="5621" width="18.5703125" style="290" customWidth="1"/>
    <col min="5622" max="5622" width="18" style="290" customWidth="1"/>
    <col min="5623" max="5625" width="16.140625" style="290"/>
    <col min="5626" max="5626" width="18.5703125" style="290" customWidth="1"/>
    <col min="5627" max="5630" width="18" style="290" customWidth="1"/>
    <col min="5631" max="5631" width="22" style="290" customWidth="1"/>
    <col min="5632" max="5876" width="15.7109375" style="290" customWidth="1"/>
    <col min="5877" max="5877" width="18.5703125" style="290" customWidth="1"/>
    <col min="5878" max="5878" width="18" style="290" customWidth="1"/>
    <col min="5879" max="5881" width="16.140625" style="290"/>
    <col min="5882" max="5882" width="18.5703125" style="290" customWidth="1"/>
    <col min="5883" max="5886" width="18" style="290" customWidth="1"/>
    <col min="5887" max="5887" width="22" style="290" customWidth="1"/>
    <col min="5888" max="6132" width="15.7109375" style="290" customWidth="1"/>
    <col min="6133" max="6133" width="18.5703125" style="290" customWidth="1"/>
    <col min="6134" max="6134" width="18" style="290" customWidth="1"/>
    <col min="6135" max="6137" width="16.140625" style="290"/>
    <col min="6138" max="6138" width="18.5703125" style="290" customWidth="1"/>
    <col min="6139" max="6142" width="18" style="290" customWidth="1"/>
    <col min="6143" max="6143" width="22" style="290" customWidth="1"/>
    <col min="6144" max="6388" width="15.7109375" style="290" customWidth="1"/>
    <col min="6389" max="6389" width="18.5703125" style="290" customWidth="1"/>
    <col min="6390" max="6390" width="18" style="290" customWidth="1"/>
    <col min="6391" max="6393" width="16.140625" style="290"/>
    <col min="6394" max="6394" width="18.5703125" style="290" customWidth="1"/>
    <col min="6395" max="6398" width="18" style="290" customWidth="1"/>
    <col min="6399" max="6399" width="22" style="290" customWidth="1"/>
    <col min="6400" max="6644" width="15.7109375" style="290" customWidth="1"/>
    <col min="6645" max="6645" width="18.5703125" style="290" customWidth="1"/>
    <col min="6646" max="6646" width="18" style="290" customWidth="1"/>
    <col min="6647" max="6649" width="16.140625" style="290"/>
    <col min="6650" max="6650" width="18.5703125" style="290" customWidth="1"/>
    <col min="6651" max="6654" width="18" style="290" customWidth="1"/>
    <col min="6655" max="6655" width="22" style="290" customWidth="1"/>
    <col min="6656" max="6900" width="15.7109375" style="290" customWidth="1"/>
    <col min="6901" max="6901" width="18.5703125" style="290" customWidth="1"/>
    <col min="6902" max="6902" width="18" style="290" customWidth="1"/>
    <col min="6903" max="6905" width="16.140625" style="290"/>
    <col min="6906" max="6906" width="18.5703125" style="290" customWidth="1"/>
    <col min="6907" max="6910" width="18" style="290" customWidth="1"/>
    <col min="6911" max="6911" width="22" style="290" customWidth="1"/>
    <col min="6912" max="7156" width="15.7109375" style="290" customWidth="1"/>
    <col min="7157" max="7157" width="18.5703125" style="290" customWidth="1"/>
    <col min="7158" max="7158" width="18" style="290" customWidth="1"/>
    <col min="7159" max="7161" width="16.140625" style="290"/>
    <col min="7162" max="7162" width="18.5703125" style="290" customWidth="1"/>
    <col min="7163" max="7166" width="18" style="290" customWidth="1"/>
    <col min="7167" max="7167" width="22" style="290" customWidth="1"/>
    <col min="7168" max="7412" width="15.7109375" style="290" customWidth="1"/>
    <col min="7413" max="7413" width="18.5703125" style="290" customWidth="1"/>
    <col min="7414" max="7414" width="18" style="290" customWidth="1"/>
    <col min="7415" max="7417" width="16.140625" style="290"/>
    <col min="7418" max="7418" width="18.5703125" style="290" customWidth="1"/>
    <col min="7419" max="7422" width="18" style="290" customWidth="1"/>
    <col min="7423" max="7423" width="22" style="290" customWidth="1"/>
    <col min="7424" max="7668" width="15.7109375" style="290" customWidth="1"/>
    <col min="7669" max="7669" width="18.5703125" style="290" customWidth="1"/>
    <col min="7670" max="7670" width="18" style="290" customWidth="1"/>
    <col min="7671" max="7673" width="16.140625" style="290"/>
    <col min="7674" max="7674" width="18.5703125" style="290" customWidth="1"/>
    <col min="7675" max="7678" width="18" style="290" customWidth="1"/>
    <col min="7679" max="7679" width="22" style="290" customWidth="1"/>
    <col min="7680" max="7924" width="15.7109375" style="290" customWidth="1"/>
    <col min="7925" max="7925" width="18.5703125" style="290" customWidth="1"/>
    <col min="7926" max="7926" width="18" style="290" customWidth="1"/>
    <col min="7927" max="7929" width="16.140625" style="290"/>
    <col min="7930" max="7930" width="18.5703125" style="290" customWidth="1"/>
    <col min="7931" max="7934" width="18" style="290" customWidth="1"/>
    <col min="7935" max="7935" width="22" style="290" customWidth="1"/>
    <col min="7936" max="8180" width="15.7109375" style="290" customWidth="1"/>
    <col min="8181" max="8181" width="18.5703125" style="290" customWidth="1"/>
    <col min="8182" max="8182" width="18" style="290" customWidth="1"/>
    <col min="8183" max="8185" width="16.140625" style="290"/>
    <col min="8186" max="8186" width="18.5703125" style="290" customWidth="1"/>
    <col min="8187" max="8190" width="18" style="290" customWidth="1"/>
    <col min="8191" max="8191" width="22" style="290" customWidth="1"/>
    <col min="8192" max="8436" width="15.7109375" style="290" customWidth="1"/>
    <col min="8437" max="8437" width="18.5703125" style="290" customWidth="1"/>
    <col min="8438" max="8438" width="18" style="290" customWidth="1"/>
    <col min="8439" max="8441" width="16.140625" style="290"/>
    <col min="8442" max="8442" width="18.5703125" style="290" customWidth="1"/>
    <col min="8443" max="8446" width="18" style="290" customWidth="1"/>
    <col min="8447" max="8447" width="22" style="290" customWidth="1"/>
    <col min="8448" max="8692" width="15.7109375" style="290" customWidth="1"/>
    <col min="8693" max="8693" width="18.5703125" style="290" customWidth="1"/>
    <col min="8694" max="8694" width="18" style="290" customWidth="1"/>
    <col min="8695" max="8697" width="16.140625" style="290"/>
    <col min="8698" max="8698" width="18.5703125" style="290" customWidth="1"/>
    <col min="8699" max="8702" width="18" style="290" customWidth="1"/>
    <col min="8703" max="8703" width="22" style="290" customWidth="1"/>
    <col min="8704" max="8948" width="15.7109375" style="290" customWidth="1"/>
    <col min="8949" max="8949" width="18.5703125" style="290" customWidth="1"/>
    <col min="8950" max="8950" width="18" style="290" customWidth="1"/>
    <col min="8951" max="8953" width="16.140625" style="290"/>
    <col min="8954" max="8954" width="18.5703125" style="290" customWidth="1"/>
    <col min="8955" max="8958" width="18" style="290" customWidth="1"/>
    <col min="8959" max="8959" width="22" style="290" customWidth="1"/>
    <col min="8960" max="9204" width="15.7109375" style="290" customWidth="1"/>
    <col min="9205" max="9205" width="18.5703125" style="290" customWidth="1"/>
    <col min="9206" max="9206" width="18" style="290" customWidth="1"/>
    <col min="9207" max="9209" width="16.140625" style="290"/>
    <col min="9210" max="9210" width="18.5703125" style="290" customWidth="1"/>
    <col min="9211" max="9214" width="18" style="290" customWidth="1"/>
    <col min="9215" max="9215" width="22" style="290" customWidth="1"/>
    <col min="9216" max="9460" width="15.7109375" style="290" customWidth="1"/>
    <col min="9461" max="9461" width="18.5703125" style="290" customWidth="1"/>
    <col min="9462" max="9462" width="18" style="290" customWidth="1"/>
    <col min="9463" max="9465" width="16.140625" style="290"/>
    <col min="9466" max="9466" width="18.5703125" style="290" customWidth="1"/>
    <col min="9467" max="9470" width="18" style="290" customWidth="1"/>
    <col min="9471" max="9471" width="22" style="290" customWidth="1"/>
    <col min="9472" max="9716" width="15.7109375" style="290" customWidth="1"/>
    <col min="9717" max="9717" width="18.5703125" style="290" customWidth="1"/>
    <col min="9718" max="9718" width="18" style="290" customWidth="1"/>
    <col min="9719" max="9721" width="16.140625" style="290"/>
    <col min="9722" max="9722" width="18.5703125" style="290" customWidth="1"/>
    <col min="9723" max="9726" width="18" style="290" customWidth="1"/>
    <col min="9727" max="9727" width="22" style="290" customWidth="1"/>
    <col min="9728" max="9972" width="15.7109375" style="290" customWidth="1"/>
    <col min="9973" max="9973" width="18.5703125" style="290" customWidth="1"/>
    <col min="9974" max="9974" width="18" style="290" customWidth="1"/>
    <col min="9975" max="9977" width="16.140625" style="290"/>
    <col min="9978" max="9978" width="18.5703125" style="290" customWidth="1"/>
    <col min="9979" max="9982" width="18" style="290" customWidth="1"/>
    <col min="9983" max="9983" width="22" style="290" customWidth="1"/>
    <col min="9984" max="10228" width="15.7109375" style="290" customWidth="1"/>
    <col min="10229" max="10229" width="18.5703125" style="290" customWidth="1"/>
    <col min="10230" max="10230" width="18" style="290" customWidth="1"/>
    <col min="10231" max="10233" width="16.140625" style="290"/>
    <col min="10234" max="10234" width="18.5703125" style="290" customWidth="1"/>
    <col min="10235" max="10238" width="18" style="290" customWidth="1"/>
    <col min="10239" max="10239" width="22" style="290" customWidth="1"/>
    <col min="10240" max="10484" width="15.7109375" style="290" customWidth="1"/>
    <col min="10485" max="10485" width="18.5703125" style="290" customWidth="1"/>
    <col min="10486" max="10486" width="18" style="290" customWidth="1"/>
    <col min="10487" max="10489" width="16.140625" style="290"/>
    <col min="10490" max="10490" width="18.5703125" style="290" customWidth="1"/>
    <col min="10491" max="10494" width="18" style="290" customWidth="1"/>
    <col min="10495" max="10495" width="22" style="290" customWidth="1"/>
    <col min="10496" max="10740" width="15.7109375" style="290" customWidth="1"/>
    <col min="10741" max="10741" width="18.5703125" style="290" customWidth="1"/>
    <col min="10742" max="10742" width="18" style="290" customWidth="1"/>
    <col min="10743" max="10745" width="16.140625" style="290"/>
    <col min="10746" max="10746" width="18.5703125" style="290" customWidth="1"/>
    <col min="10747" max="10750" width="18" style="290" customWidth="1"/>
    <col min="10751" max="10751" width="22" style="290" customWidth="1"/>
    <col min="10752" max="10996" width="15.7109375" style="290" customWidth="1"/>
    <col min="10997" max="10997" width="18.5703125" style="290" customWidth="1"/>
    <col min="10998" max="10998" width="18" style="290" customWidth="1"/>
    <col min="10999" max="11001" width="16.140625" style="290"/>
    <col min="11002" max="11002" width="18.5703125" style="290" customWidth="1"/>
    <col min="11003" max="11006" width="18" style="290" customWidth="1"/>
    <col min="11007" max="11007" width="22" style="290" customWidth="1"/>
    <col min="11008" max="11252" width="15.7109375" style="290" customWidth="1"/>
    <col min="11253" max="11253" width="18.5703125" style="290" customWidth="1"/>
    <col min="11254" max="11254" width="18" style="290" customWidth="1"/>
    <col min="11255" max="11257" width="16.140625" style="290"/>
    <col min="11258" max="11258" width="18.5703125" style="290" customWidth="1"/>
    <col min="11259" max="11262" width="18" style="290" customWidth="1"/>
    <col min="11263" max="11263" width="22" style="290" customWidth="1"/>
    <col min="11264" max="11508" width="15.7109375" style="290" customWidth="1"/>
    <col min="11509" max="11509" width="18.5703125" style="290" customWidth="1"/>
    <col min="11510" max="11510" width="18" style="290" customWidth="1"/>
    <col min="11511" max="11513" width="16.140625" style="290"/>
    <col min="11514" max="11514" width="18.5703125" style="290" customWidth="1"/>
    <col min="11515" max="11518" width="18" style="290" customWidth="1"/>
    <col min="11519" max="11519" width="22" style="290" customWidth="1"/>
    <col min="11520" max="11764" width="15.7109375" style="290" customWidth="1"/>
    <col min="11765" max="11765" width="18.5703125" style="290" customWidth="1"/>
    <col min="11766" max="11766" width="18" style="290" customWidth="1"/>
    <col min="11767" max="11769" width="16.140625" style="290"/>
    <col min="11770" max="11770" width="18.5703125" style="290" customWidth="1"/>
    <col min="11771" max="11774" width="18" style="290" customWidth="1"/>
    <col min="11775" max="11775" width="22" style="290" customWidth="1"/>
    <col min="11776" max="12020" width="15.7109375" style="290" customWidth="1"/>
    <col min="12021" max="12021" width="18.5703125" style="290" customWidth="1"/>
    <col min="12022" max="12022" width="18" style="290" customWidth="1"/>
    <col min="12023" max="12025" width="16.140625" style="290"/>
    <col min="12026" max="12026" width="18.5703125" style="290" customWidth="1"/>
    <col min="12027" max="12030" width="18" style="290" customWidth="1"/>
    <col min="12031" max="12031" width="22" style="290" customWidth="1"/>
    <col min="12032" max="12276" width="15.7109375" style="290" customWidth="1"/>
    <col min="12277" max="12277" width="18.5703125" style="290" customWidth="1"/>
    <col min="12278" max="12278" width="18" style="290" customWidth="1"/>
    <col min="12279" max="12281" width="16.140625" style="290"/>
    <col min="12282" max="12282" width="18.5703125" style="290" customWidth="1"/>
    <col min="12283" max="12286" width="18" style="290" customWidth="1"/>
    <col min="12287" max="12287" width="22" style="290" customWidth="1"/>
    <col min="12288" max="12532" width="15.7109375" style="290" customWidth="1"/>
    <col min="12533" max="12533" width="18.5703125" style="290" customWidth="1"/>
    <col min="12534" max="12534" width="18" style="290" customWidth="1"/>
    <col min="12535" max="12537" width="16.140625" style="290"/>
    <col min="12538" max="12538" width="18.5703125" style="290" customWidth="1"/>
    <col min="12539" max="12542" width="18" style="290" customWidth="1"/>
    <col min="12543" max="12543" width="22" style="290" customWidth="1"/>
    <col min="12544" max="12788" width="15.7109375" style="290" customWidth="1"/>
    <col min="12789" max="12789" width="18.5703125" style="290" customWidth="1"/>
    <col min="12790" max="12790" width="18" style="290" customWidth="1"/>
    <col min="12791" max="12793" width="16.140625" style="290"/>
    <col min="12794" max="12794" width="18.5703125" style="290" customWidth="1"/>
    <col min="12795" max="12798" width="18" style="290" customWidth="1"/>
    <col min="12799" max="12799" width="22" style="290" customWidth="1"/>
    <col min="12800" max="13044" width="15.7109375" style="290" customWidth="1"/>
    <col min="13045" max="13045" width="18.5703125" style="290" customWidth="1"/>
    <col min="13046" max="13046" width="18" style="290" customWidth="1"/>
    <col min="13047" max="13049" width="16.140625" style="290"/>
    <col min="13050" max="13050" width="18.5703125" style="290" customWidth="1"/>
    <col min="13051" max="13054" width="18" style="290" customWidth="1"/>
    <col min="13055" max="13055" width="22" style="290" customWidth="1"/>
    <col min="13056" max="13300" width="15.7109375" style="290" customWidth="1"/>
    <col min="13301" max="13301" width="18.5703125" style="290" customWidth="1"/>
    <col min="13302" max="13302" width="18" style="290" customWidth="1"/>
    <col min="13303" max="13305" width="16.140625" style="290"/>
    <col min="13306" max="13306" width="18.5703125" style="290" customWidth="1"/>
    <col min="13307" max="13310" width="18" style="290" customWidth="1"/>
    <col min="13311" max="13311" width="22" style="290" customWidth="1"/>
    <col min="13312" max="13556" width="15.7109375" style="290" customWidth="1"/>
    <col min="13557" max="13557" width="18.5703125" style="290" customWidth="1"/>
    <col min="13558" max="13558" width="18" style="290" customWidth="1"/>
    <col min="13559" max="13561" width="16.140625" style="290"/>
    <col min="13562" max="13562" width="18.5703125" style="290" customWidth="1"/>
    <col min="13563" max="13566" width="18" style="290" customWidth="1"/>
    <col min="13567" max="13567" width="22" style="290" customWidth="1"/>
    <col min="13568" max="13812" width="15.7109375" style="290" customWidth="1"/>
    <col min="13813" max="13813" width="18.5703125" style="290" customWidth="1"/>
    <col min="13814" max="13814" width="18" style="290" customWidth="1"/>
    <col min="13815" max="13817" width="16.140625" style="290"/>
    <col min="13818" max="13818" width="18.5703125" style="290" customWidth="1"/>
    <col min="13819" max="13822" width="18" style="290" customWidth="1"/>
    <col min="13823" max="13823" width="22" style="290" customWidth="1"/>
    <col min="13824" max="14068" width="15.7109375" style="290" customWidth="1"/>
    <col min="14069" max="14069" width="18.5703125" style="290" customWidth="1"/>
    <col min="14070" max="14070" width="18" style="290" customWidth="1"/>
    <col min="14071" max="14073" width="16.140625" style="290"/>
    <col min="14074" max="14074" width="18.5703125" style="290" customWidth="1"/>
    <col min="14075" max="14078" width="18" style="290" customWidth="1"/>
    <col min="14079" max="14079" width="22" style="290" customWidth="1"/>
    <col min="14080" max="14324" width="15.7109375" style="290" customWidth="1"/>
    <col min="14325" max="14325" width="18.5703125" style="290" customWidth="1"/>
    <col min="14326" max="14326" width="18" style="290" customWidth="1"/>
    <col min="14327" max="14329" width="16.140625" style="290"/>
    <col min="14330" max="14330" width="18.5703125" style="290" customWidth="1"/>
    <col min="14331" max="14334" width="18" style="290" customWidth="1"/>
    <col min="14335" max="14335" width="22" style="290" customWidth="1"/>
    <col min="14336" max="14580" width="15.7109375" style="290" customWidth="1"/>
    <col min="14581" max="14581" width="18.5703125" style="290" customWidth="1"/>
    <col min="14582" max="14582" width="18" style="290" customWidth="1"/>
    <col min="14583" max="14585" width="16.140625" style="290"/>
    <col min="14586" max="14586" width="18.5703125" style="290" customWidth="1"/>
    <col min="14587" max="14590" width="18" style="290" customWidth="1"/>
    <col min="14591" max="14591" width="22" style="290" customWidth="1"/>
    <col min="14592" max="14836" width="15.7109375" style="290" customWidth="1"/>
    <col min="14837" max="14837" width="18.5703125" style="290" customWidth="1"/>
    <col min="14838" max="14838" width="18" style="290" customWidth="1"/>
    <col min="14839" max="14841" width="16.140625" style="290"/>
    <col min="14842" max="14842" width="18.5703125" style="290" customWidth="1"/>
    <col min="14843" max="14846" width="18" style="290" customWidth="1"/>
    <col min="14847" max="14847" width="22" style="290" customWidth="1"/>
    <col min="14848" max="15092" width="15.7109375" style="290" customWidth="1"/>
    <col min="15093" max="15093" width="18.5703125" style="290" customWidth="1"/>
    <col min="15094" max="15094" width="18" style="290" customWidth="1"/>
    <col min="15095" max="15097" width="16.140625" style="290"/>
    <col min="15098" max="15098" width="18.5703125" style="290" customWidth="1"/>
    <col min="15099" max="15102" width="18" style="290" customWidth="1"/>
    <col min="15103" max="15103" width="22" style="290" customWidth="1"/>
    <col min="15104" max="15348" width="15.7109375" style="290" customWidth="1"/>
    <col min="15349" max="15349" width="18.5703125" style="290" customWidth="1"/>
    <col min="15350" max="15350" width="18" style="290" customWidth="1"/>
    <col min="15351" max="15353" width="16.140625" style="290"/>
    <col min="15354" max="15354" width="18.5703125" style="290" customWidth="1"/>
    <col min="15355" max="15358" width="18" style="290" customWidth="1"/>
    <col min="15359" max="15359" width="22" style="290" customWidth="1"/>
    <col min="15360" max="15604" width="15.7109375" style="290" customWidth="1"/>
    <col min="15605" max="15605" width="18.5703125" style="290" customWidth="1"/>
    <col min="15606" max="15606" width="18" style="290" customWidth="1"/>
    <col min="15607" max="15609" width="16.140625" style="290"/>
    <col min="15610" max="15610" width="18.5703125" style="290" customWidth="1"/>
    <col min="15611" max="15614" width="18" style="290" customWidth="1"/>
    <col min="15615" max="15615" width="22" style="290" customWidth="1"/>
    <col min="15616" max="15860" width="15.7109375" style="290" customWidth="1"/>
    <col min="15861" max="15861" width="18.5703125" style="290" customWidth="1"/>
    <col min="15862" max="15862" width="18" style="290" customWidth="1"/>
    <col min="15863" max="15865" width="16.140625" style="290"/>
    <col min="15866" max="15866" width="18.5703125" style="290" customWidth="1"/>
    <col min="15867" max="15870" width="18" style="290" customWidth="1"/>
    <col min="15871" max="15871" width="22" style="290" customWidth="1"/>
    <col min="15872" max="16116" width="15.7109375" style="290" customWidth="1"/>
    <col min="16117" max="16117" width="18.5703125" style="290" customWidth="1"/>
    <col min="16118" max="16118" width="18" style="290" customWidth="1"/>
    <col min="16119" max="16121" width="16.140625" style="290"/>
    <col min="16122" max="16122" width="18.5703125" style="290" customWidth="1"/>
    <col min="16123" max="16126" width="18" style="290" customWidth="1"/>
    <col min="16127" max="16127" width="22" style="290" customWidth="1"/>
    <col min="16128" max="16372" width="15.7109375" style="290" customWidth="1"/>
    <col min="16373" max="16373" width="18.5703125" style="290" customWidth="1"/>
    <col min="16374" max="16384" width="18" style="290" customWidth="1"/>
  </cols>
  <sheetData>
    <row r="1" spans="1:11" ht="33.75" customHeight="1" thickBot="1">
      <c r="A1" s="313" t="s">
        <v>447</v>
      </c>
      <c r="B1" s="313"/>
      <c r="C1" s="313"/>
      <c r="D1" s="313"/>
      <c r="E1" s="313"/>
      <c r="F1" s="313"/>
      <c r="G1" s="313"/>
      <c r="H1" s="313"/>
      <c r="I1" s="313"/>
      <c r="J1" s="313"/>
    </row>
    <row r="2" spans="1:11" ht="21.75" thickBot="1">
      <c r="A2" s="327" t="s">
        <v>61</v>
      </c>
      <c r="B2" s="327" t="s">
        <v>32</v>
      </c>
      <c r="C2" s="322" t="s">
        <v>230</v>
      </c>
      <c r="D2" s="323"/>
      <c r="E2" s="323"/>
      <c r="F2" s="324"/>
      <c r="G2" s="322" t="s">
        <v>231</v>
      </c>
      <c r="H2" s="323"/>
      <c r="I2" s="323"/>
      <c r="J2" s="324"/>
    </row>
    <row r="3" spans="1:11" ht="21.75" thickBot="1">
      <c r="A3" s="328"/>
      <c r="B3" s="328"/>
      <c r="C3" s="325" t="s">
        <v>106</v>
      </c>
      <c r="D3" s="326"/>
      <c r="E3" s="325" t="s">
        <v>104</v>
      </c>
      <c r="F3" s="326"/>
      <c r="G3" s="325" t="s">
        <v>106</v>
      </c>
      <c r="H3" s="326"/>
      <c r="I3" s="325" t="s">
        <v>104</v>
      </c>
      <c r="J3" s="326"/>
    </row>
    <row r="4" spans="1:11" ht="21.75" thickBot="1">
      <c r="A4" s="329"/>
      <c r="B4" s="328"/>
      <c r="C4" s="291" t="s">
        <v>175</v>
      </c>
      <c r="D4" s="291" t="s">
        <v>177</v>
      </c>
      <c r="E4" s="291" t="s">
        <v>175</v>
      </c>
      <c r="F4" s="291" t="s">
        <v>177</v>
      </c>
      <c r="G4" s="291" t="s">
        <v>175</v>
      </c>
      <c r="H4" s="291" t="s">
        <v>177</v>
      </c>
      <c r="I4" s="291" t="s">
        <v>175</v>
      </c>
      <c r="J4" s="291" t="s">
        <v>177</v>
      </c>
    </row>
    <row r="5" spans="1:11" ht="21" customHeight="1" thickBot="1">
      <c r="A5" s="2">
        <v>1400</v>
      </c>
      <c r="B5" s="68">
        <f>SUM(C5:J5)</f>
        <v>1496078</v>
      </c>
      <c r="C5" s="125">
        <f>SUM(C6:C38)</f>
        <v>280236</v>
      </c>
      <c r="D5" s="125">
        <f>SUM(D6:D38)</f>
        <v>231067</v>
      </c>
      <c r="E5" s="125">
        <f t="shared" ref="E5" si="0">SUM(E6:E38)</f>
        <v>84680</v>
      </c>
      <c r="F5" s="125">
        <f>SUM(F6:F38)</f>
        <v>55814</v>
      </c>
      <c r="G5" s="125">
        <f>SUM(G6:G38)</f>
        <v>217133</v>
      </c>
      <c r="H5" s="125">
        <f t="shared" ref="H5:J5" si="1">SUM(H6:H38)</f>
        <v>159862</v>
      </c>
      <c r="I5" s="125">
        <f t="shared" si="1"/>
        <v>330411</v>
      </c>
      <c r="J5" s="125">
        <f t="shared" si="1"/>
        <v>136875</v>
      </c>
      <c r="K5" s="292"/>
    </row>
    <row r="6" spans="1:11" ht="21" customHeight="1" thickBot="1">
      <c r="A6" s="154" t="s">
        <v>227</v>
      </c>
      <c r="B6" s="6">
        <f>SUM(C6:J6)</f>
        <v>92493</v>
      </c>
      <c r="C6" s="258">
        <v>16781</v>
      </c>
      <c r="D6" s="6">
        <v>12083</v>
      </c>
      <c r="E6" s="7">
        <v>3287</v>
      </c>
      <c r="F6" s="6">
        <v>2238</v>
      </c>
      <c r="G6" s="7">
        <v>23048</v>
      </c>
      <c r="H6" s="6">
        <v>13637</v>
      </c>
      <c r="I6" s="7">
        <v>15049</v>
      </c>
      <c r="J6" s="6">
        <v>6370</v>
      </c>
    </row>
    <row r="7" spans="1:11" ht="21" customHeight="1" thickBot="1">
      <c r="A7" s="155" t="s">
        <v>228</v>
      </c>
      <c r="B7" s="6">
        <f t="shared" ref="B7:B38" si="2">SUM(C7:J7)</f>
        <v>39519</v>
      </c>
      <c r="C7" s="259">
        <v>6385</v>
      </c>
      <c r="D7" s="22">
        <v>6019</v>
      </c>
      <c r="E7" s="21">
        <v>2127</v>
      </c>
      <c r="F7" s="22">
        <v>1651</v>
      </c>
      <c r="G7" s="21">
        <v>6837</v>
      </c>
      <c r="H7" s="22">
        <v>4806</v>
      </c>
      <c r="I7" s="21">
        <v>8302</v>
      </c>
      <c r="J7" s="22">
        <v>3392</v>
      </c>
    </row>
    <row r="8" spans="1:11" ht="21" customHeight="1" thickBot="1">
      <c r="A8" s="155" t="s">
        <v>13</v>
      </c>
      <c r="B8" s="6">
        <f>SUM(C8:J8)</f>
        <v>20931</v>
      </c>
      <c r="C8" s="259">
        <v>3365</v>
      </c>
      <c r="D8" s="22">
        <v>2555</v>
      </c>
      <c r="E8" s="21">
        <v>728</v>
      </c>
      <c r="F8" s="22">
        <v>503</v>
      </c>
      <c r="G8" s="21">
        <v>4920</v>
      </c>
      <c r="H8" s="22">
        <v>3342</v>
      </c>
      <c r="I8" s="21">
        <v>4107</v>
      </c>
      <c r="J8" s="22">
        <v>1411</v>
      </c>
    </row>
    <row r="9" spans="1:11" ht="21" customHeight="1" thickBot="1">
      <c r="A9" s="155" t="s">
        <v>14</v>
      </c>
      <c r="B9" s="6">
        <f t="shared" si="2"/>
        <v>128194</v>
      </c>
      <c r="C9" s="259">
        <v>27039</v>
      </c>
      <c r="D9" s="22">
        <v>20094</v>
      </c>
      <c r="E9" s="21">
        <v>6855</v>
      </c>
      <c r="F9" s="22">
        <v>3906</v>
      </c>
      <c r="G9" s="21">
        <v>18310</v>
      </c>
      <c r="H9" s="22">
        <v>13352</v>
      </c>
      <c r="I9" s="21">
        <v>27079</v>
      </c>
      <c r="J9" s="22">
        <v>11559</v>
      </c>
    </row>
    <row r="10" spans="1:11" ht="21" customHeight="1" thickBot="1">
      <c r="A10" s="155" t="s">
        <v>33</v>
      </c>
      <c r="B10" s="6">
        <f t="shared" si="2"/>
        <v>54859</v>
      </c>
      <c r="C10" s="259">
        <v>9957</v>
      </c>
      <c r="D10" s="22">
        <v>11751</v>
      </c>
      <c r="E10" s="21">
        <v>4661</v>
      </c>
      <c r="F10" s="22">
        <v>3430</v>
      </c>
      <c r="G10" s="21">
        <v>3240</v>
      </c>
      <c r="H10" s="22">
        <v>4219</v>
      </c>
      <c r="I10" s="21">
        <v>10996</v>
      </c>
      <c r="J10" s="22">
        <v>6605</v>
      </c>
    </row>
    <row r="11" spans="1:11" ht="21" customHeight="1" thickBot="1">
      <c r="A11" s="155" t="s">
        <v>15</v>
      </c>
      <c r="B11" s="6">
        <f t="shared" si="2"/>
        <v>9953</v>
      </c>
      <c r="C11" s="259">
        <v>1159</v>
      </c>
      <c r="D11" s="22">
        <v>1231</v>
      </c>
      <c r="E11" s="21">
        <v>426</v>
      </c>
      <c r="F11" s="22">
        <v>336</v>
      </c>
      <c r="G11" s="21">
        <v>1246</v>
      </c>
      <c r="H11" s="22">
        <v>1005</v>
      </c>
      <c r="I11" s="21">
        <v>3512</v>
      </c>
      <c r="J11" s="22">
        <v>1038</v>
      </c>
    </row>
    <row r="12" spans="1:11" ht="21" customHeight="1" thickBot="1">
      <c r="A12" s="155" t="s">
        <v>16</v>
      </c>
      <c r="B12" s="6">
        <f t="shared" si="2"/>
        <v>14965</v>
      </c>
      <c r="C12" s="259">
        <v>2325</v>
      </c>
      <c r="D12" s="22">
        <v>3477</v>
      </c>
      <c r="E12" s="21">
        <v>649</v>
      </c>
      <c r="F12" s="22">
        <v>694</v>
      </c>
      <c r="G12" s="21">
        <v>1026</v>
      </c>
      <c r="H12" s="22">
        <v>1514</v>
      </c>
      <c r="I12" s="21">
        <v>3671</v>
      </c>
      <c r="J12" s="22">
        <v>1609</v>
      </c>
    </row>
    <row r="13" spans="1:11" ht="21" customHeight="1" thickBot="1">
      <c r="A13" s="155" t="s">
        <v>216</v>
      </c>
      <c r="B13" s="6">
        <f t="shared" si="2"/>
        <v>17757</v>
      </c>
      <c r="C13" s="259">
        <v>2929</v>
      </c>
      <c r="D13" s="22">
        <v>3402</v>
      </c>
      <c r="E13" s="21">
        <v>726</v>
      </c>
      <c r="F13" s="22">
        <v>665</v>
      </c>
      <c r="G13" s="21">
        <v>1633</v>
      </c>
      <c r="H13" s="22">
        <v>2011</v>
      </c>
      <c r="I13" s="21">
        <v>4231</v>
      </c>
      <c r="J13" s="22">
        <v>2160</v>
      </c>
    </row>
    <row r="14" spans="1:11" ht="21" customHeight="1" thickBot="1">
      <c r="A14" s="155" t="s">
        <v>217</v>
      </c>
      <c r="B14" s="6">
        <f t="shared" si="2"/>
        <v>12852</v>
      </c>
      <c r="C14" s="259">
        <v>1586</v>
      </c>
      <c r="D14" s="22">
        <v>1524</v>
      </c>
      <c r="E14" s="21">
        <v>237</v>
      </c>
      <c r="F14" s="22">
        <v>203</v>
      </c>
      <c r="G14" s="21">
        <v>3675</v>
      </c>
      <c r="H14" s="22">
        <v>1542</v>
      </c>
      <c r="I14" s="21">
        <v>3227</v>
      </c>
      <c r="J14" s="22">
        <v>858</v>
      </c>
    </row>
    <row r="15" spans="1:11" ht="21" customHeight="1" thickBot="1">
      <c r="A15" s="155" t="s">
        <v>218</v>
      </c>
      <c r="B15" s="6">
        <f t="shared" si="2"/>
        <v>91124</v>
      </c>
      <c r="C15" s="259">
        <v>14496</v>
      </c>
      <c r="D15" s="22">
        <v>7448</v>
      </c>
      <c r="E15" s="21">
        <v>4581</v>
      </c>
      <c r="F15" s="22">
        <v>2407</v>
      </c>
      <c r="G15" s="21">
        <v>20663</v>
      </c>
      <c r="H15" s="22">
        <v>10445</v>
      </c>
      <c r="I15" s="21">
        <v>24603</v>
      </c>
      <c r="J15" s="22">
        <v>6481</v>
      </c>
    </row>
    <row r="16" spans="1:11" ht="21" customHeight="1" thickBot="1">
      <c r="A16" s="155" t="s">
        <v>219</v>
      </c>
      <c r="B16" s="6">
        <f t="shared" si="2"/>
        <v>9167</v>
      </c>
      <c r="C16" s="259">
        <v>740</v>
      </c>
      <c r="D16" s="22">
        <v>1008</v>
      </c>
      <c r="E16" s="21">
        <v>337</v>
      </c>
      <c r="F16" s="22">
        <v>397</v>
      </c>
      <c r="G16" s="21">
        <v>1156</v>
      </c>
      <c r="H16" s="22">
        <v>1084</v>
      </c>
      <c r="I16" s="21">
        <v>3460</v>
      </c>
      <c r="J16" s="22">
        <v>985</v>
      </c>
    </row>
    <row r="17" spans="1:10" ht="21" customHeight="1" thickBot="1">
      <c r="A17" s="155" t="s">
        <v>17</v>
      </c>
      <c r="B17" s="6">
        <f t="shared" si="2"/>
        <v>62073</v>
      </c>
      <c r="C17" s="259">
        <v>10835</v>
      </c>
      <c r="D17" s="22">
        <v>12933</v>
      </c>
      <c r="E17" s="21">
        <v>1791</v>
      </c>
      <c r="F17" s="22">
        <v>1847</v>
      </c>
      <c r="G17" s="21">
        <v>9145</v>
      </c>
      <c r="H17" s="22">
        <v>9803</v>
      </c>
      <c r="I17" s="21">
        <v>11766</v>
      </c>
      <c r="J17" s="22">
        <v>3953</v>
      </c>
    </row>
    <row r="18" spans="1:10" ht="21" customHeight="1" thickBot="1">
      <c r="A18" s="155" t="s">
        <v>18</v>
      </c>
      <c r="B18" s="6">
        <f t="shared" si="2"/>
        <v>32259</v>
      </c>
      <c r="C18" s="259">
        <v>4182</v>
      </c>
      <c r="D18" s="22">
        <v>3367</v>
      </c>
      <c r="E18" s="21">
        <v>837</v>
      </c>
      <c r="F18" s="22">
        <v>668</v>
      </c>
      <c r="G18" s="21">
        <v>8702</v>
      </c>
      <c r="H18" s="22">
        <v>5146</v>
      </c>
      <c r="I18" s="21">
        <v>6301</v>
      </c>
      <c r="J18" s="22">
        <v>3056</v>
      </c>
    </row>
    <row r="19" spans="1:10" ht="21" customHeight="1" thickBot="1">
      <c r="A19" s="155" t="s">
        <v>19</v>
      </c>
      <c r="B19" s="6">
        <f t="shared" si="2"/>
        <v>17773</v>
      </c>
      <c r="C19" s="259">
        <v>3088</v>
      </c>
      <c r="D19" s="22">
        <v>2659</v>
      </c>
      <c r="E19" s="21">
        <v>734</v>
      </c>
      <c r="F19" s="22">
        <v>421</v>
      </c>
      <c r="G19" s="21">
        <v>2320</v>
      </c>
      <c r="H19" s="22">
        <v>1778</v>
      </c>
      <c r="I19" s="21">
        <v>4813</v>
      </c>
      <c r="J19" s="22">
        <v>1960</v>
      </c>
    </row>
    <row r="20" spans="1:10" ht="21" customHeight="1" thickBot="1">
      <c r="A20" s="155" t="s">
        <v>220</v>
      </c>
      <c r="B20" s="6">
        <f t="shared" si="2"/>
        <v>9492</v>
      </c>
      <c r="C20" s="259">
        <v>941</v>
      </c>
      <c r="D20" s="22">
        <v>699</v>
      </c>
      <c r="E20" s="21">
        <v>319</v>
      </c>
      <c r="F20" s="22">
        <v>292</v>
      </c>
      <c r="G20" s="21">
        <v>467</v>
      </c>
      <c r="H20" s="22">
        <v>306</v>
      </c>
      <c r="I20" s="21">
        <v>6018</v>
      </c>
      <c r="J20" s="22">
        <v>450</v>
      </c>
    </row>
    <row r="21" spans="1:10" ht="21" customHeight="1" thickBot="1">
      <c r="A21" s="155" t="s">
        <v>125</v>
      </c>
      <c r="B21" s="6">
        <f t="shared" si="2"/>
        <v>102884</v>
      </c>
      <c r="C21" s="259">
        <v>26349</v>
      </c>
      <c r="D21" s="22">
        <v>17253</v>
      </c>
      <c r="E21" s="21">
        <v>11569</v>
      </c>
      <c r="F21" s="22">
        <v>5908</v>
      </c>
      <c r="G21" s="21">
        <v>5607</v>
      </c>
      <c r="H21" s="22">
        <v>5242</v>
      </c>
      <c r="I21" s="21">
        <v>20975</v>
      </c>
      <c r="J21" s="22">
        <v>9981</v>
      </c>
    </row>
    <row r="22" spans="1:10" ht="21" customHeight="1" thickBot="1">
      <c r="A22" s="155" t="s">
        <v>221</v>
      </c>
      <c r="B22" s="6">
        <f t="shared" si="2"/>
        <v>48808</v>
      </c>
      <c r="C22" s="259">
        <v>12707</v>
      </c>
      <c r="D22" s="22">
        <v>9633</v>
      </c>
      <c r="E22" s="21">
        <v>4591</v>
      </c>
      <c r="F22" s="22">
        <v>2613</v>
      </c>
      <c r="G22" s="21">
        <v>2379</v>
      </c>
      <c r="H22" s="22">
        <v>3163</v>
      </c>
      <c r="I22" s="21">
        <v>10023</v>
      </c>
      <c r="J22" s="22">
        <v>3699</v>
      </c>
    </row>
    <row r="23" spans="1:10" ht="21" customHeight="1" thickBot="1">
      <c r="A23" s="155" t="s">
        <v>127</v>
      </c>
      <c r="B23" s="6">
        <f t="shared" si="2"/>
        <v>102864</v>
      </c>
      <c r="C23" s="259">
        <v>21208</v>
      </c>
      <c r="D23" s="22">
        <v>19850</v>
      </c>
      <c r="E23" s="21">
        <v>10038</v>
      </c>
      <c r="F23" s="22">
        <v>6383</v>
      </c>
      <c r="G23" s="21">
        <v>4990</v>
      </c>
      <c r="H23" s="22">
        <v>6319</v>
      </c>
      <c r="I23" s="21">
        <v>20705</v>
      </c>
      <c r="J23" s="22">
        <v>13371</v>
      </c>
    </row>
    <row r="24" spans="1:10" ht="21" customHeight="1" thickBot="1">
      <c r="A24" s="155" t="s">
        <v>20</v>
      </c>
      <c r="B24" s="6">
        <f t="shared" si="2"/>
        <v>108155</v>
      </c>
      <c r="C24" s="259">
        <v>25987</v>
      </c>
      <c r="D24" s="22">
        <v>20248</v>
      </c>
      <c r="E24" s="21">
        <v>4397</v>
      </c>
      <c r="F24" s="22">
        <v>3999</v>
      </c>
      <c r="G24" s="21">
        <v>16216</v>
      </c>
      <c r="H24" s="22">
        <v>11381</v>
      </c>
      <c r="I24" s="21">
        <v>18061</v>
      </c>
      <c r="J24" s="22">
        <v>7866</v>
      </c>
    </row>
    <row r="25" spans="1:10" ht="21" customHeight="1" thickBot="1">
      <c r="A25" s="155" t="s">
        <v>21</v>
      </c>
      <c r="B25" s="6">
        <f t="shared" si="2"/>
        <v>25739</v>
      </c>
      <c r="C25" s="259">
        <v>4618</v>
      </c>
      <c r="D25" s="22">
        <v>4249</v>
      </c>
      <c r="E25" s="21">
        <v>1602</v>
      </c>
      <c r="F25" s="22">
        <v>845</v>
      </c>
      <c r="G25" s="21">
        <v>2997</v>
      </c>
      <c r="H25" s="22">
        <v>2752</v>
      </c>
      <c r="I25" s="21">
        <v>5936</v>
      </c>
      <c r="J25" s="22">
        <v>2740</v>
      </c>
    </row>
    <row r="26" spans="1:10" ht="21" customHeight="1" thickBot="1">
      <c r="A26" s="155" t="s">
        <v>22</v>
      </c>
      <c r="B26" s="6">
        <f t="shared" si="2"/>
        <v>15632</v>
      </c>
      <c r="C26" s="259">
        <v>4578</v>
      </c>
      <c r="D26" s="22">
        <v>753</v>
      </c>
      <c r="E26" s="21">
        <v>1438</v>
      </c>
      <c r="F26" s="22">
        <v>242</v>
      </c>
      <c r="G26" s="21">
        <v>4352</v>
      </c>
      <c r="H26" s="22">
        <v>646</v>
      </c>
      <c r="I26" s="21">
        <v>3170</v>
      </c>
      <c r="J26" s="22">
        <v>453</v>
      </c>
    </row>
    <row r="27" spans="1:10" ht="21" customHeight="1" thickBot="1">
      <c r="A27" s="155" t="s">
        <v>222</v>
      </c>
      <c r="B27" s="6">
        <f t="shared" si="2"/>
        <v>26659</v>
      </c>
      <c r="C27" s="259">
        <v>4162</v>
      </c>
      <c r="D27" s="22">
        <v>3082</v>
      </c>
      <c r="E27" s="21">
        <v>777</v>
      </c>
      <c r="F27" s="22">
        <v>592</v>
      </c>
      <c r="G27" s="21">
        <v>6745</v>
      </c>
      <c r="H27" s="22">
        <v>3952</v>
      </c>
      <c r="I27" s="21">
        <v>5532</v>
      </c>
      <c r="J27" s="22">
        <v>1817</v>
      </c>
    </row>
    <row r="28" spans="1:10" ht="21" customHeight="1" thickBot="1">
      <c r="A28" s="155" t="s">
        <v>223</v>
      </c>
      <c r="B28" s="6">
        <f t="shared" si="2"/>
        <v>42031</v>
      </c>
      <c r="C28" s="259">
        <v>7945</v>
      </c>
      <c r="D28" s="22">
        <v>7512</v>
      </c>
      <c r="E28" s="21">
        <v>2003</v>
      </c>
      <c r="F28" s="22">
        <v>1614</v>
      </c>
      <c r="G28" s="21">
        <v>4841</v>
      </c>
      <c r="H28" s="22">
        <v>4162</v>
      </c>
      <c r="I28" s="21">
        <v>10212</v>
      </c>
      <c r="J28" s="22">
        <v>3742</v>
      </c>
    </row>
    <row r="29" spans="1:10" ht="21" customHeight="1" thickBot="1">
      <c r="A29" s="155" t="s">
        <v>224</v>
      </c>
      <c r="B29" s="6">
        <f t="shared" si="2"/>
        <v>36946</v>
      </c>
      <c r="C29" s="259">
        <v>7895</v>
      </c>
      <c r="D29" s="22">
        <v>2073</v>
      </c>
      <c r="E29" s="21">
        <v>2055</v>
      </c>
      <c r="F29" s="22">
        <v>430</v>
      </c>
      <c r="G29" s="21">
        <v>10350</v>
      </c>
      <c r="H29" s="22">
        <v>3207</v>
      </c>
      <c r="I29" s="21">
        <v>9401</v>
      </c>
      <c r="J29" s="22">
        <v>1535</v>
      </c>
    </row>
    <row r="30" spans="1:10" ht="21" customHeight="1" thickBot="1">
      <c r="A30" s="155" t="s">
        <v>225</v>
      </c>
      <c r="B30" s="6">
        <f t="shared" si="2"/>
        <v>5400</v>
      </c>
      <c r="C30" s="259">
        <v>758</v>
      </c>
      <c r="D30" s="22">
        <v>1157</v>
      </c>
      <c r="E30" s="21">
        <v>193</v>
      </c>
      <c r="F30" s="22">
        <v>239</v>
      </c>
      <c r="G30" s="21">
        <v>449</v>
      </c>
      <c r="H30" s="22">
        <v>457</v>
      </c>
      <c r="I30" s="21">
        <v>1572</v>
      </c>
      <c r="J30" s="22">
        <v>575</v>
      </c>
    </row>
    <row r="31" spans="1:10" ht="21" customHeight="1" thickBot="1">
      <c r="A31" s="155" t="s">
        <v>132</v>
      </c>
      <c r="B31" s="6">
        <f t="shared" si="2"/>
        <v>30489</v>
      </c>
      <c r="C31" s="259">
        <v>3729</v>
      </c>
      <c r="D31" s="22">
        <v>4303</v>
      </c>
      <c r="E31" s="21">
        <v>1229</v>
      </c>
      <c r="F31" s="22">
        <v>1167</v>
      </c>
      <c r="G31" s="21">
        <v>5138</v>
      </c>
      <c r="H31" s="22">
        <v>4527</v>
      </c>
      <c r="I31" s="21">
        <v>7159</v>
      </c>
      <c r="J31" s="22">
        <v>3237</v>
      </c>
    </row>
    <row r="32" spans="1:10" ht="21" customHeight="1" thickBot="1">
      <c r="A32" s="155" t="s">
        <v>23</v>
      </c>
      <c r="B32" s="6">
        <f t="shared" si="2"/>
        <v>96612</v>
      </c>
      <c r="C32" s="259">
        <v>13763</v>
      </c>
      <c r="D32" s="22">
        <v>12713</v>
      </c>
      <c r="E32" s="21">
        <v>5438</v>
      </c>
      <c r="F32" s="22">
        <v>3664</v>
      </c>
      <c r="G32" s="21">
        <v>13246</v>
      </c>
      <c r="H32" s="22">
        <v>11877</v>
      </c>
      <c r="I32" s="21">
        <v>24238</v>
      </c>
      <c r="J32" s="22">
        <v>11673</v>
      </c>
    </row>
    <row r="33" spans="1:10" ht="21" customHeight="1" thickBot="1">
      <c r="A33" s="155" t="s">
        <v>24</v>
      </c>
      <c r="B33" s="6">
        <f t="shared" si="2"/>
        <v>31546</v>
      </c>
      <c r="C33" s="259">
        <v>4025</v>
      </c>
      <c r="D33" s="22">
        <v>3956</v>
      </c>
      <c r="E33" s="21">
        <v>1094</v>
      </c>
      <c r="F33" s="22">
        <v>1006</v>
      </c>
      <c r="G33" s="21">
        <v>4951</v>
      </c>
      <c r="H33" s="22">
        <v>4397</v>
      </c>
      <c r="I33" s="21">
        <v>9296</v>
      </c>
      <c r="J33" s="22">
        <v>2821</v>
      </c>
    </row>
    <row r="34" spans="1:10" ht="21" customHeight="1" thickBot="1">
      <c r="A34" s="155" t="s">
        <v>25</v>
      </c>
      <c r="B34" s="6">
        <f t="shared" si="2"/>
        <v>106675</v>
      </c>
      <c r="C34" s="259">
        <v>18855</v>
      </c>
      <c r="D34" s="22">
        <v>17521</v>
      </c>
      <c r="E34" s="21">
        <v>5126</v>
      </c>
      <c r="F34" s="22">
        <v>3958</v>
      </c>
      <c r="G34" s="21">
        <v>14858</v>
      </c>
      <c r="H34" s="22">
        <v>12084</v>
      </c>
      <c r="I34" s="21">
        <v>22395</v>
      </c>
      <c r="J34" s="22">
        <v>11878</v>
      </c>
    </row>
    <row r="35" spans="1:10" ht="21" customHeight="1" thickBot="1">
      <c r="A35" s="155" t="s">
        <v>226</v>
      </c>
      <c r="B35" s="6">
        <f t="shared" si="2"/>
        <v>32888</v>
      </c>
      <c r="C35" s="259">
        <v>5548</v>
      </c>
      <c r="D35" s="22">
        <v>6057</v>
      </c>
      <c r="E35" s="21">
        <v>1563</v>
      </c>
      <c r="F35" s="22">
        <v>1157</v>
      </c>
      <c r="G35" s="21">
        <v>3315</v>
      </c>
      <c r="H35" s="22">
        <v>3578</v>
      </c>
      <c r="I35" s="21">
        <v>7809</v>
      </c>
      <c r="J35" s="22">
        <v>3861</v>
      </c>
    </row>
    <row r="36" spans="1:10" ht="21" customHeight="1" thickBot="1">
      <c r="A36" s="155" t="s">
        <v>26</v>
      </c>
      <c r="B36" s="6">
        <f t="shared" si="2"/>
        <v>12050</v>
      </c>
      <c r="C36" s="259">
        <v>2567</v>
      </c>
      <c r="D36" s="22">
        <v>1741</v>
      </c>
      <c r="E36" s="21">
        <v>1076</v>
      </c>
      <c r="F36" s="22">
        <v>556</v>
      </c>
      <c r="G36" s="21">
        <v>639</v>
      </c>
      <c r="H36" s="22">
        <v>455</v>
      </c>
      <c r="I36" s="21">
        <v>4247</v>
      </c>
      <c r="J36" s="22">
        <v>769</v>
      </c>
    </row>
    <row r="37" spans="1:10" ht="21" customHeight="1" thickBot="1">
      <c r="A37" s="155" t="s">
        <v>27</v>
      </c>
      <c r="B37" s="6">
        <f t="shared" si="2"/>
        <v>38739</v>
      </c>
      <c r="C37" s="259">
        <v>4966</v>
      </c>
      <c r="D37" s="22">
        <v>5446</v>
      </c>
      <c r="E37" s="21">
        <v>1176</v>
      </c>
      <c r="F37" s="22">
        <v>1097</v>
      </c>
      <c r="G37" s="21">
        <v>8033</v>
      </c>
      <c r="H37" s="22">
        <v>6452</v>
      </c>
      <c r="I37" s="21">
        <v>8457</v>
      </c>
      <c r="J37" s="22">
        <v>3112</v>
      </c>
    </row>
    <row r="38" spans="1:10" ht="21" customHeight="1" thickBot="1">
      <c r="A38" s="155" t="s">
        <v>12</v>
      </c>
      <c r="B38" s="6">
        <f t="shared" si="2"/>
        <v>18550</v>
      </c>
      <c r="C38" s="259">
        <v>4768</v>
      </c>
      <c r="D38" s="22">
        <v>3270</v>
      </c>
      <c r="E38" s="21">
        <v>1020</v>
      </c>
      <c r="F38" s="22">
        <v>686</v>
      </c>
      <c r="G38" s="21">
        <v>1639</v>
      </c>
      <c r="H38" s="22">
        <v>1221</v>
      </c>
      <c r="I38" s="21">
        <v>4088</v>
      </c>
      <c r="J38" s="22">
        <v>1858</v>
      </c>
    </row>
    <row r="39" spans="1:10" ht="27.75" customHeight="1">
      <c r="A39" s="287"/>
      <c r="B39" s="287"/>
      <c r="C39" s="287"/>
      <c r="D39" s="287"/>
      <c r="E39" s="287"/>
      <c r="F39" s="287"/>
      <c r="G39" s="287"/>
      <c r="H39" s="287"/>
      <c r="I39" s="287"/>
      <c r="J39" s="287"/>
    </row>
    <row r="40" spans="1:10" ht="12.75" customHeight="1">
      <c r="A40" s="26"/>
      <c r="B40" s="26"/>
      <c r="C40" s="287"/>
      <c r="D40" s="287"/>
      <c r="E40" s="287"/>
      <c r="F40" s="287"/>
      <c r="G40" s="287"/>
      <c r="H40" s="287"/>
      <c r="I40" s="287"/>
      <c r="J40" s="287"/>
    </row>
    <row r="41" spans="1:10" ht="12.75" customHeight="1">
      <c r="A41" s="26"/>
      <c r="B41" s="26"/>
      <c r="C41" s="287"/>
      <c r="D41" s="287"/>
      <c r="E41" s="287"/>
      <c r="F41" s="287"/>
      <c r="G41" s="287"/>
      <c r="H41" s="287"/>
      <c r="I41" s="287"/>
      <c r="J41" s="287"/>
    </row>
    <row r="42" spans="1:10" ht="12.75" customHeight="1">
      <c r="A42" s="26"/>
      <c r="B42" s="26"/>
      <c r="C42" s="287"/>
      <c r="D42" s="287"/>
      <c r="E42" s="287"/>
      <c r="F42" s="287"/>
      <c r="G42" s="287"/>
      <c r="H42" s="287"/>
      <c r="I42" s="287"/>
      <c r="J42" s="287"/>
    </row>
    <row r="43" spans="1:10" ht="12.75" customHeight="1">
      <c r="A43" s="26"/>
      <c r="B43" s="26"/>
      <c r="C43" s="287"/>
      <c r="D43" s="287"/>
      <c r="E43" s="287"/>
      <c r="F43" s="287"/>
      <c r="G43" s="287"/>
      <c r="H43" s="287"/>
      <c r="I43" s="287"/>
      <c r="J43" s="287"/>
    </row>
  </sheetData>
  <mergeCells count="9">
    <mergeCell ref="A1:J1"/>
    <mergeCell ref="G2:J2"/>
    <mergeCell ref="G3:H3"/>
    <mergeCell ref="I3:J3"/>
    <mergeCell ref="B2:B4"/>
    <mergeCell ref="A2:A4"/>
    <mergeCell ref="C3:D3"/>
    <mergeCell ref="C2:F2"/>
    <mergeCell ref="E3:F3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D65F-C83D-494B-BB6E-E5FE0EEFD355}">
  <sheetPr>
    <tabColor indexed="24"/>
    <pageSetUpPr fitToPage="1"/>
  </sheetPr>
  <dimension ref="A1:D43"/>
  <sheetViews>
    <sheetView rightToLeft="1" view="pageBreakPreview" zoomScaleNormal="100" zoomScaleSheetLayoutView="100" workbookViewId="0">
      <selection sqref="A1:D1"/>
    </sheetView>
  </sheetViews>
  <sheetFormatPr defaultRowHeight="18.75"/>
  <cols>
    <col min="1" max="1" width="24.28515625" style="33" customWidth="1"/>
    <col min="2" max="2" width="25.140625" style="33" customWidth="1"/>
    <col min="3" max="4" width="25.140625" style="30" customWidth="1"/>
    <col min="5" max="5" width="4.85546875" style="30" customWidth="1"/>
    <col min="6" max="242" width="9.140625" style="30"/>
    <col min="243" max="243" width="19.140625" style="30" customWidth="1"/>
    <col min="244" max="244" width="16.85546875" style="30" customWidth="1"/>
    <col min="245" max="245" width="13.42578125" style="30" customWidth="1"/>
    <col min="246" max="246" width="15" style="30" customWidth="1"/>
    <col min="247" max="247" width="15.140625" style="30" customWidth="1"/>
    <col min="248" max="248" width="12.85546875" style="30" customWidth="1"/>
    <col min="249" max="249" width="9.140625" style="30"/>
    <col min="250" max="250" width="20.28515625" style="30" bestFit="1" customWidth="1"/>
    <col min="251" max="251" width="17.140625" style="30" customWidth="1"/>
    <col min="252" max="252" width="15.140625" style="30" customWidth="1"/>
    <col min="253" max="253" width="15.7109375" style="30" customWidth="1"/>
    <col min="254" max="254" width="16.85546875" style="30" customWidth="1"/>
    <col min="255" max="255" width="14" style="30" customWidth="1"/>
    <col min="256" max="498" width="9.140625" style="30"/>
    <col min="499" max="499" width="19.140625" style="30" customWidth="1"/>
    <col min="500" max="500" width="16.85546875" style="30" customWidth="1"/>
    <col min="501" max="501" width="13.42578125" style="30" customWidth="1"/>
    <col min="502" max="502" width="15" style="30" customWidth="1"/>
    <col min="503" max="503" width="15.140625" style="30" customWidth="1"/>
    <col min="504" max="504" width="12.85546875" style="30" customWidth="1"/>
    <col min="505" max="505" width="9.140625" style="30"/>
    <col min="506" max="506" width="20.28515625" style="30" bestFit="1" customWidth="1"/>
    <col min="507" max="507" width="17.140625" style="30" customWidth="1"/>
    <col min="508" max="508" width="15.140625" style="30" customWidth="1"/>
    <col min="509" max="509" width="15.7109375" style="30" customWidth="1"/>
    <col min="510" max="510" width="16.85546875" style="30" customWidth="1"/>
    <col min="511" max="511" width="14" style="30" customWidth="1"/>
    <col min="512" max="754" width="9.140625" style="30"/>
    <col min="755" max="755" width="19.140625" style="30" customWidth="1"/>
    <col min="756" max="756" width="16.85546875" style="30" customWidth="1"/>
    <col min="757" max="757" width="13.42578125" style="30" customWidth="1"/>
    <col min="758" max="758" width="15" style="30" customWidth="1"/>
    <col min="759" max="759" width="15.140625" style="30" customWidth="1"/>
    <col min="760" max="760" width="12.85546875" style="30" customWidth="1"/>
    <col min="761" max="761" width="9.140625" style="30"/>
    <col min="762" max="762" width="20.28515625" style="30" bestFit="1" customWidth="1"/>
    <col min="763" max="763" width="17.140625" style="30" customWidth="1"/>
    <col min="764" max="764" width="15.140625" style="30" customWidth="1"/>
    <col min="765" max="765" width="15.7109375" style="30" customWidth="1"/>
    <col min="766" max="766" width="16.85546875" style="30" customWidth="1"/>
    <col min="767" max="767" width="14" style="30" customWidth="1"/>
    <col min="768" max="1010" width="9.140625" style="30"/>
    <col min="1011" max="1011" width="19.140625" style="30" customWidth="1"/>
    <col min="1012" max="1012" width="16.85546875" style="30" customWidth="1"/>
    <col min="1013" max="1013" width="13.42578125" style="30" customWidth="1"/>
    <col min="1014" max="1014" width="15" style="30" customWidth="1"/>
    <col min="1015" max="1015" width="15.140625" style="30" customWidth="1"/>
    <col min="1016" max="1016" width="12.85546875" style="30" customWidth="1"/>
    <col min="1017" max="1017" width="9.140625" style="30"/>
    <col min="1018" max="1018" width="20.28515625" style="30" bestFit="1" customWidth="1"/>
    <col min="1019" max="1019" width="17.140625" style="30" customWidth="1"/>
    <col min="1020" max="1020" width="15.140625" style="30" customWidth="1"/>
    <col min="1021" max="1021" width="15.7109375" style="30" customWidth="1"/>
    <col min="1022" max="1022" width="16.85546875" style="30" customWidth="1"/>
    <col min="1023" max="1023" width="14" style="30" customWidth="1"/>
    <col min="1024" max="1266" width="9.140625" style="30"/>
    <col min="1267" max="1267" width="19.140625" style="30" customWidth="1"/>
    <col min="1268" max="1268" width="16.85546875" style="30" customWidth="1"/>
    <col min="1269" max="1269" width="13.42578125" style="30" customWidth="1"/>
    <col min="1270" max="1270" width="15" style="30" customWidth="1"/>
    <col min="1271" max="1271" width="15.140625" style="30" customWidth="1"/>
    <col min="1272" max="1272" width="12.85546875" style="30" customWidth="1"/>
    <col min="1273" max="1273" width="9.140625" style="30"/>
    <col min="1274" max="1274" width="20.28515625" style="30" bestFit="1" customWidth="1"/>
    <col min="1275" max="1275" width="17.140625" style="30" customWidth="1"/>
    <col min="1276" max="1276" width="15.140625" style="30" customWidth="1"/>
    <col min="1277" max="1277" width="15.7109375" style="30" customWidth="1"/>
    <col min="1278" max="1278" width="16.85546875" style="30" customWidth="1"/>
    <col min="1279" max="1279" width="14" style="30" customWidth="1"/>
    <col min="1280" max="1522" width="9.140625" style="30"/>
    <col min="1523" max="1523" width="19.140625" style="30" customWidth="1"/>
    <col min="1524" max="1524" width="16.85546875" style="30" customWidth="1"/>
    <col min="1525" max="1525" width="13.42578125" style="30" customWidth="1"/>
    <col min="1526" max="1526" width="15" style="30" customWidth="1"/>
    <col min="1527" max="1527" width="15.140625" style="30" customWidth="1"/>
    <col min="1528" max="1528" width="12.85546875" style="30" customWidth="1"/>
    <col min="1529" max="1529" width="9.140625" style="30"/>
    <col min="1530" max="1530" width="20.28515625" style="30" bestFit="1" customWidth="1"/>
    <col min="1531" max="1531" width="17.140625" style="30" customWidth="1"/>
    <col min="1532" max="1532" width="15.140625" style="30" customWidth="1"/>
    <col min="1533" max="1533" width="15.7109375" style="30" customWidth="1"/>
    <col min="1534" max="1534" width="16.85546875" style="30" customWidth="1"/>
    <col min="1535" max="1535" width="14" style="30" customWidth="1"/>
    <col min="1536" max="1778" width="9.140625" style="30"/>
    <col min="1779" max="1779" width="19.140625" style="30" customWidth="1"/>
    <col min="1780" max="1780" width="16.85546875" style="30" customWidth="1"/>
    <col min="1781" max="1781" width="13.42578125" style="30" customWidth="1"/>
    <col min="1782" max="1782" width="15" style="30" customWidth="1"/>
    <col min="1783" max="1783" width="15.140625" style="30" customWidth="1"/>
    <col min="1784" max="1784" width="12.85546875" style="30" customWidth="1"/>
    <col min="1785" max="1785" width="9.140625" style="30"/>
    <col min="1786" max="1786" width="20.28515625" style="30" bestFit="1" customWidth="1"/>
    <col min="1787" max="1787" width="17.140625" style="30" customWidth="1"/>
    <col min="1788" max="1788" width="15.140625" style="30" customWidth="1"/>
    <col min="1789" max="1789" width="15.7109375" style="30" customWidth="1"/>
    <col min="1790" max="1790" width="16.85546875" style="30" customWidth="1"/>
    <col min="1791" max="1791" width="14" style="30" customWidth="1"/>
    <col min="1792" max="2034" width="9.140625" style="30"/>
    <col min="2035" max="2035" width="19.140625" style="30" customWidth="1"/>
    <col min="2036" max="2036" width="16.85546875" style="30" customWidth="1"/>
    <col min="2037" max="2037" width="13.42578125" style="30" customWidth="1"/>
    <col min="2038" max="2038" width="15" style="30" customWidth="1"/>
    <col min="2039" max="2039" width="15.140625" style="30" customWidth="1"/>
    <col min="2040" max="2040" width="12.85546875" style="30" customWidth="1"/>
    <col min="2041" max="2041" width="9.140625" style="30"/>
    <col min="2042" max="2042" width="20.28515625" style="30" bestFit="1" customWidth="1"/>
    <col min="2043" max="2043" width="17.140625" style="30" customWidth="1"/>
    <col min="2044" max="2044" width="15.140625" style="30" customWidth="1"/>
    <col min="2045" max="2045" width="15.7109375" style="30" customWidth="1"/>
    <col min="2046" max="2046" width="16.85546875" style="30" customWidth="1"/>
    <col min="2047" max="2047" width="14" style="30" customWidth="1"/>
    <col min="2048" max="2290" width="9.140625" style="30"/>
    <col min="2291" max="2291" width="19.140625" style="30" customWidth="1"/>
    <col min="2292" max="2292" width="16.85546875" style="30" customWidth="1"/>
    <col min="2293" max="2293" width="13.42578125" style="30" customWidth="1"/>
    <col min="2294" max="2294" width="15" style="30" customWidth="1"/>
    <col min="2295" max="2295" width="15.140625" style="30" customWidth="1"/>
    <col min="2296" max="2296" width="12.85546875" style="30" customWidth="1"/>
    <col min="2297" max="2297" width="9.140625" style="30"/>
    <col min="2298" max="2298" width="20.28515625" style="30" bestFit="1" customWidth="1"/>
    <col min="2299" max="2299" width="17.140625" style="30" customWidth="1"/>
    <col min="2300" max="2300" width="15.140625" style="30" customWidth="1"/>
    <col min="2301" max="2301" width="15.7109375" style="30" customWidth="1"/>
    <col min="2302" max="2302" width="16.85546875" style="30" customWidth="1"/>
    <col min="2303" max="2303" width="14" style="30" customWidth="1"/>
    <col min="2304" max="2546" width="9.140625" style="30"/>
    <col min="2547" max="2547" width="19.140625" style="30" customWidth="1"/>
    <col min="2548" max="2548" width="16.85546875" style="30" customWidth="1"/>
    <col min="2549" max="2549" width="13.42578125" style="30" customWidth="1"/>
    <col min="2550" max="2550" width="15" style="30" customWidth="1"/>
    <col min="2551" max="2551" width="15.140625" style="30" customWidth="1"/>
    <col min="2552" max="2552" width="12.85546875" style="30" customWidth="1"/>
    <col min="2553" max="2553" width="9.140625" style="30"/>
    <col min="2554" max="2554" width="20.28515625" style="30" bestFit="1" customWidth="1"/>
    <col min="2555" max="2555" width="17.140625" style="30" customWidth="1"/>
    <col min="2556" max="2556" width="15.140625" style="30" customWidth="1"/>
    <col min="2557" max="2557" width="15.7109375" style="30" customWidth="1"/>
    <col min="2558" max="2558" width="16.85546875" style="30" customWidth="1"/>
    <col min="2559" max="2559" width="14" style="30" customWidth="1"/>
    <col min="2560" max="2802" width="9.140625" style="30"/>
    <col min="2803" max="2803" width="19.140625" style="30" customWidth="1"/>
    <col min="2804" max="2804" width="16.85546875" style="30" customWidth="1"/>
    <col min="2805" max="2805" width="13.42578125" style="30" customWidth="1"/>
    <col min="2806" max="2806" width="15" style="30" customWidth="1"/>
    <col min="2807" max="2807" width="15.140625" style="30" customWidth="1"/>
    <col min="2808" max="2808" width="12.85546875" style="30" customWidth="1"/>
    <col min="2809" max="2809" width="9.140625" style="30"/>
    <col min="2810" max="2810" width="20.28515625" style="30" bestFit="1" customWidth="1"/>
    <col min="2811" max="2811" width="17.140625" style="30" customWidth="1"/>
    <col min="2812" max="2812" width="15.140625" style="30" customWidth="1"/>
    <col min="2813" max="2813" width="15.7109375" style="30" customWidth="1"/>
    <col min="2814" max="2814" width="16.85546875" style="30" customWidth="1"/>
    <col min="2815" max="2815" width="14" style="30" customWidth="1"/>
    <col min="2816" max="3058" width="9.140625" style="30"/>
    <col min="3059" max="3059" width="19.140625" style="30" customWidth="1"/>
    <col min="3060" max="3060" width="16.85546875" style="30" customWidth="1"/>
    <col min="3061" max="3061" width="13.42578125" style="30" customWidth="1"/>
    <col min="3062" max="3062" width="15" style="30" customWidth="1"/>
    <col min="3063" max="3063" width="15.140625" style="30" customWidth="1"/>
    <col min="3064" max="3064" width="12.85546875" style="30" customWidth="1"/>
    <col min="3065" max="3065" width="9.140625" style="30"/>
    <col min="3066" max="3066" width="20.28515625" style="30" bestFit="1" customWidth="1"/>
    <col min="3067" max="3067" width="17.140625" style="30" customWidth="1"/>
    <col min="3068" max="3068" width="15.140625" style="30" customWidth="1"/>
    <col min="3069" max="3069" width="15.7109375" style="30" customWidth="1"/>
    <col min="3070" max="3070" width="16.85546875" style="30" customWidth="1"/>
    <col min="3071" max="3071" width="14" style="30" customWidth="1"/>
    <col min="3072" max="3314" width="9.140625" style="30"/>
    <col min="3315" max="3315" width="19.140625" style="30" customWidth="1"/>
    <col min="3316" max="3316" width="16.85546875" style="30" customWidth="1"/>
    <col min="3317" max="3317" width="13.42578125" style="30" customWidth="1"/>
    <col min="3318" max="3318" width="15" style="30" customWidth="1"/>
    <col min="3319" max="3319" width="15.140625" style="30" customWidth="1"/>
    <col min="3320" max="3320" width="12.85546875" style="30" customWidth="1"/>
    <col min="3321" max="3321" width="9.140625" style="30"/>
    <col min="3322" max="3322" width="20.28515625" style="30" bestFit="1" customWidth="1"/>
    <col min="3323" max="3323" width="17.140625" style="30" customWidth="1"/>
    <col min="3324" max="3324" width="15.140625" style="30" customWidth="1"/>
    <col min="3325" max="3325" width="15.7109375" style="30" customWidth="1"/>
    <col min="3326" max="3326" width="16.85546875" style="30" customWidth="1"/>
    <col min="3327" max="3327" width="14" style="30" customWidth="1"/>
    <col min="3328" max="3570" width="9.140625" style="30"/>
    <col min="3571" max="3571" width="19.140625" style="30" customWidth="1"/>
    <col min="3572" max="3572" width="16.85546875" style="30" customWidth="1"/>
    <col min="3573" max="3573" width="13.42578125" style="30" customWidth="1"/>
    <col min="3574" max="3574" width="15" style="30" customWidth="1"/>
    <col min="3575" max="3575" width="15.140625" style="30" customWidth="1"/>
    <col min="3576" max="3576" width="12.85546875" style="30" customWidth="1"/>
    <col min="3577" max="3577" width="9.140625" style="30"/>
    <col min="3578" max="3578" width="20.28515625" style="30" bestFit="1" customWidth="1"/>
    <col min="3579" max="3579" width="17.140625" style="30" customWidth="1"/>
    <col min="3580" max="3580" width="15.140625" style="30" customWidth="1"/>
    <col min="3581" max="3581" width="15.7109375" style="30" customWidth="1"/>
    <col min="3582" max="3582" width="16.85546875" style="30" customWidth="1"/>
    <col min="3583" max="3583" width="14" style="30" customWidth="1"/>
    <col min="3584" max="3826" width="9.140625" style="30"/>
    <col min="3827" max="3827" width="19.140625" style="30" customWidth="1"/>
    <col min="3828" max="3828" width="16.85546875" style="30" customWidth="1"/>
    <col min="3829" max="3829" width="13.42578125" style="30" customWidth="1"/>
    <col min="3830" max="3830" width="15" style="30" customWidth="1"/>
    <col min="3831" max="3831" width="15.140625" style="30" customWidth="1"/>
    <col min="3832" max="3832" width="12.85546875" style="30" customWidth="1"/>
    <col min="3833" max="3833" width="9.140625" style="30"/>
    <col min="3834" max="3834" width="20.28515625" style="30" bestFit="1" customWidth="1"/>
    <col min="3835" max="3835" width="17.140625" style="30" customWidth="1"/>
    <col min="3836" max="3836" width="15.140625" style="30" customWidth="1"/>
    <col min="3837" max="3837" width="15.7109375" style="30" customWidth="1"/>
    <col min="3838" max="3838" width="16.85546875" style="30" customWidth="1"/>
    <col min="3839" max="3839" width="14" style="30" customWidth="1"/>
    <col min="3840" max="4082" width="9.140625" style="30"/>
    <col min="4083" max="4083" width="19.140625" style="30" customWidth="1"/>
    <col min="4084" max="4084" width="16.85546875" style="30" customWidth="1"/>
    <col min="4085" max="4085" width="13.42578125" style="30" customWidth="1"/>
    <col min="4086" max="4086" width="15" style="30" customWidth="1"/>
    <col min="4087" max="4087" width="15.140625" style="30" customWidth="1"/>
    <col min="4088" max="4088" width="12.85546875" style="30" customWidth="1"/>
    <col min="4089" max="4089" width="9.140625" style="30"/>
    <col min="4090" max="4090" width="20.28515625" style="30" bestFit="1" customWidth="1"/>
    <col min="4091" max="4091" width="17.140625" style="30" customWidth="1"/>
    <col min="4092" max="4092" width="15.140625" style="30" customWidth="1"/>
    <col min="4093" max="4093" width="15.7109375" style="30" customWidth="1"/>
    <col min="4094" max="4094" width="16.85546875" style="30" customWidth="1"/>
    <col min="4095" max="4095" width="14" style="30" customWidth="1"/>
    <col min="4096" max="4338" width="9.140625" style="30"/>
    <col min="4339" max="4339" width="19.140625" style="30" customWidth="1"/>
    <col min="4340" max="4340" width="16.85546875" style="30" customWidth="1"/>
    <col min="4341" max="4341" width="13.42578125" style="30" customWidth="1"/>
    <col min="4342" max="4342" width="15" style="30" customWidth="1"/>
    <col min="4343" max="4343" width="15.140625" style="30" customWidth="1"/>
    <col min="4344" max="4344" width="12.85546875" style="30" customWidth="1"/>
    <col min="4345" max="4345" width="9.140625" style="30"/>
    <col min="4346" max="4346" width="20.28515625" style="30" bestFit="1" customWidth="1"/>
    <col min="4347" max="4347" width="17.140625" style="30" customWidth="1"/>
    <col min="4348" max="4348" width="15.140625" style="30" customWidth="1"/>
    <col min="4349" max="4349" width="15.7109375" style="30" customWidth="1"/>
    <col min="4350" max="4350" width="16.85546875" style="30" customWidth="1"/>
    <col min="4351" max="4351" width="14" style="30" customWidth="1"/>
    <col min="4352" max="4594" width="9.140625" style="30"/>
    <col min="4595" max="4595" width="19.140625" style="30" customWidth="1"/>
    <col min="4596" max="4596" width="16.85546875" style="30" customWidth="1"/>
    <col min="4597" max="4597" width="13.42578125" style="30" customWidth="1"/>
    <col min="4598" max="4598" width="15" style="30" customWidth="1"/>
    <col min="4599" max="4599" width="15.140625" style="30" customWidth="1"/>
    <col min="4600" max="4600" width="12.85546875" style="30" customWidth="1"/>
    <col min="4601" max="4601" width="9.140625" style="30"/>
    <col min="4602" max="4602" width="20.28515625" style="30" bestFit="1" customWidth="1"/>
    <col min="4603" max="4603" width="17.140625" style="30" customWidth="1"/>
    <col min="4604" max="4604" width="15.140625" style="30" customWidth="1"/>
    <col min="4605" max="4605" width="15.7109375" style="30" customWidth="1"/>
    <col min="4606" max="4606" width="16.85546875" style="30" customWidth="1"/>
    <col min="4607" max="4607" width="14" style="30" customWidth="1"/>
    <col min="4608" max="4850" width="9.140625" style="30"/>
    <col min="4851" max="4851" width="19.140625" style="30" customWidth="1"/>
    <col min="4852" max="4852" width="16.85546875" style="30" customWidth="1"/>
    <col min="4853" max="4853" width="13.42578125" style="30" customWidth="1"/>
    <col min="4854" max="4854" width="15" style="30" customWidth="1"/>
    <col min="4855" max="4855" width="15.140625" style="30" customWidth="1"/>
    <col min="4856" max="4856" width="12.85546875" style="30" customWidth="1"/>
    <col min="4857" max="4857" width="9.140625" style="30"/>
    <col min="4858" max="4858" width="20.28515625" style="30" bestFit="1" customWidth="1"/>
    <col min="4859" max="4859" width="17.140625" style="30" customWidth="1"/>
    <col min="4860" max="4860" width="15.140625" style="30" customWidth="1"/>
    <col min="4861" max="4861" width="15.7109375" style="30" customWidth="1"/>
    <col min="4862" max="4862" width="16.85546875" style="30" customWidth="1"/>
    <col min="4863" max="4863" width="14" style="30" customWidth="1"/>
    <col min="4864" max="5106" width="9.140625" style="30"/>
    <col min="5107" max="5107" width="19.140625" style="30" customWidth="1"/>
    <col min="5108" max="5108" width="16.85546875" style="30" customWidth="1"/>
    <col min="5109" max="5109" width="13.42578125" style="30" customWidth="1"/>
    <col min="5110" max="5110" width="15" style="30" customWidth="1"/>
    <col min="5111" max="5111" width="15.140625" style="30" customWidth="1"/>
    <col min="5112" max="5112" width="12.85546875" style="30" customWidth="1"/>
    <col min="5113" max="5113" width="9.140625" style="30"/>
    <col min="5114" max="5114" width="20.28515625" style="30" bestFit="1" customWidth="1"/>
    <col min="5115" max="5115" width="17.140625" style="30" customWidth="1"/>
    <col min="5116" max="5116" width="15.140625" style="30" customWidth="1"/>
    <col min="5117" max="5117" width="15.7109375" style="30" customWidth="1"/>
    <col min="5118" max="5118" width="16.85546875" style="30" customWidth="1"/>
    <col min="5119" max="5119" width="14" style="30" customWidth="1"/>
    <col min="5120" max="5362" width="9.140625" style="30"/>
    <col min="5363" max="5363" width="19.140625" style="30" customWidth="1"/>
    <col min="5364" max="5364" width="16.85546875" style="30" customWidth="1"/>
    <col min="5365" max="5365" width="13.42578125" style="30" customWidth="1"/>
    <col min="5366" max="5366" width="15" style="30" customWidth="1"/>
    <col min="5367" max="5367" width="15.140625" style="30" customWidth="1"/>
    <col min="5368" max="5368" width="12.85546875" style="30" customWidth="1"/>
    <col min="5369" max="5369" width="9.140625" style="30"/>
    <col min="5370" max="5370" width="20.28515625" style="30" bestFit="1" customWidth="1"/>
    <col min="5371" max="5371" width="17.140625" style="30" customWidth="1"/>
    <col min="5372" max="5372" width="15.140625" style="30" customWidth="1"/>
    <col min="5373" max="5373" width="15.7109375" style="30" customWidth="1"/>
    <col min="5374" max="5374" width="16.85546875" style="30" customWidth="1"/>
    <col min="5375" max="5375" width="14" style="30" customWidth="1"/>
    <col min="5376" max="5618" width="9.140625" style="30"/>
    <col min="5619" max="5619" width="19.140625" style="30" customWidth="1"/>
    <col min="5620" max="5620" width="16.85546875" style="30" customWidth="1"/>
    <col min="5621" max="5621" width="13.42578125" style="30" customWidth="1"/>
    <col min="5622" max="5622" width="15" style="30" customWidth="1"/>
    <col min="5623" max="5623" width="15.140625" style="30" customWidth="1"/>
    <col min="5624" max="5624" width="12.85546875" style="30" customWidth="1"/>
    <col min="5625" max="5625" width="9.140625" style="30"/>
    <col min="5626" max="5626" width="20.28515625" style="30" bestFit="1" customWidth="1"/>
    <col min="5627" max="5627" width="17.140625" style="30" customWidth="1"/>
    <col min="5628" max="5628" width="15.140625" style="30" customWidth="1"/>
    <col min="5629" max="5629" width="15.7109375" style="30" customWidth="1"/>
    <col min="5630" max="5630" width="16.85546875" style="30" customWidth="1"/>
    <col min="5631" max="5631" width="14" style="30" customWidth="1"/>
    <col min="5632" max="5874" width="9.140625" style="30"/>
    <col min="5875" max="5875" width="19.140625" style="30" customWidth="1"/>
    <col min="5876" max="5876" width="16.85546875" style="30" customWidth="1"/>
    <col min="5877" max="5877" width="13.42578125" style="30" customWidth="1"/>
    <col min="5878" max="5878" width="15" style="30" customWidth="1"/>
    <col min="5879" max="5879" width="15.140625" style="30" customWidth="1"/>
    <col min="5880" max="5880" width="12.85546875" style="30" customWidth="1"/>
    <col min="5881" max="5881" width="9.140625" style="30"/>
    <col min="5882" max="5882" width="20.28515625" style="30" bestFit="1" customWidth="1"/>
    <col min="5883" max="5883" width="17.140625" style="30" customWidth="1"/>
    <col min="5884" max="5884" width="15.140625" style="30" customWidth="1"/>
    <col min="5885" max="5885" width="15.7109375" style="30" customWidth="1"/>
    <col min="5886" max="5886" width="16.85546875" style="30" customWidth="1"/>
    <col min="5887" max="5887" width="14" style="30" customWidth="1"/>
    <col min="5888" max="6130" width="9.140625" style="30"/>
    <col min="6131" max="6131" width="19.140625" style="30" customWidth="1"/>
    <col min="6132" max="6132" width="16.85546875" style="30" customWidth="1"/>
    <col min="6133" max="6133" width="13.42578125" style="30" customWidth="1"/>
    <col min="6134" max="6134" width="15" style="30" customWidth="1"/>
    <col min="6135" max="6135" width="15.140625" style="30" customWidth="1"/>
    <col min="6136" max="6136" width="12.85546875" style="30" customWidth="1"/>
    <col min="6137" max="6137" width="9.140625" style="30"/>
    <col min="6138" max="6138" width="20.28515625" style="30" bestFit="1" customWidth="1"/>
    <col min="6139" max="6139" width="17.140625" style="30" customWidth="1"/>
    <col min="6140" max="6140" width="15.140625" style="30" customWidth="1"/>
    <col min="6141" max="6141" width="15.7109375" style="30" customWidth="1"/>
    <col min="6142" max="6142" width="16.85546875" style="30" customWidth="1"/>
    <col min="6143" max="6143" width="14" style="30" customWidth="1"/>
    <col min="6144" max="6386" width="9.140625" style="30"/>
    <col min="6387" max="6387" width="19.140625" style="30" customWidth="1"/>
    <col min="6388" max="6388" width="16.85546875" style="30" customWidth="1"/>
    <col min="6389" max="6389" width="13.42578125" style="30" customWidth="1"/>
    <col min="6390" max="6390" width="15" style="30" customWidth="1"/>
    <col min="6391" max="6391" width="15.140625" style="30" customWidth="1"/>
    <col min="6392" max="6392" width="12.85546875" style="30" customWidth="1"/>
    <col min="6393" max="6393" width="9.140625" style="30"/>
    <col min="6394" max="6394" width="20.28515625" style="30" bestFit="1" customWidth="1"/>
    <col min="6395" max="6395" width="17.140625" style="30" customWidth="1"/>
    <col min="6396" max="6396" width="15.140625" style="30" customWidth="1"/>
    <col min="6397" max="6397" width="15.7109375" style="30" customWidth="1"/>
    <col min="6398" max="6398" width="16.85546875" style="30" customWidth="1"/>
    <col min="6399" max="6399" width="14" style="30" customWidth="1"/>
    <col min="6400" max="6642" width="9.140625" style="30"/>
    <col min="6643" max="6643" width="19.140625" style="30" customWidth="1"/>
    <col min="6644" max="6644" width="16.85546875" style="30" customWidth="1"/>
    <col min="6645" max="6645" width="13.42578125" style="30" customWidth="1"/>
    <col min="6646" max="6646" width="15" style="30" customWidth="1"/>
    <col min="6647" max="6647" width="15.140625" style="30" customWidth="1"/>
    <col min="6648" max="6648" width="12.85546875" style="30" customWidth="1"/>
    <col min="6649" max="6649" width="9.140625" style="30"/>
    <col min="6650" max="6650" width="20.28515625" style="30" bestFit="1" customWidth="1"/>
    <col min="6651" max="6651" width="17.140625" style="30" customWidth="1"/>
    <col min="6652" max="6652" width="15.140625" style="30" customWidth="1"/>
    <col min="6653" max="6653" width="15.7109375" style="30" customWidth="1"/>
    <col min="6654" max="6654" width="16.85546875" style="30" customWidth="1"/>
    <col min="6655" max="6655" width="14" style="30" customWidth="1"/>
    <col min="6656" max="6898" width="9.140625" style="30"/>
    <col min="6899" max="6899" width="19.140625" style="30" customWidth="1"/>
    <col min="6900" max="6900" width="16.85546875" style="30" customWidth="1"/>
    <col min="6901" max="6901" width="13.42578125" style="30" customWidth="1"/>
    <col min="6902" max="6902" width="15" style="30" customWidth="1"/>
    <col min="6903" max="6903" width="15.140625" style="30" customWidth="1"/>
    <col min="6904" max="6904" width="12.85546875" style="30" customWidth="1"/>
    <col min="6905" max="6905" width="9.140625" style="30"/>
    <col min="6906" max="6906" width="20.28515625" style="30" bestFit="1" customWidth="1"/>
    <col min="6907" max="6907" width="17.140625" style="30" customWidth="1"/>
    <col min="6908" max="6908" width="15.140625" style="30" customWidth="1"/>
    <col min="6909" max="6909" width="15.7109375" style="30" customWidth="1"/>
    <col min="6910" max="6910" width="16.85546875" style="30" customWidth="1"/>
    <col min="6911" max="6911" width="14" style="30" customWidth="1"/>
    <col min="6912" max="7154" width="9.140625" style="30"/>
    <col min="7155" max="7155" width="19.140625" style="30" customWidth="1"/>
    <col min="7156" max="7156" width="16.85546875" style="30" customWidth="1"/>
    <col min="7157" max="7157" width="13.42578125" style="30" customWidth="1"/>
    <col min="7158" max="7158" width="15" style="30" customWidth="1"/>
    <col min="7159" max="7159" width="15.140625" style="30" customWidth="1"/>
    <col min="7160" max="7160" width="12.85546875" style="30" customWidth="1"/>
    <col min="7161" max="7161" width="9.140625" style="30"/>
    <col min="7162" max="7162" width="20.28515625" style="30" bestFit="1" customWidth="1"/>
    <col min="7163" max="7163" width="17.140625" style="30" customWidth="1"/>
    <col min="7164" max="7164" width="15.140625" style="30" customWidth="1"/>
    <col min="7165" max="7165" width="15.7109375" style="30" customWidth="1"/>
    <col min="7166" max="7166" width="16.85546875" style="30" customWidth="1"/>
    <col min="7167" max="7167" width="14" style="30" customWidth="1"/>
    <col min="7168" max="7410" width="9.140625" style="30"/>
    <col min="7411" max="7411" width="19.140625" style="30" customWidth="1"/>
    <col min="7412" max="7412" width="16.85546875" style="30" customWidth="1"/>
    <col min="7413" max="7413" width="13.42578125" style="30" customWidth="1"/>
    <col min="7414" max="7414" width="15" style="30" customWidth="1"/>
    <col min="7415" max="7415" width="15.140625" style="30" customWidth="1"/>
    <col min="7416" max="7416" width="12.85546875" style="30" customWidth="1"/>
    <col min="7417" max="7417" width="9.140625" style="30"/>
    <col min="7418" max="7418" width="20.28515625" style="30" bestFit="1" customWidth="1"/>
    <col min="7419" max="7419" width="17.140625" style="30" customWidth="1"/>
    <col min="7420" max="7420" width="15.140625" style="30" customWidth="1"/>
    <col min="7421" max="7421" width="15.7109375" style="30" customWidth="1"/>
    <col min="7422" max="7422" width="16.85546875" style="30" customWidth="1"/>
    <col min="7423" max="7423" width="14" style="30" customWidth="1"/>
    <col min="7424" max="7666" width="9.140625" style="30"/>
    <col min="7667" max="7667" width="19.140625" style="30" customWidth="1"/>
    <col min="7668" max="7668" width="16.85546875" style="30" customWidth="1"/>
    <col min="7669" max="7669" width="13.42578125" style="30" customWidth="1"/>
    <col min="7670" max="7670" width="15" style="30" customWidth="1"/>
    <col min="7671" max="7671" width="15.140625" style="30" customWidth="1"/>
    <col min="7672" max="7672" width="12.85546875" style="30" customWidth="1"/>
    <col min="7673" max="7673" width="9.140625" style="30"/>
    <col min="7674" max="7674" width="20.28515625" style="30" bestFit="1" customWidth="1"/>
    <col min="7675" max="7675" width="17.140625" style="30" customWidth="1"/>
    <col min="7676" max="7676" width="15.140625" style="30" customWidth="1"/>
    <col min="7677" max="7677" width="15.7109375" style="30" customWidth="1"/>
    <col min="7678" max="7678" width="16.85546875" style="30" customWidth="1"/>
    <col min="7679" max="7679" width="14" style="30" customWidth="1"/>
    <col min="7680" max="7922" width="9.140625" style="30"/>
    <col min="7923" max="7923" width="19.140625" style="30" customWidth="1"/>
    <col min="7924" max="7924" width="16.85546875" style="30" customWidth="1"/>
    <col min="7925" max="7925" width="13.42578125" style="30" customWidth="1"/>
    <col min="7926" max="7926" width="15" style="30" customWidth="1"/>
    <col min="7927" max="7927" width="15.140625" style="30" customWidth="1"/>
    <col min="7928" max="7928" width="12.85546875" style="30" customWidth="1"/>
    <col min="7929" max="7929" width="9.140625" style="30"/>
    <col min="7930" max="7930" width="20.28515625" style="30" bestFit="1" customWidth="1"/>
    <col min="7931" max="7931" width="17.140625" style="30" customWidth="1"/>
    <col min="7932" max="7932" width="15.140625" style="30" customWidth="1"/>
    <col min="7933" max="7933" width="15.7109375" style="30" customWidth="1"/>
    <col min="7934" max="7934" width="16.85546875" style="30" customWidth="1"/>
    <col min="7935" max="7935" width="14" style="30" customWidth="1"/>
    <col min="7936" max="8178" width="9.140625" style="30"/>
    <col min="8179" max="8179" width="19.140625" style="30" customWidth="1"/>
    <col min="8180" max="8180" width="16.85546875" style="30" customWidth="1"/>
    <col min="8181" max="8181" width="13.42578125" style="30" customWidth="1"/>
    <col min="8182" max="8182" width="15" style="30" customWidth="1"/>
    <col min="8183" max="8183" width="15.140625" style="30" customWidth="1"/>
    <col min="8184" max="8184" width="12.85546875" style="30" customWidth="1"/>
    <col min="8185" max="8185" width="9.140625" style="30"/>
    <col min="8186" max="8186" width="20.28515625" style="30" bestFit="1" customWidth="1"/>
    <col min="8187" max="8187" width="17.140625" style="30" customWidth="1"/>
    <col min="8188" max="8188" width="15.140625" style="30" customWidth="1"/>
    <col min="8189" max="8189" width="15.7109375" style="30" customWidth="1"/>
    <col min="8190" max="8190" width="16.85546875" style="30" customWidth="1"/>
    <col min="8191" max="8191" width="14" style="30" customWidth="1"/>
    <col min="8192" max="8434" width="9.140625" style="30"/>
    <col min="8435" max="8435" width="19.140625" style="30" customWidth="1"/>
    <col min="8436" max="8436" width="16.85546875" style="30" customWidth="1"/>
    <col min="8437" max="8437" width="13.42578125" style="30" customWidth="1"/>
    <col min="8438" max="8438" width="15" style="30" customWidth="1"/>
    <col min="8439" max="8439" width="15.140625" style="30" customWidth="1"/>
    <col min="8440" max="8440" width="12.85546875" style="30" customWidth="1"/>
    <col min="8441" max="8441" width="9.140625" style="30"/>
    <col min="8442" max="8442" width="20.28515625" style="30" bestFit="1" customWidth="1"/>
    <col min="8443" max="8443" width="17.140625" style="30" customWidth="1"/>
    <col min="8444" max="8444" width="15.140625" style="30" customWidth="1"/>
    <col min="8445" max="8445" width="15.7109375" style="30" customWidth="1"/>
    <col min="8446" max="8446" width="16.85546875" style="30" customWidth="1"/>
    <col min="8447" max="8447" width="14" style="30" customWidth="1"/>
    <col min="8448" max="8690" width="9.140625" style="30"/>
    <col min="8691" max="8691" width="19.140625" style="30" customWidth="1"/>
    <col min="8692" max="8692" width="16.85546875" style="30" customWidth="1"/>
    <col min="8693" max="8693" width="13.42578125" style="30" customWidth="1"/>
    <col min="8694" max="8694" width="15" style="30" customWidth="1"/>
    <col min="8695" max="8695" width="15.140625" style="30" customWidth="1"/>
    <col min="8696" max="8696" width="12.85546875" style="30" customWidth="1"/>
    <col min="8697" max="8697" width="9.140625" style="30"/>
    <col min="8698" max="8698" width="20.28515625" style="30" bestFit="1" customWidth="1"/>
    <col min="8699" max="8699" width="17.140625" style="30" customWidth="1"/>
    <col min="8700" max="8700" width="15.140625" style="30" customWidth="1"/>
    <col min="8701" max="8701" width="15.7109375" style="30" customWidth="1"/>
    <col min="8702" max="8702" width="16.85546875" style="30" customWidth="1"/>
    <col min="8703" max="8703" width="14" style="30" customWidth="1"/>
    <col min="8704" max="8946" width="9.140625" style="30"/>
    <col min="8947" max="8947" width="19.140625" style="30" customWidth="1"/>
    <col min="8948" max="8948" width="16.85546875" style="30" customWidth="1"/>
    <col min="8949" max="8949" width="13.42578125" style="30" customWidth="1"/>
    <col min="8950" max="8950" width="15" style="30" customWidth="1"/>
    <col min="8951" max="8951" width="15.140625" style="30" customWidth="1"/>
    <col min="8952" max="8952" width="12.85546875" style="30" customWidth="1"/>
    <col min="8953" max="8953" width="9.140625" style="30"/>
    <col min="8954" max="8954" width="20.28515625" style="30" bestFit="1" customWidth="1"/>
    <col min="8955" max="8955" width="17.140625" style="30" customWidth="1"/>
    <col min="8956" max="8956" width="15.140625" style="30" customWidth="1"/>
    <col min="8957" max="8957" width="15.7109375" style="30" customWidth="1"/>
    <col min="8958" max="8958" width="16.85546875" style="30" customWidth="1"/>
    <col min="8959" max="8959" width="14" style="30" customWidth="1"/>
    <col min="8960" max="9202" width="9.140625" style="30"/>
    <col min="9203" max="9203" width="19.140625" style="30" customWidth="1"/>
    <col min="9204" max="9204" width="16.85546875" style="30" customWidth="1"/>
    <col min="9205" max="9205" width="13.42578125" style="30" customWidth="1"/>
    <col min="9206" max="9206" width="15" style="30" customWidth="1"/>
    <col min="9207" max="9207" width="15.140625" style="30" customWidth="1"/>
    <col min="9208" max="9208" width="12.85546875" style="30" customWidth="1"/>
    <col min="9209" max="9209" width="9.140625" style="30"/>
    <col min="9210" max="9210" width="20.28515625" style="30" bestFit="1" customWidth="1"/>
    <col min="9211" max="9211" width="17.140625" style="30" customWidth="1"/>
    <col min="9212" max="9212" width="15.140625" style="30" customWidth="1"/>
    <col min="9213" max="9213" width="15.7109375" style="30" customWidth="1"/>
    <col min="9214" max="9214" width="16.85546875" style="30" customWidth="1"/>
    <col min="9215" max="9215" width="14" style="30" customWidth="1"/>
    <col min="9216" max="9458" width="9.140625" style="30"/>
    <col min="9459" max="9459" width="19.140625" style="30" customWidth="1"/>
    <col min="9460" max="9460" width="16.85546875" style="30" customWidth="1"/>
    <col min="9461" max="9461" width="13.42578125" style="30" customWidth="1"/>
    <col min="9462" max="9462" width="15" style="30" customWidth="1"/>
    <col min="9463" max="9463" width="15.140625" style="30" customWidth="1"/>
    <col min="9464" max="9464" width="12.85546875" style="30" customWidth="1"/>
    <col min="9465" max="9465" width="9.140625" style="30"/>
    <col min="9466" max="9466" width="20.28515625" style="30" bestFit="1" customWidth="1"/>
    <col min="9467" max="9467" width="17.140625" style="30" customWidth="1"/>
    <col min="9468" max="9468" width="15.140625" style="30" customWidth="1"/>
    <col min="9469" max="9469" width="15.7109375" style="30" customWidth="1"/>
    <col min="9470" max="9470" width="16.85546875" style="30" customWidth="1"/>
    <col min="9471" max="9471" width="14" style="30" customWidth="1"/>
    <col min="9472" max="9714" width="9.140625" style="30"/>
    <col min="9715" max="9715" width="19.140625" style="30" customWidth="1"/>
    <col min="9716" max="9716" width="16.85546875" style="30" customWidth="1"/>
    <col min="9717" max="9717" width="13.42578125" style="30" customWidth="1"/>
    <col min="9718" max="9718" width="15" style="30" customWidth="1"/>
    <col min="9719" max="9719" width="15.140625" style="30" customWidth="1"/>
    <col min="9720" max="9720" width="12.85546875" style="30" customWidth="1"/>
    <col min="9721" max="9721" width="9.140625" style="30"/>
    <col min="9722" max="9722" width="20.28515625" style="30" bestFit="1" customWidth="1"/>
    <col min="9723" max="9723" width="17.140625" style="30" customWidth="1"/>
    <col min="9724" max="9724" width="15.140625" style="30" customWidth="1"/>
    <col min="9725" max="9725" width="15.7109375" style="30" customWidth="1"/>
    <col min="9726" max="9726" width="16.85546875" style="30" customWidth="1"/>
    <col min="9727" max="9727" width="14" style="30" customWidth="1"/>
    <col min="9728" max="9970" width="9.140625" style="30"/>
    <col min="9971" max="9971" width="19.140625" style="30" customWidth="1"/>
    <col min="9972" max="9972" width="16.85546875" style="30" customWidth="1"/>
    <col min="9973" max="9973" width="13.42578125" style="30" customWidth="1"/>
    <col min="9974" max="9974" width="15" style="30" customWidth="1"/>
    <col min="9975" max="9975" width="15.140625" style="30" customWidth="1"/>
    <col min="9976" max="9976" width="12.85546875" style="30" customWidth="1"/>
    <col min="9977" max="9977" width="9.140625" style="30"/>
    <col min="9978" max="9978" width="20.28515625" style="30" bestFit="1" customWidth="1"/>
    <col min="9979" max="9979" width="17.140625" style="30" customWidth="1"/>
    <col min="9980" max="9980" width="15.140625" style="30" customWidth="1"/>
    <col min="9981" max="9981" width="15.7109375" style="30" customWidth="1"/>
    <col min="9982" max="9982" width="16.85546875" style="30" customWidth="1"/>
    <col min="9983" max="9983" width="14" style="30" customWidth="1"/>
    <col min="9984" max="10226" width="9.140625" style="30"/>
    <col min="10227" max="10227" width="19.140625" style="30" customWidth="1"/>
    <col min="10228" max="10228" width="16.85546875" style="30" customWidth="1"/>
    <col min="10229" max="10229" width="13.42578125" style="30" customWidth="1"/>
    <col min="10230" max="10230" width="15" style="30" customWidth="1"/>
    <col min="10231" max="10231" width="15.140625" style="30" customWidth="1"/>
    <col min="10232" max="10232" width="12.85546875" style="30" customWidth="1"/>
    <col min="10233" max="10233" width="9.140625" style="30"/>
    <col min="10234" max="10234" width="20.28515625" style="30" bestFit="1" customWidth="1"/>
    <col min="10235" max="10235" width="17.140625" style="30" customWidth="1"/>
    <col min="10236" max="10236" width="15.140625" style="30" customWidth="1"/>
    <col min="10237" max="10237" width="15.7109375" style="30" customWidth="1"/>
    <col min="10238" max="10238" width="16.85546875" style="30" customWidth="1"/>
    <col min="10239" max="10239" width="14" style="30" customWidth="1"/>
    <col min="10240" max="10482" width="9.140625" style="30"/>
    <col min="10483" max="10483" width="19.140625" style="30" customWidth="1"/>
    <col min="10484" max="10484" width="16.85546875" style="30" customWidth="1"/>
    <col min="10485" max="10485" width="13.42578125" style="30" customWidth="1"/>
    <col min="10486" max="10486" width="15" style="30" customWidth="1"/>
    <col min="10487" max="10487" width="15.140625" style="30" customWidth="1"/>
    <col min="10488" max="10488" width="12.85546875" style="30" customWidth="1"/>
    <col min="10489" max="10489" width="9.140625" style="30"/>
    <col min="10490" max="10490" width="20.28515625" style="30" bestFit="1" customWidth="1"/>
    <col min="10491" max="10491" width="17.140625" style="30" customWidth="1"/>
    <col min="10492" max="10492" width="15.140625" style="30" customWidth="1"/>
    <col min="10493" max="10493" width="15.7109375" style="30" customWidth="1"/>
    <col min="10494" max="10494" width="16.85546875" style="30" customWidth="1"/>
    <col min="10495" max="10495" width="14" style="30" customWidth="1"/>
    <col min="10496" max="10738" width="9.140625" style="30"/>
    <col min="10739" max="10739" width="19.140625" style="30" customWidth="1"/>
    <col min="10740" max="10740" width="16.85546875" style="30" customWidth="1"/>
    <col min="10741" max="10741" width="13.42578125" style="30" customWidth="1"/>
    <col min="10742" max="10742" width="15" style="30" customWidth="1"/>
    <col min="10743" max="10743" width="15.140625" style="30" customWidth="1"/>
    <col min="10744" max="10744" width="12.85546875" style="30" customWidth="1"/>
    <col min="10745" max="10745" width="9.140625" style="30"/>
    <col min="10746" max="10746" width="20.28515625" style="30" bestFit="1" customWidth="1"/>
    <col min="10747" max="10747" width="17.140625" style="30" customWidth="1"/>
    <col min="10748" max="10748" width="15.140625" style="30" customWidth="1"/>
    <col min="10749" max="10749" width="15.7109375" style="30" customWidth="1"/>
    <col min="10750" max="10750" width="16.85546875" style="30" customWidth="1"/>
    <col min="10751" max="10751" width="14" style="30" customWidth="1"/>
    <col min="10752" max="10994" width="9.140625" style="30"/>
    <col min="10995" max="10995" width="19.140625" style="30" customWidth="1"/>
    <col min="10996" max="10996" width="16.85546875" style="30" customWidth="1"/>
    <col min="10997" max="10997" width="13.42578125" style="30" customWidth="1"/>
    <col min="10998" max="10998" width="15" style="30" customWidth="1"/>
    <col min="10999" max="10999" width="15.140625" style="30" customWidth="1"/>
    <col min="11000" max="11000" width="12.85546875" style="30" customWidth="1"/>
    <col min="11001" max="11001" width="9.140625" style="30"/>
    <col min="11002" max="11002" width="20.28515625" style="30" bestFit="1" customWidth="1"/>
    <col min="11003" max="11003" width="17.140625" style="30" customWidth="1"/>
    <col min="11004" max="11004" width="15.140625" style="30" customWidth="1"/>
    <col min="11005" max="11005" width="15.7109375" style="30" customWidth="1"/>
    <col min="11006" max="11006" width="16.85546875" style="30" customWidth="1"/>
    <col min="11007" max="11007" width="14" style="30" customWidth="1"/>
    <col min="11008" max="11250" width="9.140625" style="30"/>
    <col min="11251" max="11251" width="19.140625" style="30" customWidth="1"/>
    <col min="11252" max="11252" width="16.85546875" style="30" customWidth="1"/>
    <col min="11253" max="11253" width="13.42578125" style="30" customWidth="1"/>
    <col min="11254" max="11254" width="15" style="30" customWidth="1"/>
    <col min="11255" max="11255" width="15.140625" style="30" customWidth="1"/>
    <col min="11256" max="11256" width="12.85546875" style="30" customWidth="1"/>
    <col min="11257" max="11257" width="9.140625" style="30"/>
    <col min="11258" max="11258" width="20.28515625" style="30" bestFit="1" customWidth="1"/>
    <col min="11259" max="11259" width="17.140625" style="30" customWidth="1"/>
    <col min="11260" max="11260" width="15.140625" style="30" customWidth="1"/>
    <col min="11261" max="11261" width="15.7109375" style="30" customWidth="1"/>
    <col min="11262" max="11262" width="16.85546875" style="30" customWidth="1"/>
    <col min="11263" max="11263" width="14" style="30" customWidth="1"/>
    <col min="11264" max="11506" width="9.140625" style="30"/>
    <col min="11507" max="11507" width="19.140625" style="30" customWidth="1"/>
    <col min="11508" max="11508" width="16.85546875" style="30" customWidth="1"/>
    <col min="11509" max="11509" width="13.42578125" style="30" customWidth="1"/>
    <col min="11510" max="11510" width="15" style="30" customWidth="1"/>
    <col min="11511" max="11511" width="15.140625" style="30" customWidth="1"/>
    <col min="11512" max="11512" width="12.85546875" style="30" customWidth="1"/>
    <col min="11513" max="11513" width="9.140625" style="30"/>
    <col min="11514" max="11514" width="20.28515625" style="30" bestFit="1" customWidth="1"/>
    <col min="11515" max="11515" width="17.140625" style="30" customWidth="1"/>
    <col min="11516" max="11516" width="15.140625" style="30" customWidth="1"/>
    <col min="11517" max="11517" width="15.7109375" style="30" customWidth="1"/>
    <col min="11518" max="11518" width="16.85546875" style="30" customWidth="1"/>
    <col min="11519" max="11519" width="14" style="30" customWidth="1"/>
    <col min="11520" max="11762" width="9.140625" style="30"/>
    <col min="11763" max="11763" width="19.140625" style="30" customWidth="1"/>
    <col min="11764" max="11764" width="16.85546875" style="30" customWidth="1"/>
    <col min="11765" max="11765" width="13.42578125" style="30" customWidth="1"/>
    <col min="11766" max="11766" width="15" style="30" customWidth="1"/>
    <col min="11767" max="11767" width="15.140625" style="30" customWidth="1"/>
    <col min="11768" max="11768" width="12.85546875" style="30" customWidth="1"/>
    <col min="11769" max="11769" width="9.140625" style="30"/>
    <col min="11770" max="11770" width="20.28515625" style="30" bestFit="1" customWidth="1"/>
    <col min="11771" max="11771" width="17.140625" style="30" customWidth="1"/>
    <col min="11772" max="11772" width="15.140625" style="30" customWidth="1"/>
    <col min="11773" max="11773" width="15.7109375" style="30" customWidth="1"/>
    <col min="11774" max="11774" width="16.85546875" style="30" customWidth="1"/>
    <col min="11775" max="11775" width="14" style="30" customWidth="1"/>
    <col min="11776" max="12018" width="9.140625" style="30"/>
    <col min="12019" max="12019" width="19.140625" style="30" customWidth="1"/>
    <col min="12020" max="12020" width="16.85546875" style="30" customWidth="1"/>
    <col min="12021" max="12021" width="13.42578125" style="30" customWidth="1"/>
    <col min="12022" max="12022" width="15" style="30" customWidth="1"/>
    <col min="12023" max="12023" width="15.140625" style="30" customWidth="1"/>
    <col min="12024" max="12024" width="12.85546875" style="30" customWidth="1"/>
    <col min="12025" max="12025" width="9.140625" style="30"/>
    <col min="12026" max="12026" width="20.28515625" style="30" bestFit="1" customWidth="1"/>
    <col min="12027" max="12027" width="17.140625" style="30" customWidth="1"/>
    <col min="12028" max="12028" width="15.140625" style="30" customWidth="1"/>
    <col min="12029" max="12029" width="15.7109375" style="30" customWidth="1"/>
    <col min="12030" max="12030" width="16.85546875" style="30" customWidth="1"/>
    <col min="12031" max="12031" width="14" style="30" customWidth="1"/>
    <col min="12032" max="12274" width="9.140625" style="30"/>
    <col min="12275" max="12275" width="19.140625" style="30" customWidth="1"/>
    <col min="12276" max="12276" width="16.85546875" style="30" customWidth="1"/>
    <col min="12277" max="12277" width="13.42578125" style="30" customWidth="1"/>
    <col min="12278" max="12278" width="15" style="30" customWidth="1"/>
    <col min="12279" max="12279" width="15.140625" style="30" customWidth="1"/>
    <col min="12280" max="12280" width="12.85546875" style="30" customWidth="1"/>
    <col min="12281" max="12281" width="9.140625" style="30"/>
    <col min="12282" max="12282" width="20.28515625" style="30" bestFit="1" customWidth="1"/>
    <col min="12283" max="12283" width="17.140625" style="30" customWidth="1"/>
    <col min="12284" max="12284" width="15.140625" style="30" customWidth="1"/>
    <col min="12285" max="12285" width="15.7109375" style="30" customWidth="1"/>
    <col min="12286" max="12286" width="16.85546875" style="30" customWidth="1"/>
    <col min="12287" max="12287" width="14" style="30" customWidth="1"/>
    <col min="12288" max="12530" width="9.140625" style="30"/>
    <col min="12531" max="12531" width="19.140625" style="30" customWidth="1"/>
    <col min="12532" max="12532" width="16.85546875" style="30" customWidth="1"/>
    <col min="12533" max="12533" width="13.42578125" style="30" customWidth="1"/>
    <col min="12534" max="12534" width="15" style="30" customWidth="1"/>
    <col min="12535" max="12535" width="15.140625" style="30" customWidth="1"/>
    <col min="12536" max="12536" width="12.85546875" style="30" customWidth="1"/>
    <col min="12537" max="12537" width="9.140625" style="30"/>
    <col min="12538" max="12538" width="20.28515625" style="30" bestFit="1" customWidth="1"/>
    <col min="12539" max="12539" width="17.140625" style="30" customWidth="1"/>
    <col min="12540" max="12540" width="15.140625" style="30" customWidth="1"/>
    <col min="12541" max="12541" width="15.7109375" style="30" customWidth="1"/>
    <col min="12542" max="12542" width="16.85546875" style="30" customWidth="1"/>
    <col min="12543" max="12543" width="14" style="30" customWidth="1"/>
    <col min="12544" max="12786" width="9.140625" style="30"/>
    <col min="12787" max="12787" width="19.140625" style="30" customWidth="1"/>
    <col min="12788" max="12788" width="16.85546875" style="30" customWidth="1"/>
    <col min="12789" max="12789" width="13.42578125" style="30" customWidth="1"/>
    <col min="12790" max="12790" width="15" style="30" customWidth="1"/>
    <col min="12791" max="12791" width="15.140625" style="30" customWidth="1"/>
    <col min="12792" max="12792" width="12.85546875" style="30" customWidth="1"/>
    <col min="12793" max="12793" width="9.140625" style="30"/>
    <col min="12794" max="12794" width="20.28515625" style="30" bestFit="1" customWidth="1"/>
    <col min="12795" max="12795" width="17.140625" style="30" customWidth="1"/>
    <col min="12796" max="12796" width="15.140625" style="30" customWidth="1"/>
    <col min="12797" max="12797" width="15.7109375" style="30" customWidth="1"/>
    <col min="12798" max="12798" width="16.85546875" style="30" customWidth="1"/>
    <col min="12799" max="12799" width="14" style="30" customWidth="1"/>
    <col min="12800" max="13042" width="9.140625" style="30"/>
    <col min="13043" max="13043" width="19.140625" style="30" customWidth="1"/>
    <col min="13044" max="13044" width="16.85546875" style="30" customWidth="1"/>
    <col min="13045" max="13045" width="13.42578125" style="30" customWidth="1"/>
    <col min="13046" max="13046" width="15" style="30" customWidth="1"/>
    <col min="13047" max="13047" width="15.140625" style="30" customWidth="1"/>
    <col min="13048" max="13048" width="12.85546875" style="30" customWidth="1"/>
    <col min="13049" max="13049" width="9.140625" style="30"/>
    <col min="13050" max="13050" width="20.28515625" style="30" bestFit="1" customWidth="1"/>
    <col min="13051" max="13051" width="17.140625" style="30" customWidth="1"/>
    <col min="13052" max="13052" width="15.140625" style="30" customWidth="1"/>
    <col min="13053" max="13053" width="15.7109375" style="30" customWidth="1"/>
    <col min="13054" max="13054" width="16.85546875" style="30" customWidth="1"/>
    <col min="13055" max="13055" width="14" style="30" customWidth="1"/>
    <col min="13056" max="13298" width="9.140625" style="30"/>
    <col min="13299" max="13299" width="19.140625" style="30" customWidth="1"/>
    <col min="13300" max="13300" width="16.85546875" style="30" customWidth="1"/>
    <col min="13301" max="13301" width="13.42578125" style="30" customWidth="1"/>
    <col min="13302" max="13302" width="15" style="30" customWidth="1"/>
    <col min="13303" max="13303" width="15.140625" style="30" customWidth="1"/>
    <col min="13304" max="13304" width="12.85546875" style="30" customWidth="1"/>
    <col min="13305" max="13305" width="9.140625" style="30"/>
    <col min="13306" max="13306" width="20.28515625" style="30" bestFit="1" customWidth="1"/>
    <col min="13307" max="13307" width="17.140625" style="30" customWidth="1"/>
    <col min="13308" max="13308" width="15.140625" style="30" customWidth="1"/>
    <col min="13309" max="13309" width="15.7109375" style="30" customWidth="1"/>
    <col min="13310" max="13310" width="16.85546875" style="30" customWidth="1"/>
    <col min="13311" max="13311" width="14" style="30" customWidth="1"/>
    <col min="13312" max="13554" width="9.140625" style="30"/>
    <col min="13555" max="13555" width="19.140625" style="30" customWidth="1"/>
    <col min="13556" max="13556" width="16.85546875" style="30" customWidth="1"/>
    <col min="13557" max="13557" width="13.42578125" style="30" customWidth="1"/>
    <col min="13558" max="13558" width="15" style="30" customWidth="1"/>
    <col min="13559" max="13559" width="15.140625" style="30" customWidth="1"/>
    <col min="13560" max="13560" width="12.85546875" style="30" customWidth="1"/>
    <col min="13561" max="13561" width="9.140625" style="30"/>
    <col min="13562" max="13562" width="20.28515625" style="30" bestFit="1" customWidth="1"/>
    <col min="13563" max="13563" width="17.140625" style="30" customWidth="1"/>
    <col min="13564" max="13564" width="15.140625" style="30" customWidth="1"/>
    <col min="13565" max="13565" width="15.7109375" style="30" customWidth="1"/>
    <col min="13566" max="13566" width="16.85546875" style="30" customWidth="1"/>
    <col min="13567" max="13567" width="14" style="30" customWidth="1"/>
    <col min="13568" max="13810" width="9.140625" style="30"/>
    <col min="13811" max="13811" width="19.140625" style="30" customWidth="1"/>
    <col min="13812" max="13812" width="16.85546875" style="30" customWidth="1"/>
    <col min="13813" max="13813" width="13.42578125" style="30" customWidth="1"/>
    <col min="13814" max="13814" width="15" style="30" customWidth="1"/>
    <col min="13815" max="13815" width="15.140625" style="30" customWidth="1"/>
    <col min="13816" max="13816" width="12.85546875" style="30" customWidth="1"/>
    <col min="13817" max="13817" width="9.140625" style="30"/>
    <col min="13818" max="13818" width="20.28515625" style="30" bestFit="1" customWidth="1"/>
    <col min="13819" max="13819" width="17.140625" style="30" customWidth="1"/>
    <col min="13820" max="13820" width="15.140625" style="30" customWidth="1"/>
    <col min="13821" max="13821" width="15.7109375" style="30" customWidth="1"/>
    <col min="13822" max="13822" width="16.85546875" style="30" customWidth="1"/>
    <col min="13823" max="13823" width="14" style="30" customWidth="1"/>
    <col min="13824" max="14066" width="9.140625" style="30"/>
    <col min="14067" max="14067" width="19.140625" style="30" customWidth="1"/>
    <col min="14068" max="14068" width="16.85546875" style="30" customWidth="1"/>
    <col min="14069" max="14069" width="13.42578125" style="30" customWidth="1"/>
    <col min="14070" max="14070" width="15" style="30" customWidth="1"/>
    <col min="14071" max="14071" width="15.140625" style="30" customWidth="1"/>
    <col min="14072" max="14072" width="12.85546875" style="30" customWidth="1"/>
    <col min="14073" max="14073" width="9.140625" style="30"/>
    <col min="14074" max="14074" width="20.28515625" style="30" bestFit="1" customWidth="1"/>
    <col min="14075" max="14075" width="17.140625" style="30" customWidth="1"/>
    <col min="14076" max="14076" width="15.140625" style="30" customWidth="1"/>
    <col min="14077" max="14077" width="15.7109375" style="30" customWidth="1"/>
    <col min="14078" max="14078" width="16.85546875" style="30" customWidth="1"/>
    <col min="14079" max="14079" width="14" style="30" customWidth="1"/>
    <col min="14080" max="14322" width="9.140625" style="30"/>
    <col min="14323" max="14323" width="19.140625" style="30" customWidth="1"/>
    <col min="14324" max="14324" width="16.85546875" style="30" customWidth="1"/>
    <col min="14325" max="14325" width="13.42578125" style="30" customWidth="1"/>
    <col min="14326" max="14326" width="15" style="30" customWidth="1"/>
    <col min="14327" max="14327" width="15.140625" style="30" customWidth="1"/>
    <col min="14328" max="14328" width="12.85546875" style="30" customWidth="1"/>
    <col min="14329" max="14329" width="9.140625" style="30"/>
    <col min="14330" max="14330" width="20.28515625" style="30" bestFit="1" customWidth="1"/>
    <col min="14331" max="14331" width="17.140625" style="30" customWidth="1"/>
    <col min="14332" max="14332" width="15.140625" style="30" customWidth="1"/>
    <col min="14333" max="14333" width="15.7109375" style="30" customWidth="1"/>
    <col min="14334" max="14334" width="16.85546875" style="30" customWidth="1"/>
    <col min="14335" max="14335" width="14" style="30" customWidth="1"/>
    <col min="14336" max="14578" width="9.140625" style="30"/>
    <col min="14579" max="14579" width="19.140625" style="30" customWidth="1"/>
    <col min="14580" max="14580" width="16.85546875" style="30" customWidth="1"/>
    <col min="14581" max="14581" width="13.42578125" style="30" customWidth="1"/>
    <col min="14582" max="14582" width="15" style="30" customWidth="1"/>
    <col min="14583" max="14583" width="15.140625" style="30" customWidth="1"/>
    <col min="14584" max="14584" width="12.85546875" style="30" customWidth="1"/>
    <col min="14585" max="14585" width="9.140625" style="30"/>
    <col min="14586" max="14586" width="20.28515625" style="30" bestFit="1" customWidth="1"/>
    <col min="14587" max="14587" width="17.140625" style="30" customWidth="1"/>
    <col min="14588" max="14588" width="15.140625" style="30" customWidth="1"/>
    <col min="14589" max="14589" width="15.7109375" style="30" customWidth="1"/>
    <col min="14590" max="14590" width="16.85546875" style="30" customWidth="1"/>
    <col min="14591" max="14591" width="14" style="30" customWidth="1"/>
    <col min="14592" max="14834" width="9.140625" style="30"/>
    <col min="14835" max="14835" width="19.140625" style="30" customWidth="1"/>
    <col min="14836" max="14836" width="16.85546875" style="30" customWidth="1"/>
    <col min="14837" max="14837" width="13.42578125" style="30" customWidth="1"/>
    <col min="14838" max="14838" width="15" style="30" customWidth="1"/>
    <col min="14839" max="14839" width="15.140625" style="30" customWidth="1"/>
    <col min="14840" max="14840" width="12.85546875" style="30" customWidth="1"/>
    <col min="14841" max="14841" width="9.140625" style="30"/>
    <col min="14842" max="14842" width="20.28515625" style="30" bestFit="1" customWidth="1"/>
    <col min="14843" max="14843" width="17.140625" style="30" customWidth="1"/>
    <col min="14844" max="14844" width="15.140625" style="30" customWidth="1"/>
    <col min="14845" max="14845" width="15.7109375" style="30" customWidth="1"/>
    <col min="14846" max="14846" width="16.85546875" style="30" customWidth="1"/>
    <col min="14847" max="14847" width="14" style="30" customWidth="1"/>
    <col min="14848" max="15090" width="9.140625" style="30"/>
    <col min="15091" max="15091" width="19.140625" style="30" customWidth="1"/>
    <col min="15092" max="15092" width="16.85546875" style="30" customWidth="1"/>
    <col min="15093" max="15093" width="13.42578125" style="30" customWidth="1"/>
    <col min="15094" max="15094" width="15" style="30" customWidth="1"/>
    <col min="15095" max="15095" width="15.140625" style="30" customWidth="1"/>
    <col min="15096" max="15096" width="12.85546875" style="30" customWidth="1"/>
    <col min="15097" max="15097" width="9.140625" style="30"/>
    <col min="15098" max="15098" width="20.28515625" style="30" bestFit="1" customWidth="1"/>
    <col min="15099" max="15099" width="17.140625" style="30" customWidth="1"/>
    <col min="15100" max="15100" width="15.140625" style="30" customWidth="1"/>
    <col min="15101" max="15101" width="15.7109375" style="30" customWidth="1"/>
    <col min="15102" max="15102" width="16.85546875" style="30" customWidth="1"/>
    <col min="15103" max="15103" width="14" style="30" customWidth="1"/>
    <col min="15104" max="15346" width="9.140625" style="30"/>
    <col min="15347" max="15347" width="19.140625" style="30" customWidth="1"/>
    <col min="15348" max="15348" width="16.85546875" style="30" customWidth="1"/>
    <col min="15349" max="15349" width="13.42578125" style="30" customWidth="1"/>
    <col min="15350" max="15350" width="15" style="30" customWidth="1"/>
    <col min="15351" max="15351" width="15.140625" style="30" customWidth="1"/>
    <col min="15352" max="15352" width="12.85546875" style="30" customWidth="1"/>
    <col min="15353" max="15353" width="9.140625" style="30"/>
    <col min="15354" max="15354" width="20.28515625" style="30" bestFit="1" customWidth="1"/>
    <col min="15355" max="15355" width="17.140625" style="30" customWidth="1"/>
    <col min="15356" max="15356" width="15.140625" style="30" customWidth="1"/>
    <col min="15357" max="15357" width="15.7109375" style="30" customWidth="1"/>
    <col min="15358" max="15358" width="16.85546875" style="30" customWidth="1"/>
    <col min="15359" max="15359" width="14" style="30" customWidth="1"/>
    <col min="15360" max="15602" width="9.140625" style="30"/>
    <col min="15603" max="15603" width="19.140625" style="30" customWidth="1"/>
    <col min="15604" max="15604" width="16.85546875" style="30" customWidth="1"/>
    <col min="15605" max="15605" width="13.42578125" style="30" customWidth="1"/>
    <col min="15606" max="15606" width="15" style="30" customWidth="1"/>
    <col min="15607" max="15607" width="15.140625" style="30" customWidth="1"/>
    <col min="15608" max="15608" width="12.85546875" style="30" customWidth="1"/>
    <col min="15609" max="15609" width="9.140625" style="30"/>
    <col min="15610" max="15610" width="20.28515625" style="30" bestFit="1" customWidth="1"/>
    <col min="15611" max="15611" width="17.140625" style="30" customWidth="1"/>
    <col min="15612" max="15612" width="15.140625" style="30" customWidth="1"/>
    <col min="15613" max="15613" width="15.7109375" style="30" customWidth="1"/>
    <col min="15614" max="15614" width="16.85546875" style="30" customWidth="1"/>
    <col min="15615" max="15615" width="14" style="30" customWidth="1"/>
    <col min="15616" max="15858" width="9.140625" style="30"/>
    <col min="15859" max="15859" width="19.140625" style="30" customWidth="1"/>
    <col min="15860" max="15860" width="16.85546875" style="30" customWidth="1"/>
    <col min="15861" max="15861" width="13.42578125" style="30" customWidth="1"/>
    <col min="15862" max="15862" width="15" style="30" customWidth="1"/>
    <col min="15863" max="15863" width="15.140625" style="30" customWidth="1"/>
    <col min="15864" max="15864" width="12.85546875" style="30" customWidth="1"/>
    <col min="15865" max="15865" width="9.140625" style="30"/>
    <col min="15866" max="15866" width="20.28515625" style="30" bestFit="1" customWidth="1"/>
    <col min="15867" max="15867" width="17.140625" style="30" customWidth="1"/>
    <col min="15868" max="15868" width="15.140625" style="30" customWidth="1"/>
    <col min="15869" max="15869" width="15.7109375" style="30" customWidth="1"/>
    <col min="15870" max="15870" width="16.85546875" style="30" customWidth="1"/>
    <col min="15871" max="15871" width="14" style="30" customWidth="1"/>
    <col min="15872" max="16114" width="9.140625" style="30"/>
    <col min="16115" max="16115" width="19.140625" style="30" customWidth="1"/>
    <col min="16116" max="16116" width="16.85546875" style="30" customWidth="1"/>
    <col min="16117" max="16117" width="13.42578125" style="30" customWidth="1"/>
    <col min="16118" max="16118" width="15" style="30" customWidth="1"/>
    <col min="16119" max="16119" width="15.140625" style="30" customWidth="1"/>
    <col min="16120" max="16120" width="12.85546875" style="30" customWidth="1"/>
    <col min="16121" max="16121" width="9.140625" style="30"/>
    <col min="16122" max="16122" width="20.28515625" style="30" bestFit="1" customWidth="1"/>
    <col min="16123" max="16123" width="17.140625" style="30" customWidth="1"/>
    <col min="16124" max="16124" width="15.140625" style="30" customWidth="1"/>
    <col min="16125" max="16125" width="15.7109375" style="30" customWidth="1"/>
    <col min="16126" max="16126" width="16.85546875" style="30" customWidth="1"/>
    <col min="16127" max="16127" width="14" style="30" customWidth="1"/>
    <col min="16128" max="16370" width="9.140625" style="30"/>
    <col min="16371" max="16371" width="19.140625" style="30" customWidth="1"/>
    <col min="16372" max="16372" width="16.85546875" style="30" customWidth="1"/>
    <col min="16373" max="16373" width="13.42578125" style="30" customWidth="1"/>
    <col min="16374" max="16374" width="15" style="30" customWidth="1"/>
    <col min="16375" max="16375" width="15.140625" style="30" customWidth="1"/>
    <col min="16376" max="16376" width="12.85546875" style="30" customWidth="1"/>
    <col min="16377" max="16384" width="9.140625" style="30"/>
  </cols>
  <sheetData>
    <row r="1" spans="1:4" ht="33.75" customHeight="1" thickBot="1">
      <c r="A1" s="303" t="s">
        <v>427</v>
      </c>
      <c r="B1" s="303"/>
      <c r="C1" s="303"/>
      <c r="D1" s="303"/>
    </row>
    <row r="2" spans="1:4" ht="37.5" customHeight="1" thickBot="1">
      <c r="A2" s="150" t="s">
        <v>68</v>
      </c>
      <c r="B2" s="175" t="s">
        <v>32</v>
      </c>
      <c r="C2" s="149" t="s">
        <v>229</v>
      </c>
      <c r="D2" s="174" t="s">
        <v>174</v>
      </c>
    </row>
    <row r="3" spans="1:4" ht="21" customHeight="1">
      <c r="A3" s="2">
        <v>1395</v>
      </c>
      <c r="B3" s="68">
        <f>C3+D3</f>
        <v>862348</v>
      </c>
      <c r="C3" s="125">
        <v>233983</v>
      </c>
      <c r="D3" s="125">
        <v>628365</v>
      </c>
    </row>
    <row r="4" spans="1:4" ht="21" customHeight="1">
      <c r="A4" s="2">
        <v>1396</v>
      </c>
      <c r="B4" s="68">
        <f t="shared" ref="B4:B41" si="0">C4+D4</f>
        <v>876567</v>
      </c>
      <c r="C4" s="125">
        <v>192635</v>
      </c>
      <c r="D4" s="125">
        <v>683932</v>
      </c>
    </row>
    <row r="5" spans="1:4" ht="21" customHeight="1">
      <c r="A5" s="2">
        <v>1397</v>
      </c>
      <c r="B5" s="68">
        <f t="shared" si="0"/>
        <v>961991</v>
      </c>
      <c r="C5" s="125">
        <v>185960</v>
      </c>
      <c r="D5" s="125">
        <v>776031</v>
      </c>
    </row>
    <row r="6" spans="1:4" ht="21" customHeight="1">
      <c r="A6" s="2">
        <v>1398</v>
      </c>
      <c r="B6" s="68">
        <f t="shared" si="0"/>
        <v>1081424</v>
      </c>
      <c r="C6" s="125">
        <v>172965</v>
      </c>
      <c r="D6" s="125">
        <v>908459</v>
      </c>
    </row>
    <row r="7" spans="1:4" ht="21" customHeight="1">
      <c r="A7" s="2">
        <v>1399</v>
      </c>
      <c r="B7" s="68">
        <f t="shared" si="0"/>
        <v>1186661</v>
      </c>
      <c r="C7" s="125">
        <v>152292</v>
      </c>
      <c r="D7" s="125">
        <v>1034369</v>
      </c>
    </row>
    <row r="8" spans="1:4" ht="21" customHeight="1" thickBot="1">
      <c r="A8" s="2">
        <v>1400</v>
      </c>
      <c r="B8" s="68">
        <f>SUM(B9:B41)</f>
        <v>1496078</v>
      </c>
      <c r="C8" s="125">
        <v>136798</v>
      </c>
      <c r="D8" s="125">
        <v>1359280</v>
      </c>
    </row>
    <row r="9" spans="1:4" ht="21" customHeight="1" thickBot="1">
      <c r="A9" s="5" t="s">
        <v>41</v>
      </c>
      <c r="B9" s="10">
        <f t="shared" si="0"/>
        <v>92493</v>
      </c>
      <c r="C9" s="7">
        <v>7932</v>
      </c>
      <c r="D9" s="6">
        <v>84561</v>
      </c>
    </row>
    <row r="10" spans="1:4" ht="21" customHeight="1" thickBot="1">
      <c r="A10" s="11" t="s">
        <v>42</v>
      </c>
      <c r="B10" s="29">
        <f t="shared" si="0"/>
        <v>39519</v>
      </c>
      <c r="C10" s="21">
        <v>3601</v>
      </c>
      <c r="D10" s="22">
        <v>35918</v>
      </c>
    </row>
    <row r="11" spans="1:4" ht="21" customHeight="1" thickBot="1">
      <c r="A11" s="11" t="s">
        <v>43</v>
      </c>
      <c r="B11" s="29">
        <f t="shared" si="0"/>
        <v>20931</v>
      </c>
      <c r="C11" s="21">
        <v>2413</v>
      </c>
      <c r="D11" s="22">
        <v>18518</v>
      </c>
    </row>
    <row r="12" spans="1:4" ht="21" customHeight="1" thickBot="1">
      <c r="A12" s="11" t="s">
        <v>0</v>
      </c>
      <c r="B12" s="29">
        <f t="shared" si="0"/>
        <v>128194</v>
      </c>
      <c r="C12" s="21">
        <v>7733</v>
      </c>
      <c r="D12" s="22">
        <v>120461</v>
      </c>
    </row>
    <row r="13" spans="1:4" ht="21" customHeight="1" thickBot="1">
      <c r="A13" s="11" t="s">
        <v>33</v>
      </c>
      <c r="B13" s="29">
        <f t="shared" si="0"/>
        <v>54859</v>
      </c>
      <c r="C13" s="21">
        <v>1493</v>
      </c>
      <c r="D13" s="22">
        <v>53366</v>
      </c>
    </row>
    <row r="14" spans="1:4" ht="21" customHeight="1" thickBot="1">
      <c r="A14" s="11" t="s">
        <v>44</v>
      </c>
      <c r="B14" s="29">
        <f t="shared" si="0"/>
        <v>9953</v>
      </c>
      <c r="C14" s="21">
        <v>2115</v>
      </c>
      <c r="D14" s="22">
        <v>7838</v>
      </c>
    </row>
    <row r="15" spans="1:4" ht="21" customHeight="1" thickBot="1">
      <c r="A15" s="11" t="s">
        <v>1</v>
      </c>
      <c r="B15" s="29">
        <f t="shared" si="0"/>
        <v>14965</v>
      </c>
      <c r="C15" s="21">
        <v>1937</v>
      </c>
      <c r="D15" s="22">
        <v>13028</v>
      </c>
    </row>
    <row r="16" spans="1:4" ht="21" customHeight="1" thickBot="1">
      <c r="A16" s="11" t="s">
        <v>45</v>
      </c>
      <c r="B16" s="29">
        <f t="shared" si="0"/>
        <v>17757</v>
      </c>
      <c r="C16" s="21">
        <v>2034</v>
      </c>
      <c r="D16" s="22">
        <v>15723</v>
      </c>
    </row>
    <row r="17" spans="1:4" ht="21" customHeight="1" thickBot="1">
      <c r="A17" s="11" t="s">
        <v>46</v>
      </c>
      <c r="B17" s="29">
        <f t="shared" si="0"/>
        <v>12852</v>
      </c>
      <c r="C17" s="21">
        <v>2116</v>
      </c>
      <c r="D17" s="22">
        <v>10736</v>
      </c>
    </row>
    <row r="18" spans="1:4" ht="21" customHeight="1" thickBot="1">
      <c r="A18" s="11" t="s">
        <v>47</v>
      </c>
      <c r="B18" s="29">
        <f t="shared" si="0"/>
        <v>91124</v>
      </c>
      <c r="C18" s="21">
        <v>13647</v>
      </c>
      <c r="D18" s="22">
        <v>77477</v>
      </c>
    </row>
    <row r="19" spans="1:4" ht="21" customHeight="1" thickBot="1">
      <c r="A19" s="11" t="s">
        <v>28</v>
      </c>
      <c r="B19" s="29">
        <f t="shared" si="0"/>
        <v>9167</v>
      </c>
      <c r="C19" s="21">
        <v>2296</v>
      </c>
      <c r="D19" s="22">
        <v>6871</v>
      </c>
    </row>
    <row r="20" spans="1:4" ht="21" customHeight="1" thickBot="1">
      <c r="A20" s="11" t="s">
        <v>2</v>
      </c>
      <c r="B20" s="29">
        <f t="shared" si="0"/>
        <v>62073</v>
      </c>
      <c r="C20" s="21">
        <v>7685</v>
      </c>
      <c r="D20" s="22">
        <v>54388</v>
      </c>
    </row>
    <row r="21" spans="1:4" ht="21" customHeight="1" thickBot="1">
      <c r="A21" s="11" t="s">
        <v>3</v>
      </c>
      <c r="B21" s="29">
        <f t="shared" si="0"/>
        <v>32259</v>
      </c>
      <c r="C21" s="21">
        <v>1828</v>
      </c>
      <c r="D21" s="22">
        <v>30431</v>
      </c>
    </row>
    <row r="22" spans="1:4" ht="21" customHeight="1" thickBot="1">
      <c r="A22" s="11" t="s">
        <v>4</v>
      </c>
      <c r="B22" s="29">
        <f t="shared" si="0"/>
        <v>17773</v>
      </c>
      <c r="C22" s="21">
        <v>1491</v>
      </c>
      <c r="D22" s="22">
        <v>16282</v>
      </c>
    </row>
    <row r="23" spans="1:4" ht="21" customHeight="1" thickBot="1">
      <c r="A23" s="11" t="s">
        <v>48</v>
      </c>
      <c r="B23" s="29">
        <f t="shared" si="0"/>
        <v>9492</v>
      </c>
      <c r="C23" s="21">
        <v>5287</v>
      </c>
      <c r="D23" s="22">
        <v>4205</v>
      </c>
    </row>
    <row r="24" spans="1:4" ht="21" customHeight="1" thickBot="1">
      <c r="A24" s="11" t="s">
        <v>49</v>
      </c>
      <c r="B24" s="29">
        <f t="shared" si="0"/>
        <v>102884</v>
      </c>
      <c r="C24" s="21">
        <v>3047</v>
      </c>
      <c r="D24" s="22">
        <v>99837</v>
      </c>
    </row>
    <row r="25" spans="1:4" ht="21" customHeight="1" thickBot="1">
      <c r="A25" s="11" t="s">
        <v>50</v>
      </c>
      <c r="B25" s="29">
        <f t="shared" si="0"/>
        <v>48808</v>
      </c>
      <c r="C25" s="21">
        <v>5265</v>
      </c>
      <c r="D25" s="22">
        <v>43543</v>
      </c>
    </row>
    <row r="26" spans="1:4" ht="21" customHeight="1" thickBot="1">
      <c r="A26" s="11" t="s">
        <v>51</v>
      </c>
      <c r="B26" s="29">
        <f t="shared" si="0"/>
        <v>102864</v>
      </c>
      <c r="C26" s="21">
        <v>2073</v>
      </c>
      <c r="D26" s="22">
        <v>100791</v>
      </c>
    </row>
    <row r="27" spans="1:4" ht="21" customHeight="1" thickBot="1">
      <c r="A27" s="11" t="s">
        <v>5</v>
      </c>
      <c r="B27" s="29">
        <f t="shared" si="0"/>
        <v>108155</v>
      </c>
      <c r="C27" s="21">
        <v>11191</v>
      </c>
      <c r="D27" s="22">
        <v>96964</v>
      </c>
    </row>
    <row r="28" spans="1:4" ht="21" customHeight="1" thickBot="1">
      <c r="A28" s="11" t="s">
        <v>52</v>
      </c>
      <c r="B28" s="29">
        <f t="shared" si="0"/>
        <v>25739</v>
      </c>
      <c r="C28" s="21">
        <v>2491</v>
      </c>
      <c r="D28" s="22">
        <v>23248</v>
      </c>
    </row>
    <row r="29" spans="1:4" ht="21" customHeight="1" thickBot="1">
      <c r="A29" s="11" t="s">
        <v>6</v>
      </c>
      <c r="B29" s="29">
        <f t="shared" si="0"/>
        <v>15632</v>
      </c>
      <c r="C29" s="21">
        <v>1951</v>
      </c>
      <c r="D29" s="22">
        <v>13681</v>
      </c>
    </row>
    <row r="30" spans="1:4" ht="21" customHeight="1" thickBot="1">
      <c r="A30" s="11" t="s">
        <v>53</v>
      </c>
      <c r="B30" s="29">
        <f t="shared" si="0"/>
        <v>26659</v>
      </c>
      <c r="C30" s="21">
        <v>3516</v>
      </c>
      <c r="D30" s="22">
        <v>23143</v>
      </c>
    </row>
    <row r="31" spans="1:4" ht="21" customHeight="1" thickBot="1">
      <c r="A31" s="11" t="s">
        <v>54</v>
      </c>
      <c r="B31" s="29">
        <f t="shared" si="0"/>
        <v>42031</v>
      </c>
      <c r="C31" s="21">
        <v>6054</v>
      </c>
      <c r="D31" s="22">
        <v>35977</v>
      </c>
    </row>
    <row r="32" spans="1:4" ht="21" customHeight="1" thickBot="1">
      <c r="A32" s="11" t="s">
        <v>55</v>
      </c>
      <c r="B32" s="29">
        <f t="shared" si="0"/>
        <v>36946</v>
      </c>
      <c r="C32" s="21">
        <v>3816</v>
      </c>
      <c r="D32" s="22">
        <v>33130</v>
      </c>
    </row>
    <row r="33" spans="1:4" ht="21" customHeight="1" thickBot="1">
      <c r="A33" s="11" t="s">
        <v>56</v>
      </c>
      <c r="B33" s="29">
        <f t="shared" si="0"/>
        <v>5400</v>
      </c>
      <c r="C33" s="21">
        <v>1203</v>
      </c>
      <c r="D33" s="22">
        <v>4197</v>
      </c>
    </row>
    <row r="34" spans="1:4" ht="21" customHeight="1" thickBot="1">
      <c r="A34" s="11" t="s">
        <v>7</v>
      </c>
      <c r="B34" s="29">
        <f t="shared" si="0"/>
        <v>30489</v>
      </c>
      <c r="C34" s="21">
        <v>3837</v>
      </c>
      <c r="D34" s="22">
        <v>26652</v>
      </c>
    </row>
    <row r="35" spans="1:4" ht="21" customHeight="1" thickBot="1">
      <c r="A35" s="11" t="s">
        <v>57</v>
      </c>
      <c r="B35" s="29">
        <f t="shared" si="0"/>
        <v>96612</v>
      </c>
      <c r="C35" s="21">
        <v>4510</v>
      </c>
      <c r="D35" s="22">
        <v>92102</v>
      </c>
    </row>
    <row r="36" spans="1:4" ht="21" customHeight="1" thickBot="1">
      <c r="A36" s="11" t="s">
        <v>8</v>
      </c>
      <c r="B36" s="29">
        <f t="shared" si="0"/>
        <v>31546</v>
      </c>
      <c r="C36" s="21">
        <v>5622</v>
      </c>
      <c r="D36" s="22">
        <v>25924</v>
      </c>
    </row>
    <row r="37" spans="1:4" ht="21" customHeight="1" thickBot="1">
      <c r="A37" s="11" t="s">
        <v>9</v>
      </c>
      <c r="B37" s="29">
        <f t="shared" si="0"/>
        <v>106675</v>
      </c>
      <c r="C37" s="21">
        <v>5967</v>
      </c>
      <c r="D37" s="22">
        <v>100708</v>
      </c>
    </row>
    <row r="38" spans="1:4" ht="21" customHeight="1" thickBot="1">
      <c r="A38" s="11" t="s">
        <v>58</v>
      </c>
      <c r="B38" s="29">
        <f t="shared" si="0"/>
        <v>32888</v>
      </c>
      <c r="C38" s="21">
        <v>3211</v>
      </c>
      <c r="D38" s="22">
        <v>29677</v>
      </c>
    </row>
    <row r="39" spans="1:4" ht="21" customHeight="1" thickBot="1">
      <c r="A39" s="11" t="s">
        <v>10</v>
      </c>
      <c r="B39" s="29">
        <f t="shared" si="0"/>
        <v>12050</v>
      </c>
      <c r="C39" s="21">
        <v>2545</v>
      </c>
      <c r="D39" s="22">
        <v>9505</v>
      </c>
    </row>
    <row r="40" spans="1:4" ht="21" customHeight="1" thickBot="1">
      <c r="A40" s="11" t="s">
        <v>11</v>
      </c>
      <c r="B40" s="29">
        <f t="shared" si="0"/>
        <v>38739</v>
      </c>
      <c r="C40" s="21">
        <v>5391</v>
      </c>
      <c r="D40" s="22">
        <v>33348</v>
      </c>
    </row>
    <row r="41" spans="1:4" ht="21" customHeight="1" thickBot="1">
      <c r="A41" s="11" t="s">
        <v>59</v>
      </c>
      <c r="B41" s="29">
        <f t="shared" si="0"/>
        <v>18550</v>
      </c>
      <c r="C41" s="21">
        <v>1500</v>
      </c>
      <c r="D41" s="22">
        <v>17050</v>
      </c>
    </row>
    <row r="42" spans="1:4" ht="0.75" hidden="1" customHeight="1">
      <c r="A42" s="312"/>
      <c r="B42" s="312"/>
      <c r="C42" s="312"/>
      <c r="D42" s="312"/>
    </row>
    <row r="43" spans="1:4" ht="21">
      <c r="C43" s="34"/>
      <c r="D43" s="34"/>
    </row>
  </sheetData>
  <mergeCells count="2">
    <mergeCell ref="A1:D1"/>
    <mergeCell ref="A42:D42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  <ignoredErrors>
    <ignoredError sqref="B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551F3-7B29-4FC7-B253-2E2467459EFE}">
  <sheetPr>
    <tabColor rgb="FF9999FF"/>
    <pageSetUpPr fitToPage="1"/>
  </sheetPr>
  <dimension ref="A1:F45"/>
  <sheetViews>
    <sheetView rightToLeft="1" view="pageBreakPreview" zoomScaleNormal="100" zoomScaleSheetLayoutView="100" workbookViewId="0">
      <selection sqref="A1:F1"/>
    </sheetView>
  </sheetViews>
  <sheetFormatPr defaultColWidth="15.7109375" defaultRowHeight="22.5"/>
  <cols>
    <col min="1" max="1" width="23.28515625" style="28" customWidth="1"/>
    <col min="2" max="5" width="20.7109375" style="19" customWidth="1"/>
    <col min="6" max="233" width="15.7109375" style="19"/>
    <col min="234" max="234" width="19.140625" style="19" customWidth="1"/>
    <col min="235" max="235" width="15.140625" style="19" customWidth="1"/>
    <col min="236" max="239" width="16.140625" style="19" customWidth="1"/>
    <col min="240" max="245" width="15.7109375" style="19"/>
    <col min="246" max="246" width="21.28515625" style="19" bestFit="1" customWidth="1"/>
    <col min="247" max="247" width="15.140625" style="19" customWidth="1"/>
    <col min="248" max="251" width="16.140625" style="19" customWidth="1"/>
    <col min="252" max="489" width="15.7109375" style="19"/>
    <col min="490" max="490" width="19.140625" style="19" customWidth="1"/>
    <col min="491" max="491" width="15.140625" style="19" customWidth="1"/>
    <col min="492" max="495" width="16.140625" style="19" customWidth="1"/>
    <col min="496" max="501" width="15.7109375" style="19"/>
    <col min="502" max="502" width="21.28515625" style="19" bestFit="1" customWidth="1"/>
    <col min="503" max="503" width="15.140625" style="19" customWidth="1"/>
    <col min="504" max="507" width="16.140625" style="19" customWidth="1"/>
    <col min="508" max="745" width="15.7109375" style="19"/>
    <col min="746" max="746" width="19.140625" style="19" customWidth="1"/>
    <col min="747" max="747" width="15.140625" style="19" customWidth="1"/>
    <col min="748" max="751" width="16.140625" style="19" customWidth="1"/>
    <col min="752" max="757" width="15.7109375" style="19"/>
    <col min="758" max="758" width="21.28515625" style="19" bestFit="1" customWidth="1"/>
    <col min="759" max="759" width="15.140625" style="19" customWidth="1"/>
    <col min="760" max="763" width="16.140625" style="19" customWidth="1"/>
    <col min="764" max="1001" width="15.7109375" style="19"/>
    <col min="1002" max="1002" width="19.140625" style="19" customWidth="1"/>
    <col min="1003" max="1003" width="15.140625" style="19" customWidth="1"/>
    <col min="1004" max="1007" width="16.140625" style="19" customWidth="1"/>
    <col min="1008" max="1013" width="15.7109375" style="19"/>
    <col min="1014" max="1014" width="21.28515625" style="19" bestFit="1" customWidth="1"/>
    <col min="1015" max="1015" width="15.140625" style="19" customWidth="1"/>
    <col min="1016" max="1019" width="16.140625" style="19" customWidth="1"/>
    <col min="1020" max="1257" width="15.7109375" style="19"/>
    <col min="1258" max="1258" width="19.140625" style="19" customWidth="1"/>
    <col min="1259" max="1259" width="15.140625" style="19" customWidth="1"/>
    <col min="1260" max="1263" width="16.140625" style="19" customWidth="1"/>
    <col min="1264" max="1269" width="15.7109375" style="19"/>
    <col min="1270" max="1270" width="21.28515625" style="19" bestFit="1" customWidth="1"/>
    <col min="1271" max="1271" width="15.140625" style="19" customWidth="1"/>
    <col min="1272" max="1275" width="16.140625" style="19" customWidth="1"/>
    <col min="1276" max="1513" width="15.7109375" style="19"/>
    <col min="1514" max="1514" width="19.140625" style="19" customWidth="1"/>
    <col min="1515" max="1515" width="15.140625" style="19" customWidth="1"/>
    <col min="1516" max="1519" width="16.140625" style="19" customWidth="1"/>
    <col min="1520" max="1525" width="15.7109375" style="19"/>
    <col min="1526" max="1526" width="21.28515625" style="19" bestFit="1" customWidth="1"/>
    <col min="1527" max="1527" width="15.140625" style="19" customWidth="1"/>
    <col min="1528" max="1531" width="16.140625" style="19" customWidth="1"/>
    <col min="1532" max="1769" width="15.7109375" style="19"/>
    <col min="1770" max="1770" width="19.140625" style="19" customWidth="1"/>
    <col min="1771" max="1771" width="15.140625" style="19" customWidth="1"/>
    <col min="1772" max="1775" width="16.140625" style="19" customWidth="1"/>
    <col min="1776" max="1781" width="15.7109375" style="19"/>
    <col min="1782" max="1782" width="21.28515625" style="19" bestFit="1" customWidth="1"/>
    <col min="1783" max="1783" width="15.140625" style="19" customWidth="1"/>
    <col min="1784" max="1787" width="16.140625" style="19" customWidth="1"/>
    <col min="1788" max="2025" width="15.7109375" style="19"/>
    <col min="2026" max="2026" width="19.140625" style="19" customWidth="1"/>
    <col min="2027" max="2027" width="15.140625" style="19" customWidth="1"/>
    <col min="2028" max="2031" width="16.140625" style="19" customWidth="1"/>
    <col min="2032" max="2037" width="15.7109375" style="19"/>
    <col min="2038" max="2038" width="21.28515625" style="19" bestFit="1" customWidth="1"/>
    <col min="2039" max="2039" width="15.140625" style="19" customWidth="1"/>
    <col min="2040" max="2043" width="16.140625" style="19" customWidth="1"/>
    <col min="2044" max="2281" width="15.7109375" style="19"/>
    <col min="2282" max="2282" width="19.140625" style="19" customWidth="1"/>
    <col min="2283" max="2283" width="15.140625" style="19" customWidth="1"/>
    <col min="2284" max="2287" width="16.140625" style="19" customWidth="1"/>
    <col min="2288" max="2293" width="15.7109375" style="19"/>
    <col min="2294" max="2294" width="21.28515625" style="19" bestFit="1" customWidth="1"/>
    <col min="2295" max="2295" width="15.140625" style="19" customWidth="1"/>
    <col min="2296" max="2299" width="16.140625" style="19" customWidth="1"/>
    <col min="2300" max="2537" width="15.7109375" style="19"/>
    <col min="2538" max="2538" width="19.140625" style="19" customWidth="1"/>
    <col min="2539" max="2539" width="15.140625" style="19" customWidth="1"/>
    <col min="2540" max="2543" width="16.140625" style="19" customWidth="1"/>
    <col min="2544" max="2549" width="15.7109375" style="19"/>
    <col min="2550" max="2550" width="21.28515625" style="19" bestFit="1" customWidth="1"/>
    <col min="2551" max="2551" width="15.140625" style="19" customWidth="1"/>
    <col min="2552" max="2555" width="16.140625" style="19" customWidth="1"/>
    <col min="2556" max="2793" width="15.7109375" style="19"/>
    <col min="2794" max="2794" width="19.140625" style="19" customWidth="1"/>
    <col min="2795" max="2795" width="15.140625" style="19" customWidth="1"/>
    <col min="2796" max="2799" width="16.140625" style="19" customWidth="1"/>
    <col min="2800" max="2805" width="15.7109375" style="19"/>
    <col min="2806" max="2806" width="21.28515625" style="19" bestFit="1" customWidth="1"/>
    <col min="2807" max="2807" width="15.140625" style="19" customWidth="1"/>
    <col min="2808" max="2811" width="16.140625" style="19" customWidth="1"/>
    <col min="2812" max="3049" width="15.7109375" style="19"/>
    <col min="3050" max="3050" width="19.140625" style="19" customWidth="1"/>
    <col min="3051" max="3051" width="15.140625" style="19" customWidth="1"/>
    <col min="3052" max="3055" width="16.140625" style="19" customWidth="1"/>
    <col min="3056" max="3061" width="15.7109375" style="19"/>
    <col min="3062" max="3062" width="21.28515625" style="19" bestFit="1" customWidth="1"/>
    <col min="3063" max="3063" width="15.140625" style="19" customWidth="1"/>
    <col min="3064" max="3067" width="16.140625" style="19" customWidth="1"/>
    <col min="3068" max="3305" width="15.7109375" style="19"/>
    <col min="3306" max="3306" width="19.140625" style="19" customWidth="1"/>
    <col min="3307" max="3307" width="15.140625" style="19" customWidth="1"/>
    <col min="3308" max="3311" width="16.140625" style="19" customWidth="1"/>
    <col min="3312" max="3317" width="15.7109375" style="19"/>
    <col min="3318" max="3318" width="21.28515625" style="19" bestFit="1" customWidth="1"/>
    <col min="3319" max="3319" width="15.140625" style="19" customWidth="1"/>
    <col min="3320" max="3323" width="16.140625" style="19" customWidth="1"/>
    <col min="3324" max="3561" width="15.7109375" style="19"/>
    <col min="3562" max="3562" width="19.140625" style="19" customWidth="1"/>
    <col min="3563" max="3563" width="15.140625" style="19" customWidth="1"/>
    <col min="3564" max="3567" width="16.140625" style="19" customWidth="1"/>
    <col min="3568" max="3573" width="15.7109375" style="19"/>
    <col min="3574" max="3574" width="21.28515625" style="19" bestFit="1" customWidth="1"/>
    <col min="3575" max="3575" width="15.140625" style="19" customWidth="1"/>
    <col min="3576" max="3579" width="16.140625" style="19" customWidth="1"/>
    <col min="3580" max="3817" width="15.7109375" style="19"/>
    <col min="3818" max="3818" width="19.140625" style="19" customWidth="1"/>
    <col min="3819" max="3819" width="15.140625" style="19" customWidth="1"/>
    <col min="3820" max="3823" width="16.140625" style="19" customWidth="1"/>
    <col min="3824" max="3829" width="15.7109375" style="19"/>
    <col min="3830" max="3830" width="21.28515625" style="19" bestFit="1" customWidth="1"/>
    <col min="3831" max="3831" width="15.140625" style="19" customWidth="1"/>
    <col min="3832" max="3835" width="16.140625" style="19" customWidth="1"/>
    <col min="3836" max="4073" width="15.7109375" style="19"/>
    <col min="4074" max="4074" width="19.140625" style="19" customWidth="1"/>
    <col min="4075" max="4075" width="15.140625" style="19" customWidth="1"/>
    <col min="4076" max="4079" width="16.140625" style="19" customWidth="1"/>
    <col min="4080" max="4085" width="15.7109375" style="19"/>
    <col min="4086" max="4086" width="21.28515625" style="19" bestFit="1" customWidth="1"/>
    <col min="4087" max="4087" width="15.140625" style="19" customWidth="1"/>
    <col min="4088" max="4091" width="16.140625" style="19" customWidth="1"/>
    <col min="4092" max="4329" width="15.7109375" style="19"/>
    <col min="4330" max="4330" width="19.140625" style="19" customWidth="1"/>
    <col min="4331" max="4331" width="15.140625" style="19" customWidth="1"/>
    <col min="4332" max="4335" width="16.140625" style="19" customWidth="1"/>
    <col min="4336" max="4341" width="15.7109375" style="19"/>
    <col min="4342" max="4342" width="21.28515625" style="19" bestFit="1" customWidth="1"/>
    <col min="4343" max="4343" width="15.140625" style="19" customWidth="1"/>
    <col min="4344" max="4347" width="16.140625" style="19" customWidth="1"/>
    <col min="4348" max="4585" width="15.7109375" style="19"/>
    <col min="4586" max="4586" width="19.140625" style="19" customWidth="1"/>
    <col min="4587" max="4587" width="15.140625" style="19" customWidth="1"/>
    <col min="4588" max="4591" width="16.140625" style="19" customWidth="1"/>
    <col min="4592" max="4597" width="15.7109375" style="19"/>
    <col min="4598" max="4598" width="21.28515625" style="19" bestFit="1" customWidth="1"/>
    <col min="4599" max="4599" width="15.140625" style="19" customWidth="1"/>
    <col min="4600" max="4603" width="16.140625" style="19" customWidth="1"/>
    <col min="4604" max="4841" width="15.7109375" style="19"/>
    <col min="4842" max="4842" width="19.140625" style="19" customWidth="1"/>
    <col min="4843" max="4843" width="15.140625" style="19" customWidth="1"/>
    <col min="4844" max="4847" width="16.140625" style="19" customWidth="1"/>
    <col min="4848" max="4853" width="15.7109375" style="19"/>
    <col min="4854" max="4854" width="21.28515625" style="19" bestFit="1" customWidth="1"/>
    <col min="4855" max="4855" width="15.140625" style="19" customWidth="1"/>
    <col min="4856" max="4859" width="16.140625" style="19" customWidth="1"/>
    <col min="4860" max="5097" width="15.7109375" style="19"/>
    <col min="5098" max="5098" width="19.140625" style="19" customWidth="1"/>
    <col min="5099" max="5099" width="15.140625" style="19" customWidth="1"/>
    <col min="5100" max="5103" width="16.140625" style="19" customWidth="1"/>
    <col min="5104" max="5109" width="15.7109375" style="19"/>
    <col min="5110" max="5110" width="21.28515625" style="19" bestFit="1" customWidth="1"/>
    <col min="5111" max="5111" width="15.140625" style="19" customWidth="1"/>
    <col min="5112" max="5115" width="16.140625" style="19" customWidth="1"/>
    <col min="5116" max="5353" width="15.7109375" style="19"/>
    <col min="5354" max="5354" width="19.140625" style="19" customWidth="1"/>
    <col min="5355" max="5355" width="15.140625" style="19" customWidth="1"/>
    <col min="5356" max="5359" width="16.140625" style="19" customWidth="1"/>
    <col min="5360" max="5365" width="15.7109375" style="19"/>
    <col min="5366" max="5366" width="21.28515625" style="19" bestFit="1" customWidth="1"/>
    <col min="5367" max="5367" width="15.140625" style="19" customWidth="1"/>
    <col min="5368" max="5371" width="16.140625" style="19" customWidth="1"/>
    <col min="5372" max="5609" width="15.7109375" style="19"/>
    <col min="5610" max="5610" width="19.140625" style="19" customWidth="1"/>
    <col min="5611" max="5611" width="15.140625" style="19" customWidth="1"/>
    <col min="5612" max="5615" width="16.140625" style="19" customWidth="1"/>
    <col min="5616" max="5621" width="15.7109375" style="19"/>
    <col min="5622" max="5622" width="21.28515625" style="19" bestFit="1" customWidth="1"/>
    <col min="5623" max="5623" width="15.140625" style="19" customWidth="1"/>
    <col min="5624" max="5627" width="16.140625" style="19" customWidth="1"/>
    <col min="5628" max="5865" width="15.7109375" style="19"/>
    <col min="5866" max="5866" width="19.140625" style="19" customWidth="1"/>
    <col min="5867" max="5867" width="15.140625" style="19" customWidth="1"/>
    <col min="5868" max="5871" width="16.140625" style="19" customWidth="1"/>
    <col min="5872" max="5877" width="15.7109375" style="19"/>
    <col min="5878" max="5878" width="21.28515625" style="19" bestFit="1" customWidth="1"/>
    <col min="5879" max="5879" width="15.140625" style="19" customWidth="1"/>
    <col min="5880" max="5883" width="16.140625" style="19" customWidth="1"/>
    <col min="5884" max="6121" width="15.7109375" style="19"/>
    <col min="6122" max="6122" width="19.140625" style="19" customWidth="1"/>
    <col min="6123" max="6123" width="15.140625" style="19" customWidth="1"/>
    <col min="6124" max="6127" width="16.140625" style="19" customWidth="1"/>
    <col min="6128" max="6133" width="15.7109375" style="19"/>
    <col min="6134" max="6134" width="21.28515625" style="19" bestFit="1" customWidth="1"/>
    <col min="6135" max="6135" width="15.140625" style="19" customWidth="1"/>
    <col min="6136" max="6139" width="16.140625" style="19" customWidth="1"/>
    <col min="6140" max="6377" width="15.7109375" style="19"/>
    <col min="6378" max="6378" width="19.140625" style="19" customWidth="1"/>
    <col min="6379" max="6379" width="15.140625" style="19" customWidth="1"/>
    <col min="6380" max="6383" width="16.140625" style="19" customWidth="1"/>
    <col min="6384" max="6389" width="15.7109375" style="19"/>
    <col min="6390" max="6390" width="21.28515625" style="19" bestFit="1" customWidth="1"/>
    <col min="6391" max="6391" width="15.140625" style="19" customWidth="1"/>
    <col min="6392" max="6395" width="16.140625" style="19" customWidth="1"/>
    <col min="6396" max="6633" width="15.7109375" style="19"/>
    <col min="6634" max="6634" width="19.140625" style="19" customWidth="1"/>
    <col min="6635" max="6635" width="15.140625" style="19" customWidth="1"/>
    <col min="6636" max="6639" width="16.140625" style="19" customWidth="1"/>
    <col min="6640" max="6645" width="15.7109375" style="19"/>
    <col min="6646" max="6646" width="21.28515625" style="19" bestFit="1" customWidth="1"/>
    <col min="6647" max="6647" width="15.140625" style="19" customWidth="1"/>
    <col min="6648" max="6651" width="16.140625" style="19" customWidth="1"/>
    <col min="6652" max="6889" width="15.7109375" style="19"/>
    <col min="6890" max="6890" width="19.140625" style="19" customWidth="1"/>
    <col min="6891" max="6891" width="15.140625" style="19" customWidth="1"/>
    <col min="6892" max="6895" width="16.140625" style="19" customWidth="1"/>
    <col min="6896" max="6901" width="15.7109375" style="19"/>
    <col min="6902" max="6902" width="21.28515625" style="19" bestFit="1" customWidth="1"/>
    <col min="6903" max="6903" width="15.140625" style="19" customWidth="1"/>
    <col min="6904" max="6907" width="16.140625" style="19" customWidth="1"/>
    <col min="6908" max="7145" width="15.7109375" style="19"/>
    <col min="7146" max="7146" width="19.140625" style="19" customWidth="1"/>
    <col min="7147" max="7147" width="15.140625" style="19" customWidth="1"/>
    <col min="7148" max="7151" width="16.140625" style="19" customWidth="1"/>
    <col min="7152" max="7157" width="15.7109375" style="19"/>
    <col min="7158" max="7158" width="21.28515625" style="19" bestFit="1" customWidth="1"/>
    <col min="7159" max="7159" width="15.140625" style="19" customWidth="1"/>
    <col min="7160" max="7163" width="16.140625" style="19" customWidth="1"/>
    <col min="7164" max="7401" width="15.7109375" style="19"/>
    <col min="7402" max="7402" width="19.140625" style="19" customWidth="1"/>
    <col min="7403" max="7403" width="15.140625" style="19" customWidth="1"/>
    <col min="7404" max="7407" width="16.140625" style="19" customWidth="1"/>
    <col min="7408" max="7413" width="15.7109375" style="19"/>
    <col min="7414" max="7414" width="21.28515625" style="19" bestFit="1" customWidth="1"/>
    <col min="7415" max="7415" width="15.140625" style="19" customWidth="1"/>
    <col min="7416" max="7419" width="16.140625" style="19" customWidth="1"/>
    <col min="7420" max="7657" width="15.7109375" style="19"/>
    <col min="7658" max="7658" width="19.140625" style="19" customWidth="1"/>
    <col min="7659" max="7659" width="15.140625" style="19" customWidth="1"/>
    <col min="7660" max="7663" width="16.140625" style="19" customWidth="1"/>
    <col min="7664" max="7669" width="15.7109375" style="19"/>
    <col min="7670" max="7670" width="21.28515625" style="19" bestFit="1" customWidth="1"/>
    <col min="7671" max="7671" width="15.140625" style="19" customWidth="1"/>
    <col min="7672" max="7675" width="16.140625" style="19" customWidth="1"/>
    <col min="7676" max="7913" width="15.7109375" style="19"/>
    <col min="7914" max="7914" width="19.140625" style="19" customWidth="1"/>
    <col min="7915" max="7915" width="15.140625" style="19" customWidth="1"/>
    <col min="7916" max="7919" width="16.140625" style="19" customWidth="1"/>
    <col min="7920" max="7925" width="15.7109375" style="19"/>
    <col min="7926" max="7926" width="21.28515625" style="19" bestFit="1" customWidth="1"/>
    <col min="7927" max="7927" width="15.140625" style="19" customWidth="1"/>
    <col min="7928" max="7931" width="16.140625" style="19" customWidth="1"/>
    <col min="7932" max="8169" width="15.7109375" style="19"/>
    <col min="8170" max="8170" width="19.140625" style="19" customWidth="1"/>
    <col min="8171" max="8171" width="15.140625" style="19" customWidth="1"/>
    <col min="8172" max="8175" width="16.140625" style="19" customWidth="1"/>
    <col min="8176" max="8181" width="15.7109375" style="19"/>
    <col min="8182" max="8182" width="21.28515625" style="19" bestFit="1" customWidth="1"/>
    <col min="8183" max="8183" width="15.140625" style="19" customWidth="1"/>
    <col min="8184" max="8187" width="16.140625" style="19" customWidth="1"/>
    <col min="8188" max="8425" width="15.7109375" style="19"/>
    <col min="8426" max="8426" width="19.140625" style="19" customWidth="1"/>
    <col min="8427" max="8427" width="15.140625" style="19" customWidth="1"/>
    <col min="8428" max="8431" width="16.140625" style="19" customWidth="1"/>
    <col min="8432" max="8437" width="15.7109375" style="19"/>
    <col min="8438" max="8438" width="21.28515625" style="19" bestFit="1" customWidth="1"/>
    <col min="8439" max="8439" width="15.140625" style="19" customWidth="1"/>
    <col min="8440" max="8443" width="16.140625" style="19" customWidth="1"/>
    <col min="8444" max="8681" width="15.7109375" style="19"/>
    <col min="8682" max="8682" width="19.140625" style="19" customWidth="1"/>
    <col min="8683" max="8683" width="15.140625" style="19" customWidth="1"/>
    <col min="8684" max="8687" width="16.140625" style="19" customWidth="1"/>
    <col min="8688" max="8693" width="15.7109375" style="19"/>
    <col min="8694" max="8694" width="21.28515625" style="19" bestFit="1" customWidth="1"/>
    <col min="8695" max="8695" width="15.140625" style="19" customWidth="1"/>
    <col min="8696" max="8699" width="16.140625" style="19" customWidth="1"/>
    <col min="8700" max="8937" width="15.7109375" style="19"/>
    <col min="8938" max="8938" width="19.140625" style="19" customWidth="1"/>
    <col min="8939" max="8939" width="15.140625" style="19" customWidth="1"/>
    <col min="8940" max="8943" width="16.140625" style="19" customWidth="1"/>
    <col min="8944" max="8949" width="15.7109375" style="19"/>
    <col min="8950" max="8950" width="21.28515625" style="19" bestFit="1" customWidth="1"/>
    <col min="8951" max="8951" width="15.140625" style="19" customWidth="1"/>
    <col min="8952" max="8955" width="16.140625" style="19" customWidth="1"/>
    <col min="8956" max="9193" width="15.7109375" style="19"/>
    <col min="9194" max="9194" width="19.140625" style="19" customWidth="1"/>
    <col min="9195" max="9195" width="15.140625" style="19" customWidth="1"/>
    <col min="9196" max="9199" width="16.140625" style="19" customWidth="1"/>
    <col min="9200" max="9205" width="15.7109375" style="19"/>
    <col min="9206" max="9206" width="21.28515625" style="19" bestFit="1" customWidth="1"/>
    <col min="9207" max="9207" width="15.140625" style="19" customWidth="1"/>
    <col min="9208" max="9211" width="16.140625" style="19" customWidth="1"/>
    <col min="9212" max="9449" width="15.7109375" style="19"/>
    <col min="9450" max="9450" width="19.140625" style="19" customWidth="1"/>
    <col min="9451" max="9451" width="15.140625" style="19" customWidth="1"/>
    <col min="9452" max="9455" width="16.140625" style="19" customWidth="1"/>
    <col min="9456" max="9461" width="15.7109375" style="19"/>
    <col min="9462" max="9462" width="21.28515625" style="19" bestFit="1" customWidth="1"/>
    <col min="9463" max="9463" width="15.140625" style="19" customWidth="1"/>
    <col min="9464" max="9467" width="16.140625" style="19" customWidth="1"/>
    <col min="9468" max="9705" width="15.7109375" style="19"/>
    <col min="9706" max="9706" width="19.140625" style="19" customWidth="1"/>
    <col min="9707" max="9707" width="15.140625" style="19" customWidth="1"/>
    <col min="9708" max="9711" width="16.140625" style="19" customWidth="1"/>
    <col min="9712" max="9717" width="15.7109375" style="19"/>
    <col min="9718" max="9718" width="21.28515625" style="19" bestFit="1" customWidth="1"/>
    <col min="9719" max="9719" width="15.140625" style="19" customWidth="1"/>
    <col min="9720" max="9723" width="16.140625" style="19" customWidth="1"/>
    <col min="9724" max="9961" width="15.7109375" style="19"/>
    <col min="9962" max="9962" width="19.140625" style="19" customWidth="1"/>
    <col min="9963" max="9963" width="15.140625" style="19" customWidth="1"/>
    <col min="9964" max="9967" width="16.140625" style="19" customWidth="1"/>
    <col min="9968" max="9973" width="15.7109375" style="19"/>
    <col min="9974" max="9974" width="21.28515625" style="19" bestFit="1" customWidth="1"/>
    <col min="9975" max="9975" width="15.140625" style="19" customWidth="1"/>
    <col min="9976" max="9979" width="16.140625" style="19" customWidth="1"/>
    <col min="9980" max="10217" width="15.7109375" style="19"/>
    <col min="10218" max="10218" width="19.140625" style="19" customWidth="1"/>
    <col min="10219" max="10219" width="15.140625" style="19" customWidth="1"/>
    <col min="10220" max="10223" width="16.140625" style="19" customWidth="1"/>
    <col min="10224" max="10229" width="15.7109375" style="19"/>
    <col min="10230" max="10230" width="21.28515625" style="19" bestFit="1" customWidth="1"/>
    <col min="10231" max="10231" width="15.140625" style="19" customWidth="1"/>
    <col min="10232" max="10235" width="16.140625" style="19" customWidth="1"/>
    <col min="10236" max="10473" width="15.7109375" style="19"/>
    <col min="10474" max="10474" width="19.140625" style="19" customWidth="1"/>
    <col min="10475" max="10475" width="15.140625" style="19" customWidth="1"/>
    <col min="10476" max="10479" width="16.140625" style="19" customWidth="1"/>
    <col min="10480" max="10485" width="15.7109375" style="19"/>
    <col min="10486" max="10486" width="21.28515625" style="19" bestFit="1" customWidth="1"/>
    <col min="10487" max="10487" width="15.140625" style="19" customWidth="1"/>
    <col min="10488" max="10491" width="16.140625" style="19" customWidth="1"/>
    <col min="10492" max="10729" width="15.7109375" style="19"/>
    <col min="10730" max="10730" width="19.140625" style="19" customWidth="1"/>
    <col min="10731" max="10731" width="15.140625" style="19" customWidth="1"/>
    <col min="10732" max="10735" width="16.140625" style="19" customWidth="1"/>
    <col min="10736" max="10741" width="15.7109375" style="19"/>
    <col min="10742" max="10742" width="21.28515625" style="19" bestFit="1" customWidth="1"/>
    <col min="10743" max="10743" width="15.140625" style="19" customWidth="1"/>
    <col min="10744" max="10747" width="16.140625" style="19" customWidth="1"/>
    <col min="10748" max="10985" width="15.7109375" style="19"/>
    <col min="10986" max="10986" width="19.140625" style="19" customWidth="1"/>
    <col min="10987" max="10987" width="15.140625" style="19" customWidth="1"/>
    <col min="10988" max="10991" width="16.140625" style="19" customWidth="1"/>
    <col min="10992" max="10997" width="15.7109375" style="19"/>
    <col min="10998" max="10998" width="21.28515625" style="19" bestFit="1" customWidth="1"/>
    <col min="10999" max="10999" width="15.140625" style="19" customWidth="1"/>
    <col min="11000" max="11003" width="16.140625" style="19" customWidth="1"/>
    <col min="11004" max="11241" width="15.7109375" style="19"/>
    <col min="11242" max="11242" width="19.140625" style="19" customWidth="1"/>
    <col min="11243" max="11243" width="15.140625" style="19" customWidth="1"/>
    <col min="11244" max="11247" width="16.140625" style="19" customWidth="1"/>
    <col min="11248" max="11253" width="15.7109375" style="19"/>
    <col min="11254" max="11254" width="21.28515625" style="19" bestFit="1" customWidth="1"/>
    <col min="11255" max="11255" width="15.140625" style="19" customWidth="1"/>
    <col min="11256" max="11259" width="16.140625" style="19" customWidth="1"/>
    <col min="11260" max="11497" width="15.7109375" style="19"/>
    <col min="11498" max="11498" width="19.140625" style="19" customWidth="1"/>
    <col min="11499" max="11499" width="15.140625" style="19" customWidth="1"/>
    <col min="11500" max="11503" width="16.140625" style="19" customWidth="1"/>
    <col min="11504" max="11509" width="15.7109375" style="19"/>
    <col min="11510" max="11510" width="21.28515625" style="19" bestFit="1" customWidth="1"/>
    <col min="11511" max="11511" width="15.140625" style="19" customWidth="1"/>
    <col min="11512" max="11515" width="16.140625" style="19" customWidth="1"/>
    <col min="11516" max="11753" width="15.7109375" style="19"/>
    <col min="11754" max="11754" width="19.140625" style="19" customWidth="1"/>
    <col min="11755" max="11755" width="15.140625" style="19" customWidth="1"/>
    <col min="11756" max="11759" width="16.140625" style="19" customWidth="1"/>
    <col min="11760" max="11765" width="15.7109375" style="19"/>
    <col min="11766" max="11766" width="21.28515625" style="19" bestFit="1" customWidth="1"/>
    <col min="11767" max="11767" width="15.140625" style="19" customWidth="1"/>
    <col min="11768" max="11771" width="16.140625" style="19" customWidth="1"/>
    <col min="11772" max="12009" width="15.7109375" style="19"/>
    <col min="12010" max="12010" width="19.140625" style="19" customWidth="1"/>
    <col min="12011" max="12011" width="15.140625" style="19" customWidth="1"/>
    <col min="12012" max="12015" width="16.140625" style="19" customWidth="1"/>
    <col min="12016" max="12021" width="15.7109375" style="19"/>
    <col min="12022" max="12022" width="21.28515625" style="19" bestFit="1" customWidth="1"/>
    <col min="12023" max="12023" width="15.140625" style="19" customWidth="1"/>
    <col min="12024" max="12027" width="16.140625" style="19" customWidth="1"/>
    <col min="12028" max="12265" width="15.7109375" style="19"/>
    <col min="12266" max="12266" width="19.140625" style="19" customWidth="1"/>
    <col min="12267" max="12267" width="15.140625" style="19" customWidth="1"/>
    <col min="12268" max="12271" width="16.140625" style="19" customWidth="1"/>
    <col min="12272" max="12277" width="15.7109375" style="19"/>
    <col min="12278" max="12278" width="21.28515625" style="19" bestFit="1" customWidth="1"/>
    <col min="12279" max="12279" width="15.140625" style="19" customWidth="1"/>
    <col min="12280" max="12283" width="16.140625" style="19" customWidth="1"/>
    <col min="12284" max="12521" width="15.7109375" style="19"/>
    <col min="12522" max="12522" width="19.140625" style="19" customWidth="1"/>
    <col min="12523" max="12523" width="15.140625" style="19" customWidth="1"/>
    <col min="12524" max="12527" width="16.140625" style="19" customWidth="1"/>
    <col min="12528" max="12533" width="15.7109375" style="19"/>
    <col min="12534" max="12534" width="21.28515625" style="19" bestFit="1" customWidth="1"/>
    <col min="12535" max="12535" width="15.140625" style="19" customWidth="1"/>
    <col min="12536" max="12539" width="16.140625" style="19" customWidth="1"/>
    <col min="12540" max="12777" width="15.7109375" style="19"/>
    <col min="12778" max="12778" width="19.140625" style="19" customWidth="1"/>
    <col min="12779" max="12779" width="15.140625" style="19" customWidth="1"/>
    <col min="12780" max="12783" width="16.140625" style="19" customWidth="1"/>
    <col min="12784" max="12789" width="15.7109375" style="19"/>
    <col min="12790" max="12790" width="21.28515625" style="19" bestFit="1" customWidth="1"/>
    <col min="12791" max="12791" width="15.140625" style="19" customWidth="1"/>
    <col min="12792" max="12795" width="16.140625" style="19" customWidth="1"/>
    <col min="12796" max="13033" width="15.7109375" style="19"/>
    <col min="13034" max="13034" width="19.140625" style="19" customWidth="1"/>
    <col min="13035" max="13035" width="15.140625" style="19" customWidth="1"/>
    <col min="13036" max="13039" width="16.140625" style="19" customWidth="1"/>
    <col min="13040" max="13045" width="15.7109375" style="19"/>
    <col min="13046" max="13046" width="21.28515625" style="19" bestFit="1" customWidth="1"/>
    <col min="13047" max="13047" width="15.140625" style="19" customWidth="1"/>
    <col min="13048" max="13051" width="16.140625" style="19" customWidth="1"/>
    <col min="13052" max="13289" width="15.7109375" style="19"/>
    <col min="13290" max="13290" width="19.140625" style="19" customWidth="1"/>
    <col min="13291" max="13291" width="15.140625" style="19" customWidth="1"/>
    <col min="13292" max="13295" width="16.140625" style="19" customWidth="1"/>
    <col min="13296" max="13301" width="15.7109375" style="19"/>
    <col min="13302" max="13302" width="21.28515625" style="19" bestFit="1" customWidth="1"/>
    <col min="13303" max="13303" width="15.140625" style="19" customWidth="1"/>
    <col min="13304" max="13307" width="16.140625" style="19" customWidth="1"/>
    <col min="13308" max="13545" width="15.7109375" style="19"/>
    <col min="13546" max="13546" width="19.140625" style="19" customWidth="1"/>
    <col min="13547" max="13547" width="15.140625" style="19" customWidth="1"/>
    <col min="13548" max="13551" width="16.140625" style="19" customWidth="1"/>
    <col min="13552" max="13557" width="15.7109375" style="19"/>
    <col min="13558" max="13558" width="21.28515625" style="19" bestFit="1" customWidth="1"/>
    <col min="13559" max="13559" width="15.140625" style="19" customWidth="1"/>
    <col min="13560" max="13563" width="16.140625" style="19" customWidth="1"/>
    <col min="13564" max="13801" width="15.7109375" style="19"/>
    <col min="13802" max="13802" width="19.140625" style="19" customWidth="1"/>
    <col min="13803" max="13803" width="15.140625" style="19" customWidth="1"/>
    <col min="13804" max="13807" width="16.140625" style="19" customWidth="1"/>
    <col min="13808" max="13813" width="15.7109375" style="19"/>
    <col min="13814" max="13814" width="21.28515625" style="19" bestFit="1" customWidth="1"/>
    <col min="13815" max="13815" width="15.140625" style="19" customWidth="1"/>
    <col min="13816" max="13819" width="16.140625" style="19" customWidth="1"/>
    <col min="13820" max="14057" width="15.7109375" style="19"/>
    <col min="14058" max="14058" width="19.140625" style="19" customWidth="1"/>
    <col min="14059" max="14059" width="15.140625" style="19" customWidth="1"/>
    <col min="14060" max="14063" width="16.140625" style="19" customWidth="1"/>
    <col min="14064" max="14069" width="15.7109375" style="19"/>
    <col min="14070" max="14070" width="21.28515625" style="19" bestFit="1" customWidth="1"/>
    <col min="14071" max="14071" width="15.140625" style="19" customWidth="1"/>
    <col min="14072" max="14075" width="16.140625" style="19" customWidth="1"/>
    <col min="14076" max="14313" width="15.7109375" style="19"/>
    <col min="14314" max="14314" width="19.140625" style="19" customWidth="1"/>
    <col min="14315" max="14315" width="15.140625" style="19" customWidth="1"/>
    <col min="14316" max="14319" width="16.140625" style="19" customWidth="1"/>
    <col min="14320" max="14325" width="15.7109375" style="19"/>
    <col min="14326" max="14326" width="21.28515625" style="19" bestFit="1" customWidth="1"/>
    <col min="14327" max="14327" width="15.140625" style="19" customWidth="1"/>
    <col min="14328" max="14331" width="16.140625" style="19" customWidth="1"/>
    <col min="14332" max="14569" width="15.7109375" style="19"/>
    <col min="14570" max="14570" width="19.140625" style="19" customWidth="1"/>
    <col min="14571" max="14571" width="15.140625" style="19" customWidth="1"/>
    <col min="14572" max="14575" width="16.140625" style="19" customWidth="1"/>
    <col min="14576" max="14581" width="15.7109375" style="19"/>
    <col min="14582" max="14582" width="21.28515625" style="19" bestFit="1" customWidth="1"/>
    <col min="14583" max="14583" width="15.140625" style="19" customWidth="1"/>
    <col min="14584" max="14587" width="16.140625" style="19" customWidth="1"/>
    <col min="14588" max="14825" width="15.7109375" style="19"/>
    <col min="14826" max="14826" width="19.140625" style="19" customWidth="1"/>
    <col min="14827" max="14827" width="15.140625" style="19" customWidth="1"/>
    <col min="14828" max="14831" width="16.140625" style="19" customWidth="1"/>
    <col min="14832" max="14837" width="15.7109375" style="19"/>
    <col min="14838" max="14838" width="21.28515625" style="19" bestFit="1" customWidth="1"/>
    <col min="14839" max="14839" width="15.140625" style="19" customWidth="1"/>
    <col min="14840" max="14843" width="16.140625" style="19" customWidth="1"/>
    <col min="14844" max="15081" width="15.7109375" style="19"/>
    <col min="15082" max="15082" width="19.140625" style="19" customWidth="1"/>
    <col min="15083" max="15083" width="15.140625" style="19" customWidth="1"/>
    <col min="15084" max="15087" width="16.140625" style="19" customWidth="1"/>
    <col min="15088" max="15093" width="15.7109375" style="19"/>
    <col min="15094" max="15094" width="21.28515625" style="19" bestFit="1" customWidth="1"/>
    <col min="15095" max="15095" width="15.140625" style="19" customWidth="1"/>
    <col min="15096" max="15099" width="16.140625" style="19" customWidth="1"/>
    <col min="15100" max="15337" width="15.7109375" style="19"/>
    <col min="15338" max="15338" width="19.140625" style="19" customWidth="1"/>
    <col min="15339" max="15339" width="15.140625" style="19" customWidth="1"/>
    <col min="15340" max="15343" width="16.140625" style="19" customWidth="1"/>
    <col min="15344" max="15349" width="15.7109375" style="19"/>
    <col min="15350" max="15350" width="21.28515625" style="19" bestFit="1" customWidth="1"/>
    <col min="15351" max="15351" width="15.140625" style="19" customWidth="1"/>
    <col min="15352" max="15355" width="16.140625" style="19" customWidth="1"/>
    <col min="15356" max="15593" width="15.7109375" style="19"/>
    <col min="15594" max="15594" width="19.140625" style="19" customWidth="1"/>
    <col min="15595" max="15595" width="15.140625" style="19" customWidth="1"/>
    <col min="15596" max="15599" width="16.140625" style="19" customWidth="1"/>
    <col min="15600" max="15605" width="15.7109375" style="19"/>
    <col min="15606" max="15606" width="21.28515625" style="19" bestFit="1" customWidth="1"/>
    <col min="15607" max="15607" width="15.140625" style="19" customWidth="1"/>
    <col min="15608" max="15611" width="16.140625" style="19" customWidth="1"/>
    <col min="15612" max="15849" width="15.7109375" style="19"/>
    <col min="15850" max="15850" width="19.140625" style="19" customWidth="1"/>
    <col min="15851" max="15851" width="15.140625" style="19" customWidth="1"/>
    <col min="15852" max="15855" width="16.140625" style="19" customWidth="1"/>
    <col min="15856" max="15861" width="15.7109375" style="19"/>
    <col min="15862" max="15862" width="21.28515625" style="19" bestFit="1" customWidth="1"/>
    <col min="15863" max="15863" width="15.140625" style="19" customWidth="1"/>
    <col min="15864" max="15867" width="16.140625" style="19" customWidth="1"/>
    <col min="15868" max="16105" width="15.7109375" style="19"/>
    <col min="16106" max="16106" width="19.140625" style="19" customWidth="1"/>
    <col min="16107" max="16107" width="15.140625" style="19" customWidth="1"/>
    <col min="16108" max="16111" width="16.140625" style="19" customWidth="1"/>
    <col min="16112" max="16117" width="15.7109375" style="19"/>
    <col min="16118" max="16118" width="21.28515625" style="19" bestFit="1" customWidth="1"/>
    <col min="16119" max="16119" width="15.140625" style="19" customWidth="1"/>
    <col min="16120" max="16123" width="16.140625" style="19" customWidth="1"/>
    <col min="16124" max="16361" width="15.7109375" style="19"/>
    <col min="16362" max="16362" width="19.140625" style="19" customWidth="1"/>
    <col min="16363" max="16363" width="15.140625" style="19" customWidth="1"/>
    <col min="16364" max="16367" width="16.140625" style="19" customWidth="1"/>
    <col min="16368" max="16384" width="15.7109375" style="19"/>
  </cols>
  <sheetData>
    <row r="1" spans="1:6" ht="33.75" customHeight="1" thickBot="1">
      <c r="A1" s="330" t="s">
        <v>428</v>
      </c>
      <c r="B1" s="330"/>
      <c r="C1" s="330"/>
      <c r="D1" s="330"/>
      <c r="E1" s="330"/>
      <c r="F1" s="290"/>
    </row>
    <row r="2" spans="1:6" ht="42.75" customHeight="1" thickBot="1">
      <c r="A2" s="150" t="s">
        <v>68</v>
      </c>
      <c r="B2" s="150" t="s">
        <v>32</v>
      </c>
      <c r="C2" s="156">
        <v>0.12</v>
      </c>
      <c r="D2" s="156">
        <v>0.14000000000000001</v>
      </c>
      <c r="E2" s="156">
        <v>0.18</v>
      </c>
    </row>
    <row r="3" spans="1:6" ht="21" customHeight="1">
      <c r="A3" s="2">
        <v>1395</v>
      </c>
      <c r="B3" s="3">
        <f>SUM(C3:E3)</f>
        <v>862348</v>
      </c>
      <c r="C3" s="3">
        <v>149655</v>
      </c>
      <c r="D3" s="3">
        <v>47472</v>
      </c>
      <c r="E3" s="3">
        <v>665221</v>
      </c>
    </row>
    <row r="4" spans="1:6" ht="21" customHeight="1">
      <c r="A4" s="2">
        <v>1396</v>
      </c>
      <c r="B4" s="3">
        <f t="shared" ref="B4:B41" si="0">SUM(C4:E4)</f>
        <v>876567</v>
      </c>
      <c r="C4" s="3">
        <v>187456</v>
      </c>
      <c r="D4" s="3">
        <v>69496</v>
      </c>
      <c r="E4" s="3">
        <v>619615</v>
      </c>
    </row>
    <row r="5" spans="1:6" ht="21" customHeight="1">
      <c r="A5" s="2">
        <v>1397</v>
      </c>
      <c r="B5" s="3">
        <f t="shared" si="0"/>
        <v>961991</v>
      </c>
      <c r="C5" s="3">
        <v>253947</v>
      </c>
      <c r="D5" s="3">
        <v>93366</v>
      </c>
      <c r="E5" s="3">
        <v>614678</v>
      </c>
    </row>
    <row r="6" spans="1:6" ht="21" customHeight="1">
      <c r="A6" s="2">
        <v>1398</v>
      </c>
      <c r="B6" s="3">
        <f t="shared" si="0"/>
        <v>1081424</v>
      </c>
      <c r="C6" s="3">
        <v>324855</v>
      </c>
      <c r="D6" s="3">
        <v>131738</v>
      </c>
      <c r="E6" s="3">
        <v>624831</v>
      </c>
    </row>
    <row r="7" spans="1:6" ht="21" customHeight="1">
      <c r="A7" s="2">
        <v>1399</v>
      </c>
      <c r="B7" s="3">
        <f t="shared" si="0"/>
        <v>1186661</v>
      </c>
      <c r="C7" s="3">
        <v>377007</v>
      </c>
      <c r="D7" s="3">
        <v>170381</v>
      </c>
      <c r="E7" s="3">
        <v>639273</v>
      </c>
    </row>
    <row r="8" spans="1:6" ht="21" customHeight="1" thickBot="1">
      <c r="A8" s="2">
        <v>1400</v>
      </c>
      <c r="B8" s="3">
        <f t="shared" si="0"/>
        <v>1496078</v>
      </c>
      <c r="C8" s="3">
        <v>487979</v>
      </c>
      <c r="D8" s="3">
        <v>257528</v>
      </c>
      <c r="E8" s="3">
        <v>750571</v>
      </c>
    </row>
    <row r="9" spans="1:6" ht="21" customHeight="1" thickBot="1">
      <c r="A9" s="5" t="s">
        <v>41</v>
      </c>
      <c r="B9" s="10">
        <f t="shared" si="0"/>
        <v>92493</v>
      </c>
      <c r="C9" s="7">
        <v>19136</v>
      </c>
      <c r="D9" s="6">
        <v>12066</v>
      </c>
      <c r="E9" s="7">
        <v>61291</v>
      </c>
    </row>
    <row r="10" spans="1:6" ht="21" customHeight="1" thickBot="1">
      <c r="A10" s="11" t="s">
        <v>42</v>
      </c>
      <c r="B10" s="29">
        <f t="shared" si="0"/>
        <v>39519</v>
      </c>
      <c r="C10" s="21">
        <v>9262</v>
      </c>
      <c r="D10" s="22">
        <v>7881</v>
      </c>
      <c r="E10" s="21">
        <v>22376</v>
      </c>
    </row>
    <row r="11" spans="1:6" ht="21" customHeight="1" thickBot="1">
      <c r="A11" s="11" t="s">
        <v>43</v>
      </c>
      <c r="B11" s="29">
        <f t="shared" si="0"/>
        <v>20931</v>
      </c>
      <c r="C11" s="21">
        <v>3421</v>
      </c>
      <c r="D11" s="22">
        <v>2515</v>
      </c>
      <c r="E11" s="21">
        <v>14995</v>
      </c>
    </row>
    <row r="12" spans="1:6" ht="21" customHeight="1" thickBot="1">
      <c r="A12" s="11" t="s">
        <v>0</v>
      </c>
      <c r="B12" s="29">
        <f t="shared" si="0"/>
        <v>128195</v>
      </c>
      <c r="C12" s="21">
        <v>49716</v>
      </c>
      <c r="D12" s="22">
        <v>20975</v>
      </c>
      <c r="E12" s="21">
        <v>57504</v>
      </c>
    </row>
    <row r="13" spans="1:6" ht="21" customHeight="1" thickBot="1">
      <c r="A13" s="11" t="s">
        <v>33</v>
      </c>
      <c r="B13" s="29">
        <f t="shared" si="0"/>
        <v>54859</v>
      </c>
      <c r="C13" s="21">
        <v>25858</v>
      </c>
      <c r="D13" s="22">
        <v>14901</v>
      </c>
      <c r="E13" s="21">
        <v>14100</v>
      </c>
    </row>
    <row r="14" spans="1:6" ht="21" customHeight="1" thickBot="1">
      <c r="A14" s="11" t="s">
        <v>44</v>
      </c>
      <c r="B14" s="29">
        <f t="shared" si="0"/>
        <v>9953</v>
      </c>
      <c r="C14" s="21">
        <v>2408</v>
      </c>
      <c r="D14" s="22">
        <v>1311</v>
      </c>
      <c r="E14" s="21">
        <v>6234</v>
      </c>
    </row>
    <row r="15" spans="1:6" ht="21" customHeight="1" thickBot="1">
      <c r="A15" s="11" t="s">
        <v>1</v>
      </c>
      <c r="B15" s="29">
        <f t="shared" si="0"/>
        <v>14965</v>
      </c>
      <c r="C15" s="21">
        <v>6236</v>
      </c>
      <c r="D15" s="22">
        <v>2307</v>
      </c>
      <c r="E15" s="21">
        <v>6422</v>
      </c>
    </row>
    <row r="16" spans="1:6" ht="21" customHeight="1" thickBot="1">
      <c r="A16" s="11" t="s">
        <v>45</v>
      </c>
      <c r="B16" s="29">
        <f t="shared" si="0"/>
        <v>17757</v>
      </c>
      <c r="C16" s="21">
        <v>6106</v>
      </c>
      <c r="D16" s="22">
        <v>3438</v>
      </c>
      <c r="E16" s="21">
        <v>8213</v>
      </c>
    </row>
    <row r="17" spans="1:5" ht="21" customHeight="1" thickBot="1">
      <c r="A17" s="11" t="s">
        <v>46</v>
      </c>
      <c r="B17" s="29">
        <f t="shared" si="0"/>
        <v>12852</v>
      </c>
      <c r="C17" s="21">
        <v>2416</v>
      </c>
      <c r="D17" s="22">
        <v>1133</v>
      </c>
      <c r="E17" s="21">
        <v>9303</v>
      </c>
    </row>
    <row r="18" spans="1:5" ht="21" customHeight="1" thickBot="1">
      <c r="A18" s="11" t="s">
        <v>47</v>
      </c>
      <c r="B18" s="29">
        <f t="shared" si="0"/>
        <v>91124</v>
      </c>
      <c r="C18" s="21">
        <v>20862</v>
      </c>
      <c r="D18" s="22">
        <v>15248</v>
      </c>
      <c r="E18" s="21">
        <v>55014</v>
      </c>
    </row>
    <row r="19" spans="1:5" ht="21" customHeight="1" thickBot="1">
      <c r="A19" s="11" t="s">
        <v>28</v>
      </c>
      <c r="B19" s="29">
        <f t="shared" si="0"/>
        <v>9167</v>
      </c>
      <c r="C19" s="21">
        <v>1933</v>
      </c>
      <c r="D19" s="22">
        <v>1247</v>
      </c>
      <c r="E19" s="21">
        <v>5987</v>
      </c>
    </row>
    <row r="20" spans="1:5" ht="21" customHeight="1" thickBot="1">
      <c r="A20" s="11" t="s">
        <v>2</v>
      </c>
      <c r="B20" s="29">
        <f t="shared" si="0"/>
        <v>62073</v>
      </c>
      <c r="C20" s="21">
        <v>15366</v>
      </c>
      <c r="D20" s="22">
        <v>9288</v>
      </c>
      <c r="E20" s="21">
        <v>37419</v>
      </c>
    </row>
    <row r="21" spans="1:5" ht="21" customHeight="1" thickBot="1">
      <c r="A21" s="11" t="s">
        <v>3</v>
      </c>
      <c r="B21" s="29">
        <f t="shared" si="0"/>
        <v>32259</v>
      </c>
      <c r="C21" s="21">
        <v>10149</v>
      </c>
      <c r="D21" s="22">
        <v>5669</v>
      </c>
      <c r="E21" s="21">
        <v>16441</v>
      </c>
    </row>
    <row r="22" spans="1:5" ht="21" customHeight="1" thickBot="1">
      <c r="A22" s="11" t="s">
        <v>4</v>
      </c>
      <c r="B22" s="29">
        <f t="shared" si="0"/>
        <v>17773</v>
      </c>
      <c r="C22" s="21">
        <v>7428</v>
      </c>
      <c r="D22" s="22">
        <v>2991</v>
      </c>
      <c r="E22" s="21">
        <v>7354</v>
      </c>
    </row>
    <row r="23" spans="1:5" ht="21" customHeight="1" thickBot="1">
      <c r="A23" s="11" t="s">
        <v>48</v>
      </c>
      <c r="B23" s="29">
        <f t="shared" si="0"/>
        <v>9492</v>
      </c>
      <c r="C23" s="21">
        <v>613</v>
      </c>
      <c r="D23" s="22">
        <v>676</v>
      </c>
      <c r="E23" s="21">
        <v>8203</v>
      </c>
    </row>
    <row r="24" spans="1:5" ht="21" customHeight="1" thickBot="1">
      <c r="A24" s="11" t="s">
        <v>49</v>
      </c>
      <c r="B24" s="29">
        <f t="shared" si="0"/>
        <v>102884</v>
      </c>
      <c r="C24" s="21">
        <v>45051</v>
      </c>
      <c r="D24" s="22">
        <v>20249</v>
      </c>
      <c r="E24" s="21">
        <v>37584</v>
      </c>
    </row>
    <row r="25" spans="1:5" ht="21" customHeight="1" thickBot="1">
      <c r="A25" s="11" t="s">
        <v>50</v>
      </c>
      <c r="B25" s="29">
        <f t="shared" si="0"/>
        <v>48808</v>
      </c>
      <c r="C25" s="21">
        <v>15731</v>
      </c>
      <c r="D25" s="22">
        <v>8952</v>
      </c>
      <c r="E25" s="21">
        <v>24125</v>
      </c>
    </row>
    <row r="26" spans="1:5" ht="21" customHeight="1" thickBot="1">
      <c r="A26" s="11" t="s">
        <v>51</v>
      </c>
      <c r="B26" s="29">
        <f t="shared" si="0"/>
        <v>102863</v>
      </c>
      <c r="C26" s="21">
        <v>46950</v>
      </c>
      <c r="D26" s="22">
        <v>22221</v>
      </c>
      <c r="E26" s="21">
        <v>33692</v>
      </c>
    </row>
    <row r="27" spans="1:5" ht="21" customHeight="1" thickBot="1">
      <c r="A27" s="11" t="s">
        <v>5</v>
      </c>
      <c r="B27" s="29">
        <f t="shared" si="0"/>
        <v>108155</v>
      </c>
      <c r="C27" s="21">
        <v>18280</v>
      </c>
      <c r="D27" s="22">
        <v>11561</v>
      </c>
      <c r="E27" s="21">
        <v>78314</v>
      </c>
    </row>
    <row r="28" spans="1:5" ht="21" customHeight="1" thickBot="1">
      <c r="A28" s="11" t="s">
        <v>52</v>
      </c>
      <c r="B28" s="29">
        <f t="shared" si="0"/>
        <v>25739</v>
      </c>
      <c r="C28" s="21">
        <v>10147</v>
      </c>
      <c r="D28" s="22">
        <v>5589</v>
      </c>
      <c r="E28" s="21">
        <v>10003</v>
      </c>
    </row>
    <row r="29" spans="1:5" ht="21" customHeight="1" thickBot="1">
      <c r="A29" s="11" t="s">
        <v>6</v>
      </c>
      <c r="B29" s="29">
        <f t="shared" si="0"/>
        <v>15632</v>
      </c>
      <c r="C29" s="21">
        <v>3218</v>
      </c>
      <c r="D29" s="22">
        <v>1181</v>
      </c>
      <c r="E29" s="21">
        <v>11233</v>
      </c>
    </row>
    <row r="30" spans="1:5" ht="21" customHeight="1" thickBot="1">
      <c r="A30" s="11" t="s">
        <v>53</v>
      </c>
      <c r="B30" s="29">
        <f t="shared" si="0"/>
        <v>26659</v>
      </c>
      <c r="C30" s="21">
        <v>4062</v>
      </c>
      <c r="D30" s="22">
        <v>2595</v>
      </c>
      <c r="E30" s="21">
        <v>20002</v>
      </c>
    </row>
    <row r="31" spans="1:5" ht="21" customHeight="1" thickBot="1">
      <c r="A31" s="11" t="s">
        <v>54</v>
      </c>
      <c r="B31" s="29">
        <f t="shared" si="0"/>
        <v>42031</v>
      </c>
      <c r="C31" s="21">
        <v>9123</v>
      </c>
      <c r="D31" s="22">
        <v>5214</v>
      </c>
      <c r="E31" s="21">
        <v>27694</v>
      </c>
    </row>
    <row r="32" spans="1:5" ht="21" customHeight="1" thickBot="1">
      <c r="A32" s="11" t="s">
        <v>55</v>
      </c>
      <c r="B32" s="29">
        <f t="shared" si="0"/>
        <v>36946</v>
      </c>
      <c r="C32" s="21">
        <v>12991</v>
      </c>
      <c r="D32" s="22">
        <v>7765</v>
      </c>
      <c r="E32" s="21">
        <v>16190</v>
      </c>
    </row>
    <row r="33" spans="1:5" ht="21" customHeight="1" thickBot="1">
      <c r="A33" s="11" t="s">
        <v>56</v>
      </c>
      <c r="B33" s="29">
        <f t="shared" si="0"/>
        <v>5400</v>
      </c>
      <c r="C33" s="21">
        <v>1380</v>
      </c>
      <c r="D33" s="22">
        <v>1003</v>
      </c>
      <c r="E33" s="21">
        <v>3017</v>
      </c>
    </row>
    <row r="34" spans="1:5" ht="21" customHeight="1" thickBot="1">
      <c r="A34" s="11" t="s">
        <v>7</v>
      </c>
      <c r="B34" s="29">
        <f t="shared" si="0"/>
        <v>30489</v>
      </c>
      <c r="C34" s="21">
        <v>9074</v>
      </c>
      <c r="D34" s="22">
        <v>6779</v>
      </c>
      <c r="E34" s="21">
        <v>14636</v>
      </c>
    </row>
    <row r="35" spans="1:5" ht="21" customHeight="1" thickBot="1">
      <c r="A35" s="11" t="s">
        <v>57</v>
      </c>
      <c r="B35" s="29">
        <f t="shared" si="0"/>
        <v>96612</v>
      </c>
      <c r="C35" s="21">
        <v>45497</v>
      </c>
      <c r="D35" s="22">
        <v>22307</v>
      </c>
      <c r="E35" s="21">
        <v>28808</v>
      </c>
    </row>
    <row r="36" spans="1:5" ht="21" customHeight="1" thickBot="1">
      <c r="A36" s="11" t="s">
        <v>8</v>
      </c>
      <c r="B36" s="29">
        <f t="shared" si="0"/>
        <v>31546</v>
      </c>
      <c r="C36" s="21">
        <v>10687</v>
      </c>
      <c r="D36" s="22">
        <v>3605</v>
      </c>
      <c r="E36" s="21">
        <v>17254</v>
      </c>
    </row>
    <row r="37" spans="1:5" ht="21" customHeight="1" thickBot="1">
      <c r="A37" s="11" t="s">
        <v>9</v>
      </c>
      <c r="B37" s="29">
        <f t="shared" si="0"/>
        <v>106675</v>
      </c>
      <c r="C37" s="21">
        <v>41619</v>
      </c>
      <c r="D37" s="22">
        <v>21022</v>
      </c>
      <c r="E37" s="21">
        <v>44034</v>
      </c>
    </row>
    <row r="38" spans="1:5" ht="21" customHeight="1" thickBot="1">
      <c r="A38" s="11" t="s">
        <v>58</v>
      </c>
      <c r="B38" s="29">
        <f t="shared" si="0"/>
        <v>32888</v>
      </c>
      <c r="C38" s="21">
        <v>13867</v>
      </c>
      <c r="D38" s="22">
        <v>6476</v>
      </c>
      <c r="E38" s="21">
        <v>12545</v>
      </c>
    </row>
    <row r="39" spans="1:5" ht="21" customHeight="1" thickBot="1">
      <c r="A39" s="11" t="s">
        <v>10</v>
      </c>
      <c r="B39" s="29">
        <f t="shared" si="0"/>
        <v>12050</v>
      </c>
      <c r="C39" s="21">
        <v>3564</v>
      </c>
      <c r="D39" s="22">
        <v>2112</v>
      </c>
      <c r="E39" s="21">
        <v>6374</v>
      </c>
    </row>
    <row r="40" spans="1:5" ht="21" customHeight="1" thickBot="1">
      <c r="A40" s="11" t="s">
        <v>11</v>
      </c>
      <c r="B40" s="29">
        <f t="shared" si="0"/>
        <v>38739</v>
      </c>
      <c r="C40" s="21">
        <v>9930</v>
      </c>
      <c r="D40" s="22">
        <v>5296</v>
      </c>
      <c r="E40" s="21">
        <v>23513</v>
      </c>
    </row>
    <row r="41" spans="1:5" ht="21" customHeight="1" thickBot="1">
      <c r="A41" s="11" t="s">
        <v>59</v>
      </c>
      <c r="B41" s="29">
        <f t="shared" si="0"/>
        <v>18550</v>
      </c>
      <c r="C41" s="21">
        <v>5898</v>
      </c>
      <c r="D41" s="22">
        <v>1955</v>
      </c>
      <c r="E41" s="21">
        <v>10697</v>
      </c>
    </row>
    <row r="42" spans="1:5" ht="12.75" customHeight="1">
      <c r="A42" s="157"/>
      <c r="B42" s="158"/>
      <c r="C42" s="158"/>
      <c r="D42" s="158"/>
      <c r="E42" s="158"/>
    </row>
    <row r="43" spans="1:5" ht="12.75" customHeight="1">
      <c r="A43" s="157"/>
      <c r="B43" s="158"/>
      <c r="C43" s="158"/>
      <c r="D43" s="158"/>
      <c r="E43" s="158"/>
    </row>
    <row r="44" spans="1:5" ht="12.75" customHeight="1">
      <c r="A44" s="26"/>
      <c r="B44" s="151"/>
      <c r="C44" s="151"/>
      <c r="D44" s="151"/>
      <c r="E44" s="151"/>
    </row>
    <row r="45" spans="1:5" ht="12.75" customHeight="1">
      <c r="A45" s="26"/>
      <c r="B45" s="151"/>
      <c r="C45" s="151"/>
      <c r="D45" s="151"/>
      <c r="E45" s="151"/>
    </row>
  </sheetData>
  <mergeCells count="1"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BE0B-AB9D-4837-BF15-F9271E88AC2F}">
  <sheetPr>
    <tabColor rgb="FF9999FF"/>
    <pageSetUpPr fitToPage="1"/>
  </sheetPr>
  <dimension ref="A1:Q43"/>
  <sheetViews>
    <sheetView rightToLeft="1" view="pageBreakPreview" zoomScaleSheetLayoutView="100" workbookViewId="0">
      <selection sqref="A1:N1"/>
    </sheetView>
  </sheetViews>
  <sheetFormatPr defaultColWidth="14.5703125" defaultRowHeight="18.75"/>
  <cols>
    <col min="1" max="1" width="17.42578125" style="30" customWidth="1"/>
    <col min="2" max="2" width="11.42578125" style="35" customWidth="1"/>
    <col min="3" max="3" width="10.140625" style="35" customWidth="1"/>
    <col min="4" max="4" width="9" style="35" customWidth="1"/>
    <col min="5" max="5" width="10.5703125" style="35" customWidth="1"/>
    <col min="6" max="6" width="9.28515625" style="35" customWidth="1"/>
    <col min="7" max="7" width="9.140625" style="35" customWidth="1"/>
    <col min="8" max="8" width="11.5703125" style="35" customWidth="1"/>
    <col min="9" max="9" width="8.140625" style="35" customWidth="1"/>
    <col min="10" max="10" width="9.7109375" style="35" customWidth="1"/>
    <col min="11" max="12" width="7.5703125" style="35" customWidth="1"/>
    <col min="13" max="13" width="8.42578125" style="35" customWidth="1"/>
    <col min="14" max="14" width="6.42578125" style="35" customWidth="1"/>
    <col min="15" max="15" width="12.7109375" style="35" customWidth="1"/>
    <col min="16" max="16" width="16.5703125" style="35" customWidth="1"/>
    <col min="17" max="17" width="7.85546875" style="35" customWidth="1"/>
    <col min="18" max="253" width="15.7109375" style="35" customWidth="1"/>
    <col min="254" max="254" width="19.7109375" style="35" customWidth="1"/>
    <col min="255" max="255" width="16.85546875" style="35" customWidth="1"/>
    <col min="256" max="256" width="14.5703125" style="35"/>
    <col min="257" max="257" width="17.42578125" style="35" customWidth="1"/>
    <col min="258" max="259" width="11.42578125" style="35" customWidth="1"/>
    <col min="260" max="260" width="13.85546875" style="35" customWidth="1"/>
    <col min="261" max="261" width="11.140625" style="35" customWidth="1"/>
    <col min="262" max="262" width="12.42578125" style="35" customWidth="1"/>
    <col min="263" max="263" width="11.140625" style="35" customWidth="1"/>
    <col min="264" max="264" width="15" style="35" customWidth="1"/>
    <col min="265" max="265" width="11.7109375" style="35" customWidth="1"/>
    <col min="266" max="266" width="7.5703125" style="35" customWidth="1"/>
    <col min="267" max="267" width="8.42578125" style="35" customWidth="1"/>
    <col min="268" max="268" width="6.42578125" style="35" customWidth="1"/>
    <col min="269" max="269" width="10.7109375" style="35" customWidth="1"/>
    <col min="270" max="509" width="15.7109375" style="35" customWidth="1"/>
    <col min="510" max="510" width="19.7109375" style="35" customWidth="1"/>
    <col min="511" max="511" width="16.85546875" style="35" customWidth="1"/>
    <col min="512" max="512" width="14.5703125" style="35"/>
    <col min="513" max="513" width="17.42578125" style="35" customWidth="1"/>
    <col min="514" max="515" width="11.42578125" style="35" customWidth="1"/>
    <col min="516" max="516" width="13.85546875" style="35" customWidth="1"/>
    <col min="517" max="517" width="11.140625" style="35" customWidth="1"/>
    <col min="518" max="518" width="12.42578125" style="35" customWidth="1"/>
    <col min="519" max="519" width="11.140625" style="35" customWidth="1"/>
    <col min="520" max="520" width="15" style="35" customWidth="1"/>
    <col min="521" max="521" width="11.7109375" style="35" customWidth="1"/>
    <col min="522" max="522" width="7.5703125" style="35" customWidth="1"/>
    <col min="523" max="523" width="8.42578125" style="35" customWidth="1"/>
    <col min="524" max="524" width="6.42578125" style="35" customWidth="1"/>
    <col min="525" max="525" width="10.7109375" style="35" customWidth="1"/>
    <col min="526" max="765" width="15.7109375" style="35" customWidth="1"/>
    <col min="766" max="766" width="19.7109375" style="35" customWidth="1"/>
    <col min="767" max="767" width="16.85546875" style="35" customWidth="1"/>
    <col min="768" max="768" width="14.5703125" style="35"/>
    <col min="769" max="769" width="17.42578125" style="35" customWidth="1"/>
    <col min="770" max="771" width="11.42578125" style="35" customWidth="1"/>
    <col min="772" max="772" width="13.85546875" style="35" customWidth="1"/>
    <col min="773" max="773" width="11.140625" style="35" customWidth="1"/>
    <col min="774" max="774" width="12.42578125" style="35" customWidth="1"/>
    <col min="775" max="775" width="11.140625" style="35" customWidth="1"/>
    <col min="776" max="776" width="15" style="35" customWidth="1"/>
    <col min="777" max="777" width="11.7109375" style="35" customWidth="1"/>
    <col min="778" max="778" width="7.5703125" style="35" customWidth="1"/>
    <col min="779" max="779" width="8.42578125" style="35" customWidth="1"/>
    <col min="780" max="780" width="6.42578125" style="35" customWidth="1"/>
    <col min="781" max="781" width="10.7109375" style="35" customWidth="1"/>
    <col min="782" max="1021" width="15.7109375" style="35" customWidth="1"/>
    <col min="1022" max="1022" width="19.7109375" style="35" customWidth="1"/>
    <col min="1023" max="1023" width="16.85546875" style="35" customWidth="1"/>
    <col min="1024" max="1024" width="14.5703125" style="35"/>
    <col min="1025" max="1025" width="17.42578125" style="35" customWidth="1"/>
    <col min="1026" max="1027" width="11.42578125" style="35" customWidth="1"/>
    <col min="1028" max="1028" width="13.85546875" style="35" customWidth="1"/>
    <col min="1029" max="1029" width="11.140625" style="35" customWidth="1"/>
    <col min="1030" max="1030" width="12.42578125" style="35" customWidth="1"/>
    <col min="1031" max="1031" width="11.140625" style="35" customWidth="1"/>
    <col min="1032" max="1032" width="15" style="35" customWidth="1"/>
    <col min="1033" max="1033" width="11.7109375" style="35" customWidth="1"/>
    <col min="1034" max="1034" width="7.5703125" style="35" customWidth="1"/>
    <col min="1035" max="1035" width="8.42578125" style="35" customWidth="1"/>
    <col min="1036" max="1036" width="6.42578125" style="35" customWidth="1"/>
    <col min="1037" max="1037" width="10.7109375" style="35" customWidth="1"/>
    <col min="1038" max="1277" width="15.7109375" style="35" customWidth="1"/>
    <col min="1278" max="1278" width="19.7109375" style="35" customWidth="1"/>
    <col min="1279" max="1279" width="16.85546875" style="35" customWidth="1"/>
    <col min="1280" max="1280" width="14.5703125" style="35"/>
    <col min="1281" max="1281" width="17.42578125" style="35" customWidth="1"/>
    <col min="1282" max="1283" width="11.42578125" style="35" customWidth="1"/>
    <col min="1284" max="1284" width="13.85546875" style="35" customWidth="1"/>
    <col min="1285" max="1285" width="11.140625" style="35" customWidth="1"/>
    <col min="1286" max="1286" width="12.42578125" style="35" customWidth="1"/>
    <col min="1287" max="1287" width="11.140625" style="35" customWidth="1"/>
    <col min="1288" max="1288" width="15" style="35" customWidth="1"/>
    <col min="1289" max="1289" width="11.7109375" style="35" customWidth="1"/>
    <col min="1290" max="1290" width="7.5703125" style="35" customWidth="1"/>
    <col min="1291" max="1291" width="8.42578125" style="35" customWidth="1"/>
    <col min="1292" max="1292" width="6.42578125" style="35" customWidth="1"/>
    <col min="1293" max="1293" width="10.7109375" style="35" customWidth="1"/>
    <col min="1294" max="1533" width="15.7109375" style="35" customWidth="1"/>
    <col min="1534" max="1534" width="19.7109375" style="35" customWidth="1"/>
    <col min="1535" max="1535" width="16.85546875" style="35" customWidth="1"/>
    <col min="1536" max="1536" width="14.5703125" style="35"/>
    <col min="1537" max="1537" width="17.42578125" style="35" customWidth="1"/>
    <col min="1538" max="1539" width="11.42578125" style="35" customWidth="1"/>
    <col min="1540" max="1540" width="13.85546875" style="35" customWidth="1"/>
    <col min="1541" max="1541" width="11.140625" style="35" customWidth="1"/>
    <col min="1542" max="1542" width="12.42578125" style="35" customWidth="1"/>
    <col min="1543" max="1543" width="11.140625" style="35" customWidth="1"/>
    <col min="1544" max="1544" width="15" style="35" customWidth="1"/>
    <col min="1545" max="1545" width="11.7109375" style="35" customWidth="1"/>
    <col min="1546" max="1546" width="7.5703125" style="35" customWidth="1"/>
    <col min="1547" max="1547" width="8.42578125" style="35" customWidth="1"/>
    <col min="1548" max="1548" width="6.42578125" style="35" customWidth="1"/>
    <col min="1549" max="1549" width="10.7109375" style="35" customWidth="1"/>
    <col min="1550" max="1789" width="15.7109375" style="35" customWidth="1"/>
    <col min="1790" max="1790" width="19.7109375" style="35" customWidth="1"/>
    <col min="1791" max="1791" width="16.85546875" style="35" customWidth="1"/>
    <col min="1792" max="1792" width="14.5703125" style="35"/>
    <col min="1793" max="1793" width="17.42578125" style="35" customWidth="1"/>
    <col min="1794" max="1795" width="11.42578125" style="35" customWidth="1"/>
    <col min="1796" max="1796" width="13.85546875" style="35" customWidth="1"/>
    <col min="1797" max="1797" width="11.140625" style="35" customWidth="1"/>
    <col min="1798" max="1798" width="12.42578125" style="35" customWidth="1"/>
    <col min="1799" max="1799" width="11.140625" style="35" customWidth="1"/>
    <col min="1800" max="1800" width="15" style="35" customWidth="1"/>
    <col min="1801" max="1801" width="11.7109375" style="35" customWidth="1"/>
    <col min="1802" max="1802" width="7.5703125" style="35" customWidth="1"/>
    <col min="1803" max="1803" width="8.42578125" style="35" customWidth="1"/>
    <col min="1804" max="1804" width="6.42578125" style="35" customWidth="1"/>
    <col min="1805" max="1805" width="10.7109375" style="35" customWidth="1"/>
    <col min="1806" max="2045" width="15.7109375" style="35" customWidth="1"/>
    <col min="2046" max="2046" width="19.7109375" style="35" customWidth="1"/>
    <col min="2047" max="2047" width="16.85546875" style="35" customWidth="1"/>
    <col min="2048" max="2048" width="14.5703125" style="35"/>
    <col min="2049" max="2049" width="17.42578125" style="35" customWidth="1"/>
    <col min="2050" max="2051" width="11.42578125" style="35" customWidth="1"/>
    <col min="2052" max="2052" width="13.85546875" style="35" customWidth="1"/>
    <col min="2053" max="2053" width="11.140625" style="35" customWidth="1"/>
    <col min="2054" max="2054" width="12.42578125" style="35" customWidth="1"/>
    <col min="2055" max="2055" width="11.140625" style="35" customWidth="1"/>
    <col min="2056" max="2056" width="15" style="35" customWidth="1"/>
    <col min="2057" max="2057" width="11.7109375" style="35" customWidth="1"/>
    <col min="2058" max="2058" width="7.5703125" style="35" customWidth="1"/>
    <col min="2059" max="2059" width="8.42578125" style="35" customWidth="1"/>
    <col min="2060" max="2060" width="6.42578125" style="35" customWidth="1"/>
    <col min="2061" max="2061" width="10.7109375" style="35" customWidth="1"/>
    <col min="2062" max="2301" width="15.7109375" style="35" customWidth="1"/>
    <col min="2302" max="2302" width="19.7109375" style="35" customWidth="1"/>
    <col min="2303" max="2303" width="16.85546875" style="35" customWidth="1"/>
    <col min="2304" max="2304" width="14.5703125" style="35"/>
    <col min="2305" max="2305" width="17.42578125" style="35" customWidth="1"/>
    <col min="2306" max="2307" width="11.42578125" style="35" customWidth="1"/>
    <col min="2308" max="2308" width="13.85546875" style="35" customWidth="1"/>
    <col min="2309" max="2309" width="11.140625" style="35" customWidth="1"/>
    <col min="2310" max="2310" width="12.42578125" style="35" customWidth="1"/>
    <col min="2311" max="2311" width="11.140625" style="35" customWidth="1"/>
    <col min="2312" max="2312" width="15" style="35" customWidth="1"/>
    <col min="2313" max="2313" width="11.7109375" style="35" customWidth="1"/>
    <col min="2314" max="2314" width="7.5703125" style="35" customWidth="1"/>
    <col min="2315" max="2315" width="8.42578125" style="35" customWidth="1"/>
    <col min="2316" max="2316" width="6.42578125" style="35" customWidth="1"/>
    <col min="2317" max="2317" width="10.7109375" style="35" customWidth="1"/>
    <col min="2318" max="2557" width="15.7109375" style="35" customWidth="1"/>
    <col min="2558" max="2558" width="19.7109375" style="35" customWidth="1"/>
    <col min="2559" max="2559" width="16.85546875" style="35" customWidth="1"/>
    <col min="2560" max="2560" width="14.5703125" style="35"/>
    <col min="2561" max="2561" width="17.42578125" style="35" customWidth="1"/>
    <col min="2562" max="2563" width="11.42578125" style="35" customWidth="1"/>
    <col min="2564" max="2564" width="13.85546875" style="35" customWidth="1"/>
    <col min="2565" max="2565" width="11.140625" style="35" customWidth="1"/>
    <col min="2566" max="2566" width="12.42578125" style="35" customWidth="1"/>
    <col min="2567" max="2567" width="11.140625" style="35" customWidth="1"/>
    <col min="2568" max="2568" width="15" style="35" customWidth="1"/>
    <col min="2569" max="2569" width="11.7109375" style="35" customWidth="1"/>
    <col min="2570" max="2570" width="7.5703125" style="35" customWidth="1"/>
    <col min="2571" max="2571" width="8.42578125" style="35" customWidth="1"/>
    <col min="2572" max="2572" width="6.42578125" style="35" customWidth="1"/>
    <col min="2573" max="2573" width="10.7109375" style="35" customWidth="1"/>
    <col min="2574" max="2813" width="15.7109375" style="35" customWidth="1"/>
    <col min="2814" max="2814" width="19.7109375" style="35" customWidth="1"/>
    <col min="2815" max="2815" width="16.85546875" style="35" customWidth="1"/>
    <col min="2816" max="2816" width="14.5703125" style="35"/>
    <col min="2817" max="2817" width="17.42578125" style="35" customWidth="1"/>
    <col min="2818" max="2819" width="11.42578125" style="35" customWidth="1"/>
    <col min="2820" max="2820" width="13.85546875" style="35" customWidth="1"/>
    <col min="2821" max="2821" width="11.140625" style="35" customWidth="1"/>
    <col min="2822" max="2822" width="12.42578125" style="35" customWidth="1"/>
    <col min="2823" max="2823" width="11.140625" style="35" customWidth="1"/>
    <col min="2824" max="2824" width="15" style="35" customWidth="1"/>
    <col min="2825" max="2825" width="11.7109375" style="35" customWidth="1"/>
    <col min="2826" max="2826" width="7.5703125" style="35" customWidth="1"/>
    <col min="2827" max="2827" width="8.42578125" style="35" customWidth="1"/>
    <col min="2828" max="2828" width="6.42578125" style="35" customWidth="1"/>
    <col min="2829" max="2829" width="10.7109375" style="35" customWidth="1"/>
    <col min="2830" max="3069" width="15.7109375" style="35" customWidth="1"/>
    <col min="3070" max="3070" width="19.7109375" style="35" customWidth="1"/>
    <col min="3071" max="3071" width="16.85546875" style="35" customWidth="1"/>
    <col min="3072" max="3072" width="14.5703125" style="35"/>
    <col min="3073" max="3073" width="17.42578125" style="35" customWidth="1"/>
    <col min="3074" max="3075" width="11.42578125" style="35" customWidth="1"/>
    <col min="3076" max="3076" width="13.85546875" style="35" customWidth="1"/>
    <col min="3077" max="3077" width="11.140625" style="35" customWidth="1"/>
    <col min="3078" max="3078" width="12.42578125" style="35" customWidth="1"/>
    <col min="3079" max="3079" width="11.140625" style="35" customWidth="1"/>
    <col min="3080" max="3080" width="15" style="35" customWidth="1"/>
    <col min="3081" max="3081" width="11.7109375" style="35" customWidth="1"/>
    <col min="3082" max="3082" width="7.5703125" style="35" customWidth="1"/>
    <col min="3083" max="3083" width="8.42578125" style="35" customWidth="1"/>
    <col min="3084" max="3084" width="6.42578125" style="35" customWidth="1"/>
    <col min="3085" max="3085" width="10.7109375" style="35" customWidth="1"/>
    <col min="3086" max="3325" width="15.7109375" style="35" customWidth="1"/>
    <col min="3326" max="3326" width="19.7109375" style="35" customWidth="1"/>
    <col min="3327" max="3327" width="16.85546875" style="35" customWidth="1"/>
    <col min="3328" max="3328" width="14.5703125" style="35"/>
    <col min="3329" max="3329" width="17.42578125" style="35" customWidth="1"/>
    <col min="3330" max="3331" width="11.42578125" style="35" customWidth="1"/>
    <col min="3332" max="3332" width="13.85546875" style="35" customWidth="1"/>
    <col min="3333" max="3333" width="11.140625" style="35" customWidth="1"/>
    <col min="3334" max="3334" width="12.42578125" style="35" customWidth="1"/>
    <col min="3335" max="3335" width="11.140625" style="35" customWidth="1"/>
    <col min="3336" max="3336" width="15" style="35" customWidth="1"/>
    <col min="3337" max="3337" width="11.7109375" style="35" customWidth="1"/>
    <col min="3338" max="3338" width="7.5703125" style="35" customWidth="1"/>
    <col min="3339" max="3339" width="8.42578125" style="35" customWidth="1"/>
    <col min="3340" max="3340" width="6.42578125" style="35" customWidth="1"/>
    <col min="3341" max="3341" width="10.7109375" style="35" customWidth="1"/>
    <col min="3342" max="3581" width="15.7109375" style="35" customWidth="1"/>
    <col min="3582" max="3582" width="19.7109375" style="35" customWidth="1"/>
    <col min="3583" max="3583" width="16.85546875" style="35" customWidth="1"/>
    <col min="3584" max="3584" width="14.5703125" style="35"/>
    <col min="3585" max="3585" width="17.42578125" style="35" customWidth="1"/>
    <col min="3586" max="3587" width="11.42578125" style="35" customWidth="1"/>
    <col min="3588" max="3588" width="13.85546875" style="35" customWidth="1"/>
    <col min="3589" max="3589" width="11.140625" style="35" customWidth="1"/>
    <col min="3590" max="3590" width="12.42578125" style="35" customWidth="1"/>
    <col min="3591" max="3591" width="11.140625" style="35" customWidth="1"/>
    <col min="3592" max="3592" width="15" style="35" customWidth="1"/>
    <col min="3593" max="3593" width="11.7109375" style="35" customWidth="1"/>
    <col min="3594" max="3594" width="7.5703125" style="35" customWidth="1"/>
    <col min="3595" max="3595" width="8.42578125" style="35" customWidth="1"/>
    <col min="3596" max="3596" width="6.42578125" style="35" customWidth="1"/>
    <col min="3597" max="3597" width="10.7109375" style="35" customWidth="1"/>
    <col min="3598" max="3837" width="15.7109375" style="35" customWidth="1"/>
    <col min="3838" max="3838" width="19.7109375" style="35" customWidth="1"/>
    <col min="3839" max="3839" width="16.85546875" style="35" customWidth="1"/>
    <col min="3840" max="3840" width="14.5703125" style="35"/>
    <col min="3841" max="3841" width="17.42578125" style="35" customWidth="1"/>
    <col min="3842" max="3843" width="11.42578125" style="35" customWidth="1"/>
    <col min="3844" max="3844" width="13.85546875" style="35" customWidth="1"/>
    <col min="3845" max="3845" width="11.140625" style="35" customWidth="1"/>
    <col min="3846" max="3846" width="12.42578125" style="35" customWidth="1"/>
    <col min="3847" max="3847" width="11.140625" style="35" customWidth="1"/>
    <col min="3848" max="3848" width="15" style="35" customWidth="1"/>
    <col min="3849" max="3849" width="11.7109375" style="35" customWidth="1"/>
    <col min="3850" max="3850" width="7.5703125" style="35" customWidth="1"/>
    <col min="3851" max="3851" width="8.42578125" style="35" customWidth="1"/>
    <col min="3852" max="3852" width="6.42578125" style="35" customWidth="1"/>
    <col min="3853" max="3853" width="10.7109375" style="35" customWidth="1"/>
    <col min="3854" max="4093" width="15.7109375" style="35" customWidth="1"/>
    <col min="4094" max="4094" width="19.7109375" style="35" customWidth="1"/>
    <col min="4095" max="4095" width="16.85546875" style="35" customWidth="1"/>
    <col min="4096" max="4096" width="14.5703125" style="35"/>
    <col min="4097" max="4097" width="17.42578125" style="35" customWidth="1"/>
    <col min="4098" max="4099" width="11.42578125" style="35" customWidth="1"/>
    <col min="4100" max="4100" width="13.85546875" style="35" customWidth="1"/>
    <col min="4101" max="4101" width="11.140625" style="35" customWidth="1"/>
    <col min="4102" max="4102" width="12.42578125" style="35" customWidth="1"/>
    <col min="4103" max="4103" width="11.140625" style="35" customWidth="1"/>
    <col min="4104" max="4104" width="15" style="35" customWidth="1"/>
    <col min="4105" max="4105" width="11.7109375" style="35" customWidth="1"/>
    <col min="4106" max="4106" width="7.5703125" style="35" customWidth="1"/>
    <col min="4107" max="4107" width="8.42578125" style="35" customWidth="1"/>
    <col min="4108" max="4108" width="6.42578125" style="35" customWidth="1"/>
    <col min="4109" max="4109" width="10.7109375" style="35" customWidth="1"/>
    <col min="4110" max="4349" width="15.7109375" style="35" customWidth="1"/>
    <col min="4350" max="4350" width="19.7109375" style="35" customWidth="1"/>
    <col min="4351" max="4351" width="16.85546875" style="35" customWidth="1"/>
    <col min="4352" max="4352" width="14.5703125" style="35"/>
    <col min="4353" max="4353" width="17.42578125" style="35" customWidth="1"/>
    <col min="4354" max="4355" width="11.42578125" style="35" customWidth="1"/>
    <col min="4356" max="4356" width="13.85546875" style="35" customWidth="1"/>
    <col min="4357" max="4357" width="11.140625" style="35" customWidth="1"/>
    <col min="4358" max="4358" width="12.42578125" style="35" customWidth="1"/>
    <col min="4359" max="4359" width="11.140625" style="35" customWidth="1"/>
    <col min="4360" max="4360" width="15" style="35" customWidth="1"/>
    <col min="4361" max="4361" width="11.7109375" style="35" customWidth="1"/>
    <col min="4362" max="4362" width="7.5703125" style="35" customWidth="1"/>
    <col min="4363" max="4363" width="8.42578125" style="35" customWidth="1"/>
    <col min="4364" max="4364" width="6.42578125" style="35" customWidth="1"/>
    <col min="4365" max="4365" width="10.7109375" style="35" customWidth="1"/>
    <col min="4366" max="4605" width="15.7109375" style="35" customWidth="1"/>
    <col min="4606" max="4606" width="19.7109375" style="35" customWidth="1"/>
    <col min="4607" max="4607" width="16.85546875" style="35" customWidth="1"/>
    <col min="4608" max="4608" width="14.5703125" style="35"/>
    <col min="4609" max="4609" width="17.42578125" style="35" customWidth="1"/>
    <col min="4610" max="4611" width="11.42578125" style="35" customWidth="1"/>
    <col min="4612" max="4612" width="13.85546875" style="35" customWidth="1"/>
    <col min="4613" max="4613" width="11.140625" style="35" customWidth="1"/>
    <col min="4614" max="4614" width="12.42578125" style="35" customWidth="1"/>
    <col min="4615" max="4615" width="11.140625" style="35" customWidth="1"/>
    <col min="4616" max="4616" width="15" style="35" customWidth="1"/>
    <col min="4617" max="4617" width="11.7109375" style="35" customWidth="1"/>
    <col min="4618" max="4618" width="7.5703125" style="35" customWidth="1"/>
    <col min="4619" max="4619" width="8.42578125" style="35" customWidth="1"/>
    <col min="4620" max="4620" width="6.42578125" style="35" customWidth="1"/>
    <col min="4621" max="4621" width="10.7109375" style="35" customWidth="1"/>
    <col min="4622" max="4861" width="15.7109375" style="35" customWidth="1"/>
    <col min="4862" max="4862" width="19.7109375" style="35" customWidth="1"/>
    <col min="4863" max="4863" width="16.85546875" style="35" customWidth="1"/>
    <col min="4864" max="4864" width="14.5703125" style="35"/>
    <col min="4865" max="4865" width="17.42578125" style="35" customWidth="1"/>
    <col min="4866" max="4867" width="11.42578125" style="35" customWidth="1"/>
    <col min="4868" max="4868" width="13.85546875" style="35" customWidth="1"/>
    <col min="4869" max="4869" width="11.140625" style="35" customWidth="1"/>
    <col min="4870" max="4870" width="12.42578125" style="35" customWidth="1"/>
    <col min="4871" max="4871" width="11.140625" style="35" customWidth="1"/>
    <col min="4872" max="4872" width="15" style="35" customWidth="1"/>
    <col min="4873" max="4873" width="11.7109375" style="35" customWidth="1"/>
    <col min="4874" max="4874" width="7.5703125" style="35" customWidth="1"/>
    <col min="4875" max="4875" width="8.42578125" style="35" customWidth="1"/>
    <col min="4876" max="4876" width="6.42578125" style="35" customWidth="1"/>
    <col min="4877" max="4877" width="10.7109375" style="35" customWidth="1"/>
    <col min="4878" max="5117" width="15.7109375" style="35" customWidth="1"/>
    <col min="5118" max="5118" width="19.7109375" style="35" customWidth="1"/>
    <col min="5119" max="5119" width="16.85546875" style="35" customWidth="1"/>
    <col min="5120" max="5120" width="14.5703125" style="35"/>
    <col min="5121" max="5121" width="17.42578125" style="35" customWidth="1"/>
    <col min="5122" max="5123" width="11.42578125" style="35" customWidth="1"/>
    <col min="5124" max="5124" width="13.85546875" style="35" customWidth="1"/>
    <col min="5125" max="5125" width="11.140625" style="35" customWidth="1"/>
    <col min="5126" max="5126" width="12.42578125" style="35" customWidth="1"/>
    <col min="5127" max="5127" width="11.140625" style="35" customWidth="1"/>
    <col min="5128" max="5128" width="15" style="35" customWidth="1"/>
    <col min="5129" max="5129" width="11.7109375" style="35" customWidth="1"/>
    <col min="5130" max="5130" width="7.5703125" style="35" customWidth="1"/>
    <col min="5131" max="5131" width="8.42578125" style="35" customWidth="1"/>
    <col min="5132" max="5132" width="6.42578125" style="35" customWidth="1"/>
    <col min="5133" max="5133" width="10.7109375" style="35" customWidth="1"/>
    <col min="5134" max="5373" width="15.7109375" style="35" customWidth="1"/>
    <col min="5374" max="5374" width="19.7109375" style="35" customWidth="1"/>
    <col min="5375" max="5375" width="16.85546875" style="35" customWidth="1"/>
    <col min="5376" max="5376" width="14.5703125" style="35"/>
    <col min="5377" max="5377" width="17.42578125" style="35" customWidth="1"/>
    <col min="5378" max="5379" width="11.42578125" style="35" customWidth="1"/>
    <col min="5380" max="5380" width="13.85546875" style="35" customWidth="1"/>
    <col min="5381" max="5381" width="11.140625" style="35" customWidth="1"/>
    <col min="5382" max="5382" width="12.42578125" style="35" customWidth="1"/>
    <col min="5383" max="5383" width="11.140625" style="35" customWidth="1"/>
    <col min="5384" max="5384" width="15" style="35" customWidth="1"/>
    <col min="5385" max="5385" width="11.7109375" style="35" customWidth="1"/>
    <col min="5386" max="5386" width="7.5703125" style="35" customWidth="1"/>
    <col min="5387" max="5387" width="8.42578125" style="35" customWidth="1"/>
    <col min="5388" max="5388" width="6.42578125" style="35" customWidth="1"/>
    <col min="5389" max="5389" width="10.7109375" style="35" customWidth="1"/>
    <col min="5390" max="5629" width="15.7109375" style="35" customWidth="1"/>
    <col min="5630" max="5630" width="19.7109375" style="35" customWidth="1"/>
    <col min="5631" max="5631" width="16.85546875" style="35" customWidth="1"/>
    <col min="5632" max="5632" width="14.5703125" style="35"/>
    <col min="5633" max="5633" width="17.42578125" style="35" customWidth="1"/>
    <col min="5634" max="5635" width="11.42578125" style="35" customWidth="1"/>
    <col min="5636" max="5636" width="13.85546875" style="35" customWidth="1"/>
    <col min="5637" max="5637" width="11.140625" style="35" customWidth="1"/>
    <col min="5638" max="5638" width="12.42578125" style="35" customWidth="1"/>
    <col min="5639" max="5639" width="11.140625" style="35" customWidth="1"/>
    <col min="5640" max="5640" width="15" style="35" customWidth="1"/>
    <col min="5641" max="5641" width="11.7109375" style="35" customWidth="1"/>
    <col min="5642" max="5642" width="7.5703125" style="35" customWidth="1"/>
    <col min="5643" max="5643" width="8.42578125" style="35" customWidth="1"/>
    <col min="5644" max="5644" width="6.42578125" style="35" customWidth="1"/>
    <col min="5645" max="5645" width="10.7109375" style="35" customWidth="1"/>
    <col min="5646" max="5885" width="15.7109375" style="35" customWidth="1"/>
    <col min="5886" max="5886" width="19.7109375" style="35" customWidth="1"/>
    <col min="5887" max="5887" width="16.85546875" style="35" customWidth="1"/>
    <col min="5888" max="5888" width="14.5703125" style="35"/>
    <col min="5889" max="5889" width="17.42578125" style="35" customWidth="1"/>
    <col min="5890" max="5891" width="11.42578125" style="35" customWidth="1"/>
    <col min="5892" max="5892" width="13.85546875" style="35" customWidth="1"/>
    <col min="5893" max="5893" width="11.140625" style="35" customWidth="1"/>
    <col min="5894" max="5894" width="12.42578125" style="35" customWidth="1"/>
    <col min="5895" max="5895" width="11.140625" style="35" customWidth="1"/>
    <col min="5896" max="5896" width="15" style="35" customWidth="1"/>
    <col min="5897" max="5897" width="11.7109375" style="35" customWidth="1"/>
    <col min="5898" max="5898" width="7.5703125" style="35" customWidth="1"/>
    <col min="5899" max="5899" width="8.42578125" style="35" customWidth="1"/>
    <col min="5900" max="5900" width="6.42578125" style="35" customWidth="1"/>
    <col min="5901" max="5901" width="10.7109375" style="35" customWidth="1"/>
    <col min="5902" max="6141" width="15.7109375" style="35" customWidth="1"/>
    <col min="6142" max="6142" width="19.7109375" style="35" customWidth="1"/>
    <col min="6143" max="6143" width="16.85546875" style="35" customWidth="1"/>
    <col min="6144" max="6144" width="14.5703125" style="35"/>
    <col min="6145" max="6145" width="17.42578125" style="35" customWidth="1"/>
    <col min="6146" max="6147" width="11.42578125" style="35" customWidth="1"/>
    <col min="6148" max="6148" width="13.85546875" style="35" customWidth="1"/>
    <col min="6149" max="6149" width="11.140625" style="35" customWidth="1"/>
    <col min="6150" max="6150" width="12.42578125" style="35" customWidth="1"/>
    <col min="6151" max="6151" width="11.140625" style="35" customWidth="1"/>
    <col min="6152" max="6152" width="15" style="35" customWidth="1"/>
    <col min="6153" max="6153" width="11.7109375" style="35" customWidth="1"/>
    <col min="6154" max="6154" width="7.5703125" style="35" customWidth="1"/>
    <col min="6155" max="6155" width="8.42578125" style="35" customWidth="1"/>
    <col min="6156" max="6156" width="6.42578125" style="35" customWidth="1"/>
    <col min="6157" max="6157" width="10.7109375" style="35" customWidth="1"/>
    <col min="6158" max="6397" width="15.7109375" style="35" customWidth="1"/>
    <col min="6398" max="6398" width="19.7109375" style="35" customWidth="1"/>
    <col min="6399" max="6399" width="16.85546875" style="35" customWidth="1"/>
    <col min="6400" max="6400" width="14.5703125" style="35"/>
    <col min="6401" max="6401" width="17.42578125" style="35" customWidth="1"/>
    <col min="6402" max="6403" width="11.42578125" style="35" customWidth="1"/>
    <col min="6404" max="6404" width="13.85546875" style="35" customWidth="1"/>
    <col min="6405" max="6405" width="11.140625" style="35" customWidth="1"/>
    <col min="6406" max="6406" width="12.42578125" style="35" customWidth="1"/>
    <col min="6407" max="6407" width="11.140625" style="35" customWidth="1"/>
    <col min="6408" max="6408" width="15" style="35" customWidth="1"/>
    <col min="6409" max="6409" width="11.7109375" style="35" customWidth="1"/>
    <col min="6410" max="6410" width="7.5703125" style="35" customWidth="1"/>
    <col min="6411" max="6411" width="8.42578125" style="35" customWidth="1"/>
    <col min="6412" max="6412" width="6.42578125" style="35" customWidth="1"/>
    <col min="6413" max="6413" width="10.7109375" style="35" customWidth="1"/>
    <col min="6414" max="6653" width="15.7109375" style="35" customWidth="1"/>
    <col min="6654" max="6654" width="19.7109375" style="35" customWidth="1"/>
    <col min="6655" max="6655" width="16.85546875" style="35" customWidth="1"/>
    <col min="6656" max="6656" width="14.5703125" style="35"/>
    <col min="6657" max="6657" width="17.42578125" style="35" customWidth="1"/>
    <col min="6658" max="6659" width="11.42578125" style="35" customWidth="1"/>
    <col min="6660" max="6660" width="13.85546875" style="35" customWidth="1"/>
    <col min="6661" max="6661" width="11.140625" style="35" customWidth="1"/>
    <col min="6662" max="6662" width="12.42578125" style="35" customWidth="1"/>
    <col min="6663" max="6663" width="11.140625" style="35" customWidth="1"/>
    <col min="6664" max="6664" width="15" style="35" customWidth="1"/>
    <col min="6665" max="6665" width="11.7109375" style="35" customWidth="1"/>
    <col min="6666" max="6666" width="7.5703125" style="35" customWidth="1"/>
    <col min="6667" max="6667" width="8.42578125" style="35" customWidth="1"/>
    <col min="6668" max="6668" width="6.42578125" style="35" customWidth="1"/>
    <col min="6669" max="6669" width="10.7109375" style="35" customWidth="1"/>
    <col min="6670" max="6909" width="15.7109375" style="35" customWidth="1"/>
    <col min="6910" max="6910" width="19.7109375" style="35" customWidth="1"/>
    <col min="6911" max="6911" width="16.85546875" style="35" customWidth="1"/>
    <col min="6912" max="6912" width="14.5703125" style="35"/>
    <col min="6913" max="6913" width="17.42578125" style="35" customWidth="1"/>
    <col min="6914" max="6915" width="11.42578125" style="35" customWidth="1"/>
    <col min="6916" max="6916" width="13.85546875" style="35" customWidth="1"/>
    <col min="6917" max="6917" width="11.140625" style="35" customWidth="1"/>
    <col min="6918" max="6918" width="12.42578125" style="35" customWidth="1"/>
    <col min="6919" max="6919" width="11.140625" style="35" customWidth="1"/>
    <col min="6920" max="6920" width="15" style="35" customWidth="1"/>
    <col min="6921" max="6921" width="11.7109375" style="35" customWidth="1"/>
    <col min="6922" max="6922" width="7.5703125" style="35" customWidth="1"/>
    <col min="6923" max="6923" width="8.42578125" style="35" customWidth="1"/>
    <col min="6924" max="6924" width="6.42578125" style="35" customWidth="1"/>
    <col min="6925" max="6925" width="10.7109375" style="35" customWidth="1"/>
    <col min="6926" max="7165" width="15.7109375" style="35" customWidth="1"/>
    <col min="7166" max="7166" width="19.7109375" style="35" customWidth="1"/>
    <col min="7167" max="7167" width="16.85546875" style="35" customWidth="1"/>
    <col min="7168" max="7168" width="14.5703125" style="35"/>
    <col min="7169" max="7169" width="17.42578125" style="35" customWidth="1"/>
    <col min="7170" max="7171" width="11.42578125" style="35" customWidth="1"/>
    <col min="7172" max="7172" width="13.85546875" style="35" customWidth="1"/>
    <col min="7173" max="7173" width="11.140625" style="35" customWidth="1"/>
    <col min="7174" max="7174" width="12.42578125" style="35" customWidth="1"/>
    <col min="7175" max="7175" width="11.140625" style="35" customWidth="1"/>
    <col min="7176" max="7176" width="15" style="35" customWidth="1"/>
    <col min="7177" max="7177" width="11.7109375" style="35" customWidth="1"/>
    <col min="7178" max="7178" width="7.5703125" style="35" customWidth="1"/>
    <col min="7179" max="7179" width="8.42578125" style="35" customWidth="1"/>
    <col min="7180" max="7180" width="6.42578125" style="35" customWidth="1"/>
    <col min="7181" max="7181" width="10.7109375" style="35" customWidth="1"/>
    <col min="7182" max="7421" width="15.7109375" style="35" customWidth="1"/>
    <col min="7422" max="7422" width="19.7109375" style="35" customWidth="1"/>
    <col min="7423" max="7423" width="16.85546875" style="35" customWidth="1"/>
    <col min="7424" max="7424" width="14.5703125" style="35"/>
    <col min="7425" max="7425" width="17.42578125" style="35" customWidth="1"/>
    <col min="7426" max="7427" width="11.42578125" style="35" customWidth="1"/>
    <col min="7428" max="7428" width="13.85546875" style="35" customWidth="1"/>
    <col min="7429" max="7429" width="11.140625" style="35" customWidth="1"/>
    <col min="7430" max="7430" width="12.42578125" style="35" customWidth="1"/>
    <col min="7431" max="7431" width="11.140625" style="35" customWidth="1"/>
    <col min="7432" max="7432" width="15" style="35" customWidth="1"/>
    <col min="7433" max="7433" width="11.7109375" style="35" customWidth="1"/>
    <col min="7434" max="7434" width="7.5703125" style="35" customWidth="1"/>
    <col min="7435" max="7435" width="8.42578125" style="35" customWidth="1"/>
    <col min="7436" max="7436" width="6.42578125" style="35" customWidth="1"/>
    <col min="7437" max="7437" width="10.7109375" style="35" customWidth="1"/>
    <col min="7438" max="7677" width="15.7109375" style="35" customWidth="1"/>
    <col min="7678" max="7678" width="19.7109375" style="35" customWidth="1"/>
    <col min="7679" max="7679" width="16.85546875" style="35" customWidth="1"/>
    <col min="7680" max="7680" width="14.5703125" style="35"/>
    <col min="7681" max="7681" width="17.42578125" style="35" customWidth="1"/>
    <col min="7682" max="7683" width="11.42578125" style="35" customWidth="1"/>
    <col min="7684" max="7684" width="13.85546875" style="35" customWidth="1"/>
    <col min="7685" max="7685" width="11.140625" style="35" customWidth="1"/>
    <col min="7686" max="7686" width="12.42578125" style="35" customWidth="1"/>
    <col min="7687" max="7687" width="11.140625" style="35" customWidth="1"/>
    <col min="7688" max="7688" width="15" style="35" customWidth="1"/>
    <col min="7689" max="7689" width="11.7109375" style="35" customWidth="1"/>
    <col min="7690" max="7690" width="7.5703125" style="35" customWidth="1"/>
    <col min="7691" max="7691" width="8.42578125" style="35" customWidth="1"/>
    <col min="7692" max="7692" width="6.42578125" style="35" customWidth="1"/>
    <col min="7693" max="7693" width="10.7109375" style="35" customWidth="1"/>
    <col min="7694" max="7933" width="15.7109375" style="35" customWidth="1"/>
    <col min="7934" max="7934" width="19.7109375" style="35" customWidth="1"/>
    <col min="7935" max="7935" width="16.85546875" style="35" customWidth="1"/>
    <col min="7936" max="7936" width="14.5703125" style="35"/>
    <col min="7937" max="7937" width="17.42578125" style="35" customWidth="1"/>
    <col min="7938" max="7939" width="11.42578125" style="35" customWidth="1"/>
    <col min="7940" max="7940" width="13.85546875" style="35" customWidth="1"/>
    <col min="7941" max="7941" width="11.140625" style="35" customWidth="1"/>
    <col min="7942" max="7942" width="12.42578125" style="35" customWidth="1"/>
    <col min="7943" max="7943" width="11.140625" style="35" customWidth="1"/>
    <col min="7944" max="7944" width="15" style="35" customWidth="1"/>
    <col min="7945" max="7945" width="11.7109375" style="35" customWidth="1"/>
    <col min="7946" max="7946" width="7.5703125" style="35" customWidth="1"/>
    <col min="7947" max="7947" width="8.42578125" style="35" customWidth="1"/>
    <col min="7948" max="7948" width="6.42578125" style="35" customWidth="1"/>
    <col min="7949" max="7949" width="10.7109375" style="35" customWidth="1"/>
    <col min="7950" max="8189" width="15.7109375" style="35" customWidth="1"/>
    <col min="8190" max="8190" width="19.7109375" style="35" customWidth="1"/>
    <col min="8191" max="8191" width="16.85546875" style="35" customWidth="1"/>
    <col min="8192" max="8192" width="14.5703125" style="35"/>
    <col min="8193" max="8193" width="17.42578125" style="35" customWidth="1"/>
    <col min="8194" max="8195" width="11.42578125" style="35" customWidth="1"/>
    <col min="8196" max="8196" width="13.85546875" style="35" customWidth="1"/>
    <col min="8197" max="8197" width="11.140625" style="35" customWidth="1"/>
    <col min="8198" max="8198" width="12.42578125" style="35" customWidth="1"/>
    <col min="8199" max="8199" width="11.140625" style="35" customWidth="1"/>
    <col min="8200" max="8200" width="15" style="35" customWidth="1"/>
    <col min="8201" max="8201" width="11.7109375" style="35" customWidth="1"/>
    <col min="8202" max="8202" width="7.5703125" style="35" customWidth="1"/>
    <col min="8203" max="8203" width="8.42578125" style="35" customWidth="1"/>
    <col min="8204" max="8204" width="6.42578125" style="35" customWidth="1"/>
    <col min="8205" max="8205" width="10.7109375" style="35" customWidth="1"/>
    <col min="8206" max="8445" width="15.7109375" style="35" customWidth="1"/>
    <col min="8446" max="8446" width="19.7109375" style="35" customWidth="1"/>
    <col min="8447" max="8447" width="16.85546875" style="35" customWidth="1"/>
    <col min="8448" max="8448" width="14.5703125" style="35"/>
    <col min="8449" max="8449" width="17.42578125" style="35" customWidth="1"/>
    <col min="8450" max="8451" width="11.42578125" style="35" customWidth="1"/>
    <col min="8452" max="8452" width="13.85546875" style="35" customWidth="1"/>
    <col min="8453" max="8453" width="11.140625" style="35" customWidth="1"/>
    <col min="8454" max="8454" width="12.42578125" style="35" customWidth="1"/>
    <col min="8455" max="8455" width="11.140625" style="35" customWidth="1"/>
    <col min="8456" max="8456" width="15" style="35" customWidth="1"/>
    <col min="8457" max="8457" width="11.7109375" style="35" customWidth="1"/>
    <col min="8458" max="8458" width="7.5703125" style="35" customWidth="1"/>
    <col min="8459" max="8459" width="8.42578125" style="35" customWidth="1"/>
    <col min="8460" max="8460" width="6.42578125" style="35" customWidth="1"/>
    <col min="8461" max="8461" width="10.7109375" style="35" customWidth="1"/>
    <col min="8462" max="8701" width="15.7109375" style="35" customWidth="1"/>
    <col min="8702" max="8702" width="19.7109375" style="35" customWidth="1"/>
    <col min="8703" max="8703" width="16.85546875" style="35" customWidth="1"/>
    <col min="8704" max="8704" width="14.5703125" style="35"/>
    <col min="8705" max="8705" width="17.42578125" style="35" customWidth="1"/>
    <col min="8706" max="8707" width="11.42578125" style="35" customWidth="1"/>
    <col min="8708" max="8708" width="13.85546875" style="35" customWidth="1"/>
    <col min="8709" max="8709" width="11.140625" style="35" customWidth="1"/>
    <col min="8710" max="8710" width="12.42578125" style="35" customWidth="1"/>
    <col min="8711" max="8711" width="11.140625" style="35" customWidth="1"/>
    <col min="8712" max="8712" width="15" style="35" customWidth="1"/>
    <col min="8713" max="8713" width="11.7109375" style="35" customWidth="1"/>
    <col min="8714" max="8714" width="7.5703125" style="35" customWidth="1"/>
    <col min="8715" max="8715" width="8.42578125" style="35" customWidth="1"/>
    <col min="8716" max="8716" width="6.42578125" style="35" customWidth="1"/>
    <col min="8717" max="8717" width="10.7109375" style="35" customWidth="1"/>
    <col min="8718" max="8957" width="15.7109375" style="35" customWidth="1"/>
    <col min="8958" max="8958" width="19.7109375" style="35" customWidth="1"/>
    <col min="8959" max="8959" width="16.85546875" style="35" customWidth="1"/>
    <col min="8960" max="8960" width="14.5703125" style="35"/>
    <col min="8961" max="8961" width="17.42578125" style="35" customWidth="1"/>
    <col min="8962" max="8963" width="11.42578125" style="35" customWidth="1"/>
    <col min="8964" max="8964" width="13.85546875" style="35" customWidth="1"/>
    <col min="8965" max="8965" width="11.140625" style="35" customWidth="1"/>
    <col min="8966" max="8966" width="12.42578125" style="35" customWidth="1"/>
    <col min="8967" max="8967" width="11.140625" style="35" customWidth="1"/>
    <col min="8968" max="8968" width="15" style="35" customWidth="1"/>
    <col min="8969" max="8969" width="11.7109375" style="35" customWidth="1"/>
    <col min="8970" max="8970" width="7.5703125" style="35" customWidth="1"/>
    <col min="8971" max="8971" width="8.42578125" style="35" customWidth="1"/>
    <col min="8972" max="8972" width="6.42578125" style="35" customWidth="1"/>
    <col min="8973" max="8973" width="10.7109375" style="35" customWidth="1"/>
    <col min="8974" max="9213" width="15.7109375" style="35" customWidth="1"/>
    <col min="9214" max="9214" width="19.7109375" style="35" customWidth="1"/>
    <col min="9215" max="9215" width="16.85546875" style="35" customWidth="1"/>
    <col min="9216" max="9216" width="14.5703125" style="35"/>
    <col min="9217" max="9217" width="17.42578125" style="35" customWidth="1"/>
    <col min="9218" max="9219" width="11.42578125" style="35" customWidth="1"/>
    <col min="9220" max="9220" width="13.85546875" style="35" customWidth="1"/>
    <col min="9221" max="9221" width="11.140625" style="35" customWidth="1"/>
    <col min="9222" max="9222" width="12.42578125" style="35" customWidth="1"/>
    <col min="9223" max="9223" width="11.140625" style="35" customWidth="1"/>
    <col min="9224" max="9224" width="15" style="35" customWidth="1"/>
    <col min="9225" max="9225" width="11.7109375" style="35" customWidth="1"/>
    <col min="9226" max="9226" width="7.5703125" style="35" customWidth="1"/>
    <col min="9227" max="9227" width="8.42578125" style="35" customWidth="1"/>
    <col min="9228" max="9228" width="6.42578125" style="35" customWidth="1"/>
    <col min="9229" max="9229" width="10.7109375" style="35" customWidth="1"/>
    <col min="9230" max="9469" width="15.7109375" style="35" customWidth="1"/>
    <col min="9470" max="9470" width="19.7109375" style="35" customWidth="1"/>
    <col min="9471" max="9471" width="16.85546875" style="35" customWidth="1"/>
    <col min="9472" max="9472" width="14.5703125" style="35"/>
    <col min="9473" max="9473" width="17.42578125" style="35" customWidth="1"/>
    <col min="9474" max="9475" width="11.42578125" style="35" customWidth="1"/>
    <col min="9476" max="9476" width="13.85546875" style="35" customWidth="1"/>
    <col min="9477" max="9477" width="11.140625" style="35" customWidth="1"/>
    <col min="9478" max="9478" width="12.42578125" style="35" customWidth="1"/>
    <col min="9479" max="9479" width="11.140625" style="35" customWidth="1"/>
    <col min="9480" max="9480" width="15" style="35" customWidth="1"/>
    <col min="9481" max="9481" width="11.7109375" style="35" customWidth="1"/>
    <col min="9482" max="9482" width="7.5703125" style="35" customWidth="1"/>
    <col min="9483" max="9483" width="8.42578125" style="35" customWidth="1"/>
    <col min="9484" max="9484" width="6.42578125" style="35" customWidth="1"/>
    <col min="9485" max="9485" width="10.7109375" style="35" customWidth="1"/>
    <col min="9486" max="9725" width="15.7109375" style="35" customWidth="1"/>
    <col min="9726" max="9726" width="19.7109375" style="35" customWidth="1"/>
    <col min="9727" max="9727" width="16.85546875" style="35" customWidth="1"/>
    <col min="9728" max="9728" width="14.5703125" style="35"/>
    <col min="9729" max="9729" width="17.42578125" style="35" customWidth="1"/>
    <col min="9730" max="9731" width="11.42578125" style="35" customWidth="1"/>
    <col min="9732" max="9732" width="13.85546875" style="35" customWidth="1"/>
    <col min="9733" max="9733" width="11.140625" style="35" customWidth="1"/>
    <col min="9734" max="9734" width="12.42578125" style="35" customWidth="1"/>
    <col min="9735" max="9735" width="11.140625" style="35" customWidth="1"/>
    <col min="9736" max="9736" width="15" style="35" customWidth="1"/>
    <col min="9737" max="9737" width="11.7109375" style="35" customWidth="1"/>
    <col min="9738" max="9738" width="7.5703125" style="35" customWidth="1"/>
    <col min="9739" max="9739" width="8.42578125" style="35" customWidth="1"/>
    <col min="9740" max="9740" width="6.42578125" style="35" customWidth="1"/>
    <col min="9741" max="9741" width="10.7109375" style="35" customWidth="1"/>
    <col min="9742" max="9981" width="15.7109375" style="35" customWidth="1"/>
    <col min="9982" max="9982" width="19.7109375" style="35" customWidth="1"/>
    <col min="9983" max="9983" width="16.85546875" style="35" customWidth="1"/>
    <col min="9984" max="9984" width="14.5703125" style="35"/>
    <col min="9985" max="9985" width="17.42578125" style="35" customWidth="1"/>
    <col min="9986" max="9987" width="11.42578125" style="35" customWidth="1"/>
    <col min="9988" max="9988" width="13.85546875" style="35" customWidth="1"/>
    <col min="9989" max="9989" width="11.140625" style="35" customWidth="1"/>
    <col min="9990" max="9990" width="12.42578125" style="35" customWidth="1"/>
    <col min="9991" max="9991" width="11.140625" style="35" customWidth="1"/>
    <col min="9992" max="9992" width="15" style="35" customWidth="1"/>
    <col min="9993" max="9993" width="11.7109375" style="35" customWidth="1"/>
    <col min="9994" max="9994" width="7.5703125" style="35" customWidth="1"/>
    <col min="9995" max="9995" width="8.42578125" style="35" customWidth="1"/>
    <col min="9996" max="9996" width="6.42578125" style="35" customWidth="1"/>
    <col min="9997" max="9997" width="10.7109375" style="35" customWidth="1"/>
    <col min="9998" max="10237" width="15.7109375" style="35" customWidth="1"/>
    <col min="10238" max="10238" width="19.7109375" style="35" customWidth="1"/>
    <col min="10239" max="10239" width="16.85546875" style="35" customWidth="1"/>
    <col min="10240" max="10240" width="14.5703125" style="35"/>
    <col min="10241" max="10241" width="17.42578125" style="35" customWidth="1"/>
    <col min="10242" max="10243" width="11.42578125" style="35" customWidth="1"/>
    <col min="10244" max="10244" width="13.85546875" style="35" customWidth="1"/>
    <col min="10245" max="10245" width="11.140625" style="35" customWidth="1"/>
    <col min="10246" max="10246" width="12.42578125" style="35" customWidth="1"/>
    <col min="10247" max="10247" width="11.140625" style="35" customWidth="1"/>
    <col min="10248" max="10248" width="15" style="35" customWidth="1"/>
    <col min="10249" max="10249" width="11.7109375" style="35" customWidth="1"/>
    <col min="10250" max="10250" width="7.5703125" style="35" customWidth="1"/>
    <col min="10251" max="10251" width="8.42578125" style="35" customWidth="1"/>
    <col min="10252" max="10252" width="6.42578125" style="35" customWidth="1"/>
    <col min="10253" max="10253" width="10.7109375" style="35" customWidth="1"/>
    <col min="10254" max="10493" width="15.7109375" style="35" customWidth="1"/>
    <col min="10494" max="10494" width="19.7109375" style="35" customWidth="1"/>
    <col min="10495" max="10495" width="16.85546875" style="35" customWidth="1"/>
    <col min="10496" max="10496" width="14.5703125" style="35"/>
    <col min="10497" max="10497" width="17.42578125" style="35" customWidth="1"/>
    <col min="10498" max="10499" width="11.42578125" style="35" customWidth="1"/>
    <col min="10500" max="10500" width="13.85546875" style="35" customWidth="1"/>
    <col min="10501" max="10501" width="11.140625" style="35" customWidth="1"/>
    <col min="10502" max="10502" width="12.42578125" style="35" customWidth="1"/>
    <col min="10503" max="10503" width="11.140625" style="35" customWidth="1"/>
    <col min="10504" max="10504" width="15" style="35" customWidth="1"/>
    <col min="10505" max="10505" width="11.7109375" style="35" customWidth="1"/>
    <col min="10506" max="10506" width="7.5703125" style="35" customWidth="1"/>
    <col min="10507" max="10507" width="8.42578125" style="35" customWidth="1"/>
    <col min="10508" max="10508" width="6.42578125" style="35" customWidth="1"/>
    <col min="10509" max="10509" width="10.7109375" style="35" customWidth="1"/>
    <col min="10510" max="10749" width="15.7109375" style="35" customWidth="1"/>
    <col min="10750" max="10750" width="19.7109375" style="35" customWidth="1"/>
    <col min="10751" max="10751" width="16.85546875" style="35" customWidth="1"/>
    <col min="10752" max="10752" width="14.5703125" style="35"/>
    <col min="10753" max="10753" width="17.42578125" style="35" customWidth="1"/>
    <col min="10754" max="10755" width="11.42578125" style="35" customWidth="1"/>
    <col min="10756" max="10756" width="13.85546875" style="35" customWidth="1"/>
    <col min="10757" max="10757" width="11.140625" style="35" customWidth="1"/>
    <col min="10758" max="10758" width="12.42578125" style="35" customWidth="1"/>
    <col min="10759" max="10759" width="11.140625" style="35" customWidth="1"/>
    <col min="10760" max="10760" width="15" style="35" customWidth="1"/>
    <col min="10761" max="10761" width="11.7109375" style="35" customWidth="1"/>
    <col min="10762" max="10762" width="7.5703125" style="35" customWidth="1"/>
    <col min="10763" max="10763" width="8.42578125" style="35" customWidth="1"/>
    <col min="10764" max="10764" width="6.42578125" style="35" customWidth="1"/>
    <col min="10765" max="10765" width="10.7109375" style="35" customWidth="1"/>
    <col min="10766" max="11005" width="15.7109375" style="35" customWidth="1"/>
    <col min="11006" max="11006" width="19.7109375" style="35" customWidth="1"/>
    <col min="11007" max="11007" width="16.85546875" style="35" customWidth="1"/>
    <col min="11008" max="11008" width="14.5703125" style="35"/>
    <col min="11009" max="11009" width="17.42578125" style="35" customWidth="1"/>
    <col min="11010" max="11011" width="11.42578125" style="35" customWidth="1"/>
    <col min="11012" max="11012" width="13.85546875" style="35" customWidth="1"/>
    <col min="11013" max="11013" width="11.140625" style="35" customWidth="1"/>
    <col min="11014" max="11014" width="12.42578125" style="35" customWidth="1"/>
    <col min="11015" max="11015" width="11.140625" style="35" customWidth="1"/>
    <col min="11016" max="11016" width="15" style="35" customWidth="1"/>
    <col min="11017" max="11017" width="11.7109375" style="35" customWidth="1"/>
    <col min="11018" max="11018" width="7.5703125" style="35" customWidth="1"/>
    <col min="11019" max="11019" width="8.42578125" style="35" customWidth="1"/>
    <col min="11020" max="11020" width="6.42578125" style="35" customWidth="1"/>
    <col min="11021" max="11021" width="10.7109375" style="35" customWidth="1"/>
    <col min="11022" max="11261" width="15.7109375" style="35" customWidth="1"/>
    <col min="11262" max="11262" width="19.7109375" style="35" customWidth="1"/>
    <col min="11263" max="11263" width="16.85546875" style="35" customWidth="1"/>
    <col min="11264" max="11264" width="14.5703125" style="35"/>
    <col min="11265" max="11265" width="17.42578125" style="35" customWidth="1"/>
    <col min="11266" max="11267" width="11.42578125" style="35" customWidth="1"/>
    <col min="11268" max="11268" width="13.85546875" style="35" customWidth="1"/>
    <col min="11269" max="11269" width="11.140625" style="35" customWidth="1"/>
    <col min="11270" max="11270" width="12.42578125" style="35" customWidth="1"/>
    <col min="11271" max="11271" width="11.140625" style="35" customWidth="1"/>
    <col min="11272" max="11272" width="15" style="35" customWidth="1"/>
    <col min="11273" max="11273" width="11.7109375" style="35" customWidth="1"/>
    <col min="11274" max="11274" width="7.5703125" style="35" customWidth="1"/>
    <col min="11275" max="11275" width="8.42578125" style="35" customWidth="1"/>
    <col min="11276" max="11276" width="6.42578125" style="35" customWidth="1"/>
    <col min="11277" max="11277" width="10.7109375" style="35" customWidth="1"/>
    <col min="11278" max="11517" width="15.7109375" style="35" customWidth="1"/>
    <col min="11518" max="11518" width="19.7109375" style="35" customWidth="1"/>
    <col min="11519" max="11519" width="16.85546875" style="35" customWidth="1"/>
    <col min="11520" max="11520" width="14.5703125" style="35"/>
    <col min="11521" max="11521" width="17.42578125" style="35" customWidth="1"/>
    <col min="11522" max="11523" width="11.42578125" style="35" customWidth="1"/>
    <col min="11524" max="11524" width="13.85546875" style="35" customWidth="1"/>
    <col min="11525" max="11525" width="11.140625" style="35" customWidth="1"/>
    <col min="11526" max="11526" width="12.42578125" style="35" customWidth="1"/>
    <col min="11527" max="11527" width="11.140625" style="35" customWidth="1"/>
    <col min="11528" max="11528" width="15" style="35" customWidth="1"/>
    <col min="11529" max="11529" width="11.7109375" style="35" customWidth="1"/>
    <col min="11530" max="11530" width="7.5703125" style="35" customWidth="1"/>
    <col min="11531" max="11531" width="8.42578125" style="35" customWidth="1"/>
    <col min="11532" max="11532" width="6.42578125" style="35" customWidth="1"/>
    <col min="11533" max="11533" width="10.7109375" style="35" customWidth="1"/>
    <col min="11534" max="11773" width="15.7109375" style="35" customWidth="1"/>
    <col min="11774" max="11774" width="19.7109375" style="35" customWidth="1"/>
    <col min="11775" max="11775" width="16.85546875" style="35" customWidth="1"/>
    <col min="11776" max="11776" width="14.5703125" style="35"/>
    <col min="11777" max="11777" width="17.42578125" style="35" customWidth="1"/>
    <col min="11778" max="11779" width="11.42578125" style="35" customWidth="1"/>
    <col min="11780" max="11780" width="13.85546875" style="35" customWidth="1"/>
    <col min="11781" max="11781" width="11.140625" style="35" customWidth="1"/>
    <col min="11782" max="11782" width="12.42578125" style="35" customWidth="1"/>
    <col min="11783" max="11783" width="11.140625" style="35" customWidth="1"/>
    <col min="11784" max="11784" width="15" style="35" customWidth="1"/>
    <col min="11785" max="11785" width="11.7109375" style="35" customWidth="1"/>
    <col min="11786" max="11786" width="7.5703125" style="35" customWidth="1"/>
    <col min="11787" max="11787" width="8.42578125" style="35" customWidth="1"/>
    <col min="11788" max="11788" width="6.42578125" style="35" customWidth="1"/>
    <col min="11789" max="11789" width="10.7109375" style="35" customWidth="1"/>
    <col min="11790" max="12029" width="15.7109375" style="35" customWidth="1"/>
    <col min="12030" max="12030" width="19.7109375" style="35" customWidth="1"/>
    <col min="12031" max="12031" width="16.85546875" style="35" customWidth="1"/>
    <col min="12032" max="12032" width="14.5703125" style="35"/>
    <col min="12033" max="12033" width="17.42578125" style="35" customWidth="1"/>
    <col min="12034" max="12035" width="11.42578125" style="35" customWidth="1"/>
    <col min="12036" max="12036" width="13.85546875" style="35" customWidth="1"/>
    <col min="12037" max="12037" width="11.140625" style="35" customWidth="1"/>
    <col min="12038" max="12038" width="12.42578125" style="35" customWidth="1"/>
    <col min="12039" max="12039" width="11.140625" style="35" customWidth="1"/>
    <col min="12040" max="12040" width="15" style="35" customWidth="1"/>
    <col min="12041" max="12041" width="11.7109375" style="35" customWidth="1"/>
    <col min="12042" max="12042" width="7.5703125" style="35" customWidth="1"/>
    <col min="12043" max="12043" width="8.42578125" style="35" customWidth="1"/>
    <col min="12044" max="12044" width="6.42578125" style="35" customWidth="1"/>
    <col min="12045" max="12045" width="10.7109375" style="35" customWidth="1"/>
    <col min="12046" max="12285" width="15.7109375" style="35" customWidth="1"/>
    <col min="12286" max="12286" width="19.7109375" style="35" customWidth="1"/>
    <col min="12287" max="12287" width="16.85546875" style="35" customWidth="1"/>
    <col min="12288" max="12288" width="14.5703125" style="35"/>
    <col min="12289" max="12289" width="17.42578125" style="35" customWidth="1"/>
    <col min="12290" max="12291" width="11.42578125" style="35" customWidth="1"/>
    <col min="12292" max="12292" width="13.85546875" style="35" customWidth="1"/>
    <col min="12293" max="12293" width="11.140625" style="35" customWidth="1"/>
    <col min="12294" max="12294" width="12.42578125" style="35" customWidth="1"/>
    <col min="12295" max="12295" width="11.140625" style="35" customWidth="1"/>
    <col min="12296" max="12296" width="15" style="35" customWidth="1"/>
    <col min="12297" max="12297" width="11.7109375" style="35" customWidth="1"/>
    <col min="12298" max="12298" width="7.5703125" style="35" customWidth="1"/>
    <col min="12299" max="12299" width="8.42578125" style="35" customWidth="1"/>
    <col min="12300" max="12300" width="6.42578125" style="35" customWidth="1"/>
    <col min="12301" max="12301" width="10.7109375" style="35" customWidth="1"/>
    <col min="12302" max="12541" width="15.7109375" style="35" customWidth="1"/>
    <col min="12542" max="12542" width="19.7109375" style="35" customWidth="1"/>
    <col min="12543" max="12543" width="16.85546875" style="35" customWidth="1"/>
    <col min="12544" max="12544" width="14.5703125" style="35"/>
    <col min="12545" max="12545" width="17.42578125" style="35" customWidth="1"/>
    <col min="12546" max="12547" width="11.42578125" style="35" customWidth="1"/>
    <col min="12548" max="12548" width="13.85546875" style="35" customWidth="1"/>
    <col min="12549" max="12549" width="11.140625" style="35" customWidth="1"/>
    <col min="12550" max="12550" width="12.42578125" style="35" customWidth="1"/>
    <col min="12551" max="12551" width="11.140625" style="35" customWidth="1"/>
    <col min="12552" max="12552" width="15" style="35" customWidth="1"/>
    <col min="12553" max="12553" width="11.7109375" style="35" customWidth="1"/>
    <col min="12554" max="12554" width="7.5703125" style="35" customWidth="1"/>
    <col min="12555" max="12555" width="8.42578125" style="35" customWidth="1"/>
    <col min="12556" max="12556" width="6.42578125" style="35" customWidth="1"/>
    <col min="12557" max="12557" width="10.7109375" style="35" customWidth="1"/>
    <col min="12558" max="12797" width="15.7109375" style="35" customWidth="1"/>
    <col min="12798" max="12798" width="19.7109375" style="35" customWidth="1"/>
    <col min="12799" max="12799" width="16.85546875" style="35" customWidth="1"/>
    <col min="12800" max="12800" width="14.5703125" style="35"/>
    <col min="12801" max="12801" width="17.42578125" style="35" customWidth="1"/>
    <col min="12802" max="12803" width="11.42578125" style="35" customWidth="1"/>
    <col min="12804" max="12804" width="13.85546875" style="35" customWidth="1"/>
    <col min="12805" max="12805" width="11.140625" style="35" customWidth="1"/>
    <col min="12806" max="12806" width="12.42578125" style="35" customWidth="1"/>
    <col min="12807" max="12807" width="11.140625" style="35" customWidth="1"/>
    <col min="12808" max="12808" width="15" style="35" customWidth="1"/>
    <col min="12809" max="12809" width="11.7109375" style="35" customWidth="1"/>
    <col min="12810" max="12810" width="7.5703125" style="35" customWidth="1"/>
    <col min="12811" max="12811" width="8.42578125" style="35" customWidth="1"/>
    <col min="12812" max="12812" width="6.42578125" style="35" customWidth="1"/>
    <col min="12813" max="12813" width="10.7109375" style="35" customWidth="1"/>
    <col min="12814" max="13053" width="15.7109375" style="35" customWidth="1"/>
    <col min="13054" max="13054" width="19.7109375" style="35" customWidth="1"/>
    <col min="13055" max="13055" width="16.85546875" style="35" customWidth="1"/>
    <col min="13056" max="13056" width="14.5703125" style="35"/>
    <col min="13057" max="13057" width="17.42578125" style="35" customWidth="1"/>
    <col min="13058" max="13059" width="11.42578125" style="35" customWidth="1"/>
    <col min="13060" max="13060" width="13.85546875" style="35" customWidth="1"/>
    <col min="13061" max="13061" width="11.140625" style="35" customWidth="1"/>
    <col min="13062" max="13062" width="12.42578125" style="35" customWidth="1"/>
    <col min="13063" max="13063" width="11.140625" style="35" customWidth="1"/>
    <col min="13064" max="13064" width="15" style="35" customWidth="1"/>
    <col min="13065" max="13065" width="11.7109375" style="35" customWidth="1"/>
    <col min="13066" max="13066" width="7.5703125" style="35" customWidth="1"/>
    <col min="13067" max="13067" width="8.42578125" style="35" customWidth="1"/>
    <col min="13068" max="13068" width="6.42578125" style="35" customWidth="1"/>
    <col min="13069" max="13069" width="10.7109375" style="35" customWidth="1"/>
    <col min="13070" max="13309" width="15.7109375" style="35" customWidth="1"/>
    <col min="13310" max="13310" width="19.7109375" style="35" customWidth="1"/>
    <col min="13311" max="13311" width="16.85546875" style="35" customWidth="1"/>
    <col min="13312" max="13312" width="14.5703125" style="35"/>
    <col min="13313" max="13313" width="17.42578125" style="35" customWidth="1"/>
    <col min="13314" max="13315" width="11.42578125" style="35" customWidth="1"/>
    <col min="13316" max="13316" width="13.85546875" style="35" customWidth="1"/>
    <col min="13317" max="13317" width="11.140625" style="35" customWidth="1"/>
    <col min="13318" max="13318" width="12.42578125" style="35" customWidth="1"/>
    <col min="13319" max="13319" width="11.140625" style="35" customWidth="1"/>
    <col min="13320" max="13320" width="15" style="35" customWidth="1"/>
    <col min="13321" max="13321" width="11.7109375" style="35" customWidth="1"/>
    <col min="13322" max="13322" width="7.5703125" style="35" customWidth="1"/>
    <col min="13323" max="13323" width="8.42578125" style="35" customWidth="1"/>
    <col min="13324" max="13324" width="6.42578125" style="35" customWidth="1"/>
    <col min="13325" max="13325" width="10.7109375" style="35" customWidth="1"/>
    <col min="13326" max="13565" width="15.7109375" style="35" customWidth="1"/>
    <col min="13566" max="13566" width="19.7109375" style="35" customWidth="1"/>
    <col min="13567" max="13567" width="16.85546875" style="35" customWidth="1"/>
    <col min="13568" max="13568" width="14.5703125" style="35"/>
    <col min="13569" max="13569" width="17.42578125" style="35" customWidth="1"/>
    <col min="13570" max="13571" width="11.42578125" style="35" customWidth="1"/>
    <col min="13572" max="13572" width="13.85546875" style="35" customWidth="1"/>
    <col min="13573" max="13573" width="11.140625" style="35" customWidth="1"/>
    <col min="13574" max="13574" width="12.42578125" style="35" customWidth="1"/>
    <col min="13575" max="13575" width="11.140625" style="35" customWidth="1"/>
    <col min="13576" max="13576" width="15" style="35" customWidth="1"/>
    <col min="13577" max="13577" width="11.7109375" style="35" customWidth="1"/>
    <col min="13578" max="13578" width="7.5703125" style="35" customWidth="1"/>
    <col min="13579" max="13579" width="8.42578125" style="35" customWidth="1"/>
    <col min="13580" max="13580" width="6.42578125" style="35" customWidth="1"/>
    <col min="13581" max="13581" width="10.7109375" style="35" customWidth="1"/>
    <col min="13582" max="13821" width="15.7109375" style="35" customWidth="1"/>
    <col min="13822" max="13822" width="19.7109375" style="35" customWidth="1"/>
    <col min="13823" max="13823" width="16.85546875" style="35" customWidth="1"/>
    <col min="13824" max="13824" width="14.5703125" style="35"/>
    <col min="13825" max="13825" width="17.42578125" style="35" customWidth="1"/>
    <col min="13826" max="13827" width="11.42578125" style="35" customWidth="1"/>
    <col min="13828" max="13828" width="13.85546875" style="35" customWidth="1"/>
    <col min="13829" max="13829" width="11.140625" style="35" customWidth="1"/>
    <col min="13830" max="13830" width="12.42578125" style="35" customWidth="1"/>
    <col min="13831" max="13831" width="11.140625" style="35" customWidth="1"/>
    <col min="13832" max="13832" width="15" style="35" customWidth="1"/>
    <col min="13833" max="13833" width="11.7109375" style="35" customWidth="1"/>
    <col min="13834" max="13834" width="7.5703125" style="35" customWidth="1"/>
    <col min="13835" max="13835" width="8.42578125" style="35" customWidth="1"/>
    <col min="13836" max="13836" width="6.42578125" style="35" customWidth="1"/>
    <col min="13837" max="13837" width="10.7109375" style="35" customWidth="1"/>
    <col min="13838" max="14077" width="15.7109375" style="35" customWidth="1"/>
    <col min="14078" max="14078" width="19.7109375" style="35" customWidth="1"/>
    <col min="14079" max="14079" width="16.85546875" style="35" customWidth="1"/>
    <col min="14080" max="14080" width="14.5703125" style="35"/>
    <col min="14081" max="14081" width="17.42578125" style="35" customWidth="1"/>
    <col min="14082" max="14083" width="11.42578125" style="35" customWidth="1"/>
    <col min="14084" max="14084" width="13.85546875" style="35" customWidth="1"/>
    <col min="14085" max="14085" width="11.140625" style="35" customWidth="1"/>
    <col min="14086" max="14086" width="12.42578125" style="35" customWidth="1"/>
    <col min="14087" max="14087" width="11.140625" style="35" customWidth="1"/>
    <col min="14088" max="14088" width="15" style="35" customWidth="1"/>
    <col min="14089" max="14089" width="11.7109375" style="35" customWidth="1"/>
    <col min="14090" max="14090" width="7.5703125" style="35" customWidth="1"/>
    <col min="14091" max="14091" width="8.42578125" style="35" customWidth="1"/>
    <col min="14092" max="14092" width="6.42578125" style="35" customWidth="1"/>
    <col min="14093" max="14093" width="10.7109375" style="35" customWidth="1"/>
    <col min="14094" max="14333" width="15.7109375" style="35" customWidth="1"/>
    <col min="14334" max="14334" width="19.7109375" style="35" customWidth="1"/>
    <col min="14335" max="14335" width="16.85546875" style="35" customWidth="1"/>
    <col min="14336" max="14336" width="14.5703125" style="35"/>
    <col min="14337" max="14337" width="17.42578125" style="35" customWidth="1"/>
    <col min="14338" max="14339" width="11.42578125" style="35" customWidth="1"/>
    <col min="14340" max="14340" width="13.85546875" style="35" customWidth="1"/>
    <col min="14341" max="14341" width="11.140625" style="35" customWidth="1"/>
    <col min="14342" max="14342" width="12.42578125" style="35" customWidth="1"/>
    <col min="14343" max="14343" width="11.140625" style="35" customWidth="1"/>
    <col min="14344" max="14344" width="15" style="35" customWidth="1"/>
    <col min="14345" max="14345" width="11.7109375" style="35" customWidth="1"/>
    <col min="14346" max="14346" width="7.5703125" style="35" customWidth="1"/>
    <col min="14347" max="14347" width="8.42578125" style="35" customWidth="1"/>
    <col min="14348" max="14348" width="6.42578125" style="35" customWidth="1"/>
    <col min="14349" max="14349" width="10.7109375" style="35" customWidth="1"/>
    <col min="14350" max="14589" width="15.7109375" style="35" customWidth="1"/>
    <col min="14590" max="14590" width="19.7109375" style="35" customWidth="1"/>
    <col min="14591" max="14591" width="16.85546875" style="35" customWidth="1"/>
    <col min="14592" max="14592" width="14.5703125" style="35"/>
    <col min="14593" max="14593" width="17.42578125" style="35" customWidth="1"/>
    <col min="14594" max="14595" width="11.42578125" style="35" customWidth="1"/>
    <col min="14596" max="14596" width="13.85546875" style="35" customWidth="1"/>
    <col min="14597" max="14597" width="11.140625" style="35" customWidth="1"/>
    <col min="14598" max="14598" width="12.42578125" style="35" customWidth="1"/>
    <col min="14599" max="14599" width="11.140625" style="35" customWidth="1"/>
    <col min="14600" max="14600" width="15" style="35" customWidth="1"/>
    <col min="14601" max="14601" width="11.7109375" style="35" customWidth="1"/>
    <col min="14602" max="14602" width="7.5703125" style="35" customWidth="1"/>
    <col min="14603" max="14603" width="8.42578125" style="35" customWidth="1"/>
    <col min="14604" max="14604" width="6.42578125" style="35" customWidth="1"/>
    <col min="14605" max="14605" width="10.7109375" style="35" customWidth="1"/>
    <col min="14606" max="14845" width="15.7109375" style="35" customWidth="1"/>
    <col min="14846" max="14846" width="19.7109375" style="35" customWidth="1"/>
    <col min="14847" max="14847" width="16.85546875" style="35" customWidth="1"/>
    <col min="14848" max="14848" width="14.5703125" style="35"/>
    <col min="14849" max="14849" width="17.42578125" style="35" customWidth="1"/>
    <col min="14850" max="14851" width="11.42578125" style="35" customWidth="1"/>
    <col min="14852" max="14852" width="13.85546875" style="35" customWidth="1"/>
    <col min="14853" max="14853" width="11.140625" style="35" customWidth="1"/>
    <col min="14854" max="14854" width="12.42578125" style="35" customWidth="1"/>
    <col min="14855" max="14855" width="11.140625" style="35" customWidth="1"/>
    <col min="14856" max="14856" width="15" style="35" customWidth="1"/>
    <col min="14857" max="14857" width="11.7109375" style="35" customWidth="1"/>
    <col min="14858" max="14858" width="7.5703125" style="35" customWidth="1"/>
    <col min="14859" max="14859" width="8.42578125" style="35" customWidth="1"/>
    <col min="14860" max="14860" width="6.42578125" style="35" customWidth="1"/>
    <col min="14861" max="14861" width="10.7109375" style="35" customWidth="1"/>
    <col min="14862" max="15101" width="15.7109375" style="35" customWidth="1"/>
    <col min="15102" max="15102" width="19.7109375" style="35" customWidth="1"/>
    <col min="15103" max="15103" width="16.85546875" style="35" customWidth="1"/>
    <col min="15104" max="15104" width="14.5703125" style="35"/>
    <col min="15105" max="15105" width="17.42578125" style="35" customWidth="1"/>
    <col min="15106" max="15107" width="11.42578125" style="35" customWidth="1"/>
    <col min="15108" max="15108" width="13.85546875" style="35" customWidth="1"/>
    <col min="15109" max="15109" width="11.140625" style="35" customWidth="1"/>
    <col min="15110" max="15110" width="12.42578125" style="35" customWidth="1"/>
    <col min="15111" max="15111" width="11.140625" style="35" customWidth="1"/>
    <col min="15112" max="15112" width="15" style="35" customWidth="1"/>
    <col min="15113" max="15113" width="11.7109375" style="35" customWidth="1"/>
    <col min="15114" max="15114" width="7.5703125" style="35" customWidth="1"/>
    <col min="15115" max="15115" width="8.42578125" style="35" customWidth="1"/>
    <col min="15116" max="15116" width="6.42578125" style="35" customWidth="1"/>
    <col min="15117" max="15117" width="10.7109375" style="35" customWidth="1"/>
    <col min="15118" max="15357" width="15.7109375" style="35" customWidth="1"/>
    <col min="15358" max="15358" width="19.7109375" style="35" customWidth="1"/>
    <col min="15359" max="15359" width="16.85546875" style="35" customWidth="1"/>
    <col min="15360" max="15360" width="14.5703125" style="35"/>
    <col min="15361" max="15361" width="17.42578125" style="35" customWidth="1"/>
    <col min="15362" max="15363" width="11.42578125" style="35" customWidth="1"/>
    <col min="15364" max="15364" width="13.85546875" style="35" customWidth="1"/>
    <col min="15365" max="15365" width="11.140625" style="35" customWidth="1"/>
    <col min="15366" max="15366" width="12.42578125" style="35" customWidth="1"/>
    <col min="15367" max="15367" width="11.140625" style="35" customWidth="1"/>
    <col min="15368" max="15368" width="15" style="35" customWidth="1"/>
    <col min="15369" max="15369" width="11.7109375" style="35" customWidth="1"/>
    <col min="15370" max="15370" width="7.5703125" style="35" customWidth="1"/>
    <col min="15371" max="15371" width="8.42578125" style="35" customWidth="1"/>
    <col min="15372" max="15372" width="6.42578125" style="35" customWidth="1"/>
    <col min="15373" max="15373" width="10.7109375" style="35" customWidth="1"/>
    <col min="15374" max="15613" width="15.7109375" style="35" customWidth="1"/>
    <col min="15614" max="15614" width="19.7109375" style="35" customWidth="1"/>
    <col min="15615" max="15615" width="16.85546875" style="35" customWidth="1"/>
    <col min="15616" max="15616" width="14.5703125" style="35"/>
    <col min="15617" max="15617" width="17.42578125" style="35" customWidth="1"/>
    <col min="15618" max="15619" width="11.42578125" style="35" customWidth="1"/>
    <col min="15620" max="15620" width="13.85546875" style="35" customWidth="1"/>
    <col min="15621" max="15621" width="11.140625" style="35" customWidth="1"/>
    <col min="15622" max="15622" width="12.42578125" style="35" customWidth="1"/>
    <col min="15623" max="15623" width="11.140625" style="35" customWidth="1"/>
    <col min="15624" max="15624" width="15" style="35" customWidth="1"/>
    <col min="15625" max="15625" width="11.7109375" style="35" customWidth="1"/>
    <col min="15626" max="15626" width="7.5703125" style="35" customWidth="1"/>
    <col min="15627" max="15627" width="8.42578125" style="35" customWidth="1"/>
    <col min="15628" max="15628" width="6.42578125" style="35" customWidth="1"/>
    <col min="15629" max="15629" width="10.7109375" style="35" customWidth="1"/>
    <col min="15630" max="15869" width="15.7109375" style="35" customWidth="1"/>
    <col min="15870" max="15870" width="19.7109375" style="35" customWidth="1"/>
    <col min="15871" max="15871" width="16.85546875" style="35" customWidth="1"/>
    <col min="15872" max="15872" width="14.5703125" style="35"/>
    <col min="15873" max="15873" width="17.42578125" style="35" customWidth="1"/>
    <col min="15874" max="15875" width="11.42578125" style="35" customWidth="1"/>
    <col min="15876" max="15876" width="13.85546875" style="35" customWidth="1"/>
    <col min="15877" max="15877" width="11.140625" style="35" customWidth="1"/>
    <col min="15878" max="15878" width="12.42578125" style="35" customWidth="1"/>
    <col min="15879" max="15879" width="11.140625" style="35" customWidth="1"/>
    <col min="15880" max="15880" width="15" style="35" customWidth="1"/>
    <col min="15881" max="15881" width="11.7109375" style="35" customWidth="1"/>
    <col min="15882" max="15882" width="7.5703125" style="35" customWidth="1"/>
    <col min="15883" max="15883" width="8.42578125" style="35" customWidth="1"/>
    <col min="15884" max="15884" width="6.42578125" style="35" customWidth="1"/>
    <col min="15885" max="15885" width="10.7109375" style="35" customWidth="1"/>
    <col min="15886" max="16125" width="15.7109375" style="35" customWidth="1"/>
    <col min="16126" max="16126" width="19.7109375" style="35" customWidth="1"/>
    <col min="16127" max="16127" width="16.85546875" style="35" customWidth="1"/>
    <col min="16128" max="16128" width="14.5703125" style="35"/>
    <col min="16129" max="16129" width="17.42578125" style="35" customWidth="1"/>
    <col min="16130" max="16131" width="11.42578125" style="35" customWidth="1"/>
    <col min="16132" max="16132" width="13.85546875" style="35" customWidth="1"/>
    <col min="16133" max="16133" width="11.140625" style="35" customWidth="1"/>
    <col min="16134" max="16134" width="12.42578125" style="35" customWidth="1"/>
    <col min="16135" max="16135" width="11.140625" style="35" customWidth="1"/>
    <col min="16136" max="16136" width="15" style="35" customWidth="1"/>
    <col min="16137" max="16137" width="11.7109375" style="35" customWidth="1"/>
    <col min="16138" max="16138" width="7.5703125" style="35" customWidth="1"/>
    <col min="16139" max="16139" width="8.42578125" style="35" customWidth="1"/>
    <col min="16140" max="16140" width="6.42578125" style="35" customWidth="1"/>
    <col min="16141" max="16141" width="10.7109375" style="35" customWidth="1"/>
    <col min="16142" max="16381" width="15.7109375" style="35" customWidth="1"/>
    <col min="16382" max="16382" width="19.7109375" style="35" customWidth="1"/>
    <col min="16383" max="16383" width="16.85546875" style="35" customWidth="1"/>
    <col min="16384" max="16384" width="14.5703125" style="35"/>
  </cols>
  <sheetData>
    <row r="1" spans="1:17" ht="33.75" customHeight="1" thickBot="1">
      <c r="A1" s="303" t="s">
        <v>295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178"/>
      <c r="P1" s="178"/>
      <c r="Q1" s="178"/>
    </row>
    <row r="2" spans="1:17" ht="87.75" customHeight="1" thickBot="1">
      <c r="A2" s="42" t="s">
        <v>68</v>
      </c>
      <c r="B2" s="42" t="s">
        <v>32</v>
      </c>
      <c r="C2" s="42" t="s">
        <v>189</v>
      </c>
      <c r="D2" s="42" t="s">
        <v>81</v>
      </c>
      <c r="E2" s="42" t="s">
        <v>82</v>
      </c>
      <c r="F2" s="42" t="s">
        <v>83</v>
      </c>
      <c r="G2" s="42" t="s">
        <v>84</v>
      </c>
      <c r="H2" s="42" t="s">
        <v>85</v>
      </c>
      <c r="I2" s="42" t="s">
        <v>183</v>
      </c>
      <c r="J2" s="42" t="s">
        <v>86</v>
      </c>
      <c r="K2" s="42" t="s">
        <v>87</v>
      </c>
      <c r="L2" s="42" t="s">
        <v>184</v>
      </c>
      <c r="M2" s="42" t="s">
        <v>88</v>
      </c>
      <c r="N2" s="42" t="s">
        <v>89</v>
      </c>
      <c r="O2" s="182"/>
      <c r="P2" s="182"/>
      <c r="Q2" s="182"/>
    </row>
    <row r="3" spans="1:17" ht="23.1" customHeight="1">
      <c r="A3" s="2">
        <v>1395</v>
      </c>
      <c r="B3" s="4">
        <v>862348</v>
      </c>
      <c r="C3" s="4">
        <v>462737</v>
      </c>
      <c r="D3" s="4">
        <v>23273</v>
      </c>
      <c r="E3" s="4">
        <v>111949</v>
      </c>
      <c r="F3" s="4">
        <v>910</v>
      </c>
      <c r="G3" s="4">
        <v>101331</v>
      </c>
      <c r="H3" s="4">
        <v>158481</v>
      </c>
      <c r="I3" s="4">
        <v>0</v>
      </c>
      <c r="J3" s="4">
        <v>2278</v>
      </c>
      <c r="K3" s="4">
        <v>938</v>
      </c>
      <c r="L3" s="4">
        <v>0</v>
      </c>
      <c r="M3" s="4">
        <v>0</v>
      </c>
      <c r="N3" s="4">
        <v>451</v>
      </c>
      <c r="O3" s="4"/>
      <c r="P3" s="4"/>
      <c r="Q3" s="4"/>
    </row>
    <row r="4" spans="1:17" ht="23.1" customHeight="1">
      <c r="A4" s="2">
        <v>1396</v>
      </c>
      <c r="B4" s="4">
        <v>876567</v>
      </c>
      <c r="C4" s="4">
        <v>502484</v>
      </c>
      <c r="D4" s="4">
        <v>28743</v>
      </c>
      <c r="E4" s="4">
        <v>66333</v>
      </c>
      <c r="F4" s="4">
        <v>717</v>
      </c>
      <c r="G4" s="4">
        <v>136286</v>
      </c>
      <c r="H4" s="4">
        <v>138057</v>
      </c>
      <c r="I4" s="4">
        <v>0</v>
      </c>
      <c r="J4" s="4">
        <v>2024</v>
      </c>
      <c r="K4" s="4">
        <v>1666</v>
      </c>
      <c r="L4" s="4">
        <v>0</v>
      </c>
      <c r="M4" s="4">
        <v>0</v>
      </c>
      <c r="N4" s="4">
        <v>257</v>
      </c>
      <c r="O4" s="4"/>
      <c r="P4" s="4"/>
      <c r="Q4" s="4"/>
    </row>
    <row r="5" spans="1:17" ht="23.1" customHeight="1">
      <c r="A5" s="2">
        <v>1397</v>
      </c>
      <c r="B5" s="4">
        <v>961991</v>
      </c>
      <c r="C5" s="4">
        <v>480485</v>
      </c>
      <c r="D5" s="4">
        <v>31138</v>
      </c>
      <c r="E5" s="4">
        <v>59902</v>
      </c>
      <c r="F5" s="4">
        <v>590</v>
      </c>
      <c r="G5" s="4">
        <v>247011</v>
      </c>
      <c r="H5" s="4">
        <v>135176</v>
      </c>
      <c r="I5" s="4">
        <v>0</v>
      </c>
      <c r="J5" s="4">
        <v>1597</v>
      </c>
      <c r="K5" s="4">
        <v>2799</v>
      </c>
      <c r="L5" s="4">
        <v>0</v>
      </c>
      <c r="M5" s="4">
        <v>3288</v>
      </c>
      <c r="N5" s="4">
        <v>5</v>
      </c>
      <c r="O5" s="4"/>
      <c r="P5" s="4"/>
      <c r="Q5" s="4"/>
    </row>
    <row r="6" spans="1:17" ht="23.1" customHeight="1">
      <c r="A6" s="2">
        <v>1398</v>
      </c>
      <c r="B6" s="4">
        <v>1081424</v>
      </c>
      <c r="C6" s="4">
        <v>563403</v>
      </c>
      <c r="D6" s="4">
        <v>35314</v>
      </c>
      <c r="E6" s="4">
        <v>43276</v>
      </c>
      <c r="F6" s="4">
        <v>445</v>
      </c>
      <c r="G6" s="4">
        <v>297091</v>
      </c>
      <c r="H6" s="4">
        <v>128032</v>
      </c>
      <c r="I6" s="4">
        <v>0</v>
      </c>
      <c r="J6" s="4">
        <v>1424</v>
      </c>
      <c r="K6" s="4">
        <v>4171</v>
      </c>
      <c r="L6" s="4">
        <v>0</v>
      </c>
      <c r="M6" s="4">
        <v>8265</v>
      </c>
      <c r="N6" s="4">
        <v>3</v>
      </c>
      <c r="O6" s="4"/>
      <c r="P6" s="4"/>
      <c r="Q6" s="4"/>
    </row>
    <row r="7" spans="1:17" ht="23.1" customHeight="1">
      <c r="A7" s="2">
        <v>1399</v>
      </c>
      <c r="B7" s="4">
        <v>1186661</v>
      </c>
      <c r="C7" s="4">
        <v>655670</v>
      </c>
      <c r="D7" s="4">
        <v>39588</v>
      </c>
      <c r="E7" s="4">
        <v>33695</v>
      </c>
      <c r="F7" s="4">
        <v>386</v>
      </c>
      <c r="G7" s="4">
        <v>327012</v>
      </c>
      <c r="H7" s="4">
        <v>113112</v>
      </c>
      <c r="I7" s="4">
        <v>0</v>
      </c>
      <c r="J7" s="4">
        <v>1333</v>
      </c>
      <c r="K7" s="4">
        <v>4865</v>
      </c>
      <c r="L7" s="4">
        <v>0</v>
      </c>
      <c r="M7" s="4">
        <v>11000</v>
      </c>
      <c r="N7" s="4">
        <v>0</v>
      </c>
      <c r="O7" s="4"/>
      <c r="P7" s="4"/>
      <c r="Q7" s="4"/>
    </row>
    <row r="8" spans="1:17" ht="23.1" customHeight="1" thickBot="1">
      <c r="A8" s="2">
        <v>1400</v>
      </c>
      <c r="B8" s="4">
        <f>SUM(B9:B41)</f>
        <v>1496078</v>
      </c>
      <c r="C8" s="4">
        <f>SUM(C9:C41)</f>
        <v>869772</v>
      </c>
      <c r="D8" s="4">
        <f>SUM(D9:D41)</f>
        <v>42606</v>
      </c>
      <c r="E8" s="4">
        <f t="shared" ref="E8:N8" si="0">SUM(E9:E41)</f>
        <v>30628</v>
      </c>
      <c r="F8" s="4">
        <f t="shared" si="0"/>
        <v>356</v>
      </c>
      <c r="G8" s="4">
        <f t="shared" si="0"/>
        <v>411010</v>
      </c>
      <c r="H8" s="4">
        <f t="shared" si="0"/>
        <v>100870</v>
      </c>
      <c r="I8" s="4">
        <f t="shared" si="0"/>
        <v>395</v>
      </c>
      <c r="J8" s="4">
        <f t="shared" si="0"/>
        <v>1212</v>
      </c>
      <c r="K8" s="4">
        <f t="shared" si="0"/>
        <v>4845</v>
      </c>
      <c r="L8" s="4">
        <f t="shared" si="0"/>
        <v>2</v>
      </c>
      <c r="M8" s="4">
        <f t="shared" si="0"/>
        <v>34382</v>
      </c>
      <c r="N8" s="4">
        <f t="shared" si="0"/>
        <v>0</v>
      </c>
      <c r="O8" s="4"/>
      <c r="P8" s="4"/>
      <c r="Q8" s="4"/>
    </row>
    <row r="9" spans="1:17" ht="23.1" customHeight="1" thickBot="1">
      <c r="A9" s="5" t="s">
        <v>41</v>
      </c>
      <c r="B9" s="246">
        <f>SUM(C9:N9)</f>
        <v>92493</v>
      </c>
      <c r="C9" s="8">
        <v>64050</v>
      </c>
      <c r="D9" s="9">
        <v>2324</v>
      </c>
      <c r="E9" s="8">
        <v>3161</v>
      </c>
      <c r="F9" s="9">
        <v>0</v>
      </c>
      <c r="G9" s="8">
        <v>15911</v>
      </c>
      <c r="H9" s="9">
        <v>4388</v>
      </c>
      <c r="I9" s="8">
        <v>27</v>
      </c>
      <c r="J9" s="9">
        <v>161</v>
      </c>
      <c r="K9" s="8">
        <v>81</v>
      </c>
      <c r="L9" s="9">
        <v>0</v>
      </c>
      <c r="M9" s="8">
        <v>2390</v>
      </c>
      <c r="N9" s="127">
        <v>0</v>
      </c>
      <c r="O9" s="4"/>
      <c r="P9" s="4"/>
      <c r="Q9" s="4"/>
    </row>
    <row r="10" spans="1:17" ht="23.1" customHeight="1" thickBot="1">
      <c r="A10" s="11" t="s">
        <v>42</v>
      </c>
      <c r="B10" s="247">
        <f t="shared" ref="B10:B41" si="1">SUM(C10:N10)</f>
        <v>39519</v>
      </c>
      <c r="C10" s="38">
        <v>23188</v>
      </c>
      <c r="D10" s="13">
        <v>1461</v>
      </c>
      <c r="E10" s="38">
        <v>643</v>
      </c>
      <c r="F10" s="13">
        <v>47</v>
      </c>
      <c r="G10" s="8">
        <v>10561</v>
      </c>
      <c r="H10" s="13">
        <v>2704</v>
      </c>
      <c r="I10" s="38">
        <v>7</v>
      </c>
      <c r="J10" s="13">
        <v>104</v>
      </c>
      <c r="K10" s="38">
        <v>90</v>
      </c>
      <c r="L10" s="13">
        <v>0</v>
      </c>
      <c r="M10" s="8">
        <v>714</v>
      </c>
      <c r="N10" s="127">
        <v>0</v>
      </c>
      <c r="O10" s="4"/>
      <c r="P10" s="4"/>
      <c r="Q10" s="4"/>
    </row>
    <row r="11" spans="1:17" ht="23.1" customHeight="1" thickBot="1">
      <c r="A11" s="11" t="s">
        <v>43</v>
      </c>
      <c r="B11" s="247">
        <f t="shared" si="1"/>
        <v>20931</v>
      </c>
      <c r="C11" s="38">
        <v>13935</v>
      </c>
      <c r="D11" s="13">
        <v>993</v>
      </c>
      <c r="E11" s="38">
        <v>218</v>
      </c>
      <c r="F11" s="13">
        <v>5</v>
      </c>
      <c r="G11" s="8">
        <v>3268</v>
      </c>
      <c r="H11" s="13">
        <v>2078</v>
      </c>
      <c r="I11" s="38">
        <v>3</v>
      </c>
      <c r="J11" s="13">
        <v>78</v>
      </c>
      <c r="K11" s="38">
        <v>3</v>
      </c>
      <c r="L11" s="13">
        <v>0</v>
      </c>
      <c r="M11" s="8">
        <v>350</v>
      </c>
      <c r="N11" s="127">
        <v>0</v>
      </c>
      <c r="O11" s="4"/>
      <c r="P11" s="4"/>
      <c r="Q11" s="4"/>
    </row>
    <row r="12" spans="1:17" ht="23.1" customHeight="1" thickBot="1">
      <c r="A12" s="11" t="s">
        <v>0</v>
      </c>
      <c r="B12" s="247">
        <f t="shared" si="1"/>
        <v>128194</v>
      </c>
      <c r="C12" s="38">
        <v>74568</v>
      </c>
      <c r="D12" s="13">
        <v>2250</v>
      </c>
      <c r="E12" s="38">
        <v>3123</v>
      </c>
      <c r="F12" s="13">
        <v>15</v>
      </c>
      <c r="G12" s="8">
        <v>38782</v>
      </c>
      <c r="H12" s="13">
        <v>4356</v>
      </c>
      <c r="I12" s="38">
        <v>43</v>
      </c>
      <c r="J12" s="13">
        <v>37</v>
      </c>
      <c r="K12" s="38">
        <v>566</v>
      </c>
      <c r="L12" s="13">
        <v>0</v>
      </c>
      <c r="M12" s="8">
        <v>4454</v>
      </c>
      <c r="N12" s="127">
        <v>0</v>
      </c>
      <c r="O12" s="4"/>
      <c r="P12" s="4"/>
      <c r="Q12" s="4"/>
    </row>
    <row r="13" spans="1:17" ht="23.1" customHeight="1" thickBot="1">
      <c r="A13" s="11" t="s">
        <v>33</v>
      </c>
      <c r="B13" s="247">
        <f t="shared" si="1"/>
        <v>54859</v>
      </c>
      <c r="C13" s="38">
        <v>29131</v>
      </c>
      <c r="D13" s="13">
        <v>1584</v>
      </c>
      <c r="E13" s="38">
        <v>84</v>
      </c>
      <c r="F13" s="13">
        <v>19</v>
      </c>
      <c r="G13" s="8">
        <v>21305</v>
      </c>
      <c r="H13" s="13">
        <v>1227</v>
      </c>
      <c r="I13" s="38">
        <v>18</v>
      </c>
      <c r="J13" s="13">
        <v>2</v>
      </c>
      <c r="K13" s="38">
        <v>152</v>
      </c>
      <c r="L13" s="13">
        <v>0</v>
      </c>
      <c r="M13" s="8">
        <v>1337</v>
      </c>
      <c r="N13" s="127">
        <v>0</v>
      </c>
      <c r="O13" s="4"/>
      <c r="P13" s="4"/>
      <c r="Q13" s="4"/>
    </row>
    <row r="14" spans="1:17" ht="23.1" customHeight="1" thickBot="1">
      <c r="A14" s="11" t="s">
        <v>44</v>
      </c>
      <c r="B14" s="247">
        <f t="shared" si="1"/>
        <v>9953</v>
      </c>
      <c r="C14" s="38">
        <v>4462</v>
      </c>
      <c r="D14" s="13">
        <v>467</v>
      </c>
      <c r="E14" s="38">
        <v>667</v>
      </c>
      <c r="F14" s="13">
        <v>8</v>
      </c>
      <c r="G14" s="8">
        <v>2834</v>
      </c>
      <c r="H14" s="13">
        <v>1318</v>
      </c>
      <c r="I14" s="38">
        <v>1</v>
      </c>
      <c r="J14" s="13">
        <v>73</v>
      </c>
      <c r="K14" s="38">
        <v>2</v>
      </c>
      <c r="L14" s="13">
        <v>0</v>
      </c>
      <c r="M14" s="8">
        <v>121</v>
      </c>
      <c r="N14" s="127">
        <v>0</v>
      </c>
      <c r="O14" s="4"/>
      <c r="P14" s="4"/>
      <c r="Q14" s="4"/>
    </row>
    <row r="15" spans="1:17" ht="23.1" customHeight="1" thickBot="1">
      <c r="A15" s="11" t="s">
        <v>1</v>
      </c>
      <c r="B15" s="247">
        <f t="shared" si="1"/>
        <v>14965</v>
      </c>
      <c r="C15" s="38">
        <v>8282</v>
      </c>
      <c r="D15" s="13">
        <v>341</v>
      </c>
      <c r="E15" s="38">
        <v>228</v>
      </c>
      <c r="F15" s="13">
        <v>3</v>
      </c>
      <c r="G15" s="8">
        <v>4205</v>
      </c>
      <c r="H15" s="13">
        <v>1690</v>
      </c>
      <c r="I15" s="38">
        <v>8</v>
      </c>
      <c r="J15" s="13">
        <v>7</v>
      </c>
      <c r="K15" s="38">
        <v>1</v>
      </c>
      <c r="L15" s="13">
        <v>0</v>
      </c>
      <c r="M15" s="8">
        <v>200</v>
      </c>
      <c r="N15" s="127">
        <v>0</v>
      </c>
      <c r="O15" s="4"/>
      <c r="P15" s="4"/>
      <c r="Q15" s="4"/>
    </row>
    <row r="16" spans="1:17" ht="23.1" customHeight="1" thickBot="1">
      <c r="A16" s="11" t="s">
        <v>45</v>
      </c>
      <c r="B16" s="247">
        <f t="shared" si="1"/>
        <v>17757</v>
      </c>
      <c r="C16" s="38">
        <v>9374</v>
      </c>
      <c r="D16" s="13">
        <v>892</v>
      </c>
      <c r="E16" s="38">
        <v>799</v>
      </c>
      <c r="F16" s="13">
        <v>6</v>
      </c>
      <c r="G16" s="8">
        <v>4998</v>
      </c>
      <c r="H16" s="13">
        <v>1140</v>
      </c>
      <c r="I16" s="38">
        <v>6</v>
      </c>
      <c r="J16" s="13">
        <v>19</v>
      </c>
      <c r="K16" s="38">
        <v>10</v>
      </c>
      <c r="L16" s="13">
        <v>0</v>
      </c>
      <c r="M16" s="8">
        <v>513</v>
      </c>
      <c r="N16" s="127">
        <v>0</v>
      </c>
      <c r="O16" s="4"/>
      <c r="P16" s="4"/>
      <c r="Q16" s="4"/>
    </row>
    <row r="17" spans="1:17" ht="23.1" customHeight="1" thickBot="1">
      <c r="A17" s="11" t="s">
        <v>46</v>
      </c>
      <c r="B17" s="247">
        <f t="shared" si="1"/>
        <v>12852</v>
      </c>
      <c r="C17" s="38">
        <v>8446</v>
      </c>
      <c r="D17" s="13">
        <v>176</v>
      </c>
      <c r="E17" s="38">
        <v>794</v>
      </c>
      <c r="F17" s="13">
        <v>1</v>
      </c>
      <c r="G17" s="8">
        <v>1812</v>
      </c>
      <c r="H17" s="13">
        <v>1333</v>
      </c>
      <c r="I17" s="38">
        <v>18</v>
      </c>
      <c r="J17" s="13">
        <v>13</v>
      </c>
      <c r="K17" s="38">
        <v>3</v>
      </c>
      <c r="L17" s="13">
        <v>0</v>
      </c>
      <c r="M17" s="8">
        <v>256</v>
      </c>
      <c r="N17" s="127">
        <v>0</v>
      </c>
      <c r="O17" s="4"/>
      <c r="P17" s="4"/>
      <c r="Q17" s="4"/>
    </row>
    <row r="18" spans="1:17" ht="23.1" customHeight="1" thickBot="1">
      <c r="A18" s="11" t="s">
        <v>47</v>
      </c>
      <c r="B18" s="247">
        <f t="shared" si="1"/>
        <v>91124</v>
      </c>
      <c r="C18" s="38">
        <v>52143</v>
      </c>
      <c r="D18" s="13">
        <v>1912</v>
      </c>
      <c r="E18" s="38">
        <v>1330</v>
      </c>
      <c r="F18" s="13">
        <v>87</v>
      </c>
      <c r="G18" s="8">
        <v>22127</v>
      </c>
      <c r="H18" s="13">
        <v>11956</v>
      </c>
      <c r="I18" s="38">
        <v>14</v>
      </c>
      <c r="J18" s="13">
        <v>83</v>
      </c>
      <c r="K18" s="38">
        <v>92</v>
      </c>
      <c r="L18" s="13">
        <v>0</v>
      </c>
      <c r="M18" s="8">
        <v>1380</v>
      </c>
      <c r="N18" s="127">
        <v>0</v>
      </c>
      <c r="O18" s="4"/>
      <c r="P18" s="4"/>
      <c r="Q18" s="4"/>
    </row>
    <row r="19" spans="1:17" ht="23.1" customHeight="1" thickBot="1">
      <c r="A19" s="11" t="s">
        <v>28</v>
      </c>
      <c r="B19" s="247">
        <f t="shared" si="1"/>
        <v>9167</v>
      </c>
      <c r="C19" s="38">
        <v>3861</v>
      </c>
      <c r="D19" s="13">
        <v>387</v>
      </c>
      <c r="E19" s="38">
        <v>355</v>
      </c>
      <c r="F19" s="13">
        <v>8</v>
      </c>
      <c r="G19" s="8">
        <v>2462</v>
      </c>
      <c r="H19" s="13">
        <v>1902</v>
      </c>
      <c r="I19" s="38"/>
      <c r="J19" s="13">
        <v>13</v>
      </c>
      <c r="K19" s="38">
        <v>9</v>
      </c>
      <c r="L19" s="13">
        <v>0</v>
      </c>
      <c r="M19" s="8">
        <v>170</v>
      </c>
      <c r="N19" s="127">
        <v>0</v>
      </c>
      <c r="O19" s="4"/>
      <c r="P19" s="4"/>
      <c r="Q19" s="4"/>
    </row>
    <row r="20" spans="1:17" ht="23.1" customHeight="1" thickBot="1">
      <c r="A20" s="11" t="s">
        <v>2</v>
      </c>
      <c r="B20" s="247">
        <f t="shared" si="1"/>
        <v>62073</v>
      </c>
      <c r="C20" s="38">
        <v>42494</v>
      </c>
      <c r="D20" s="13">
        <v>818</v>
      </c>
      <c r="E20" s="38">
        <v>1155</v>
      </c>
      <c r="F20" s="13">
        <v>3</v>
      </c>
      <c r="G20" s="8">
        <v>10085</v>
      </c>
      <c r="H20" s="13">
        <v>6405</v>
      </c>
      <c r="I20" s="38">
        <v>15</v>
      </c>
      <c r="J20" s="13">
        <v>56</v>
      </c>
      <c r="K20" s="38">
        <v>35</v>
      </c>
      <c r="L20" s="13">
        <v>0</v>
      </c>
      <c r="M20" s="8">
        <v>1007</v>
      </c>
      <c r="N20" s="127">
        <v>0</v>
      </c>
      <c r="O20" s="4"/>
      <c r="P20" s="4"/>
      <c r="Q20" s="4"/>
    </row>
    <row r="21" spans="1:17" ht="23.1" customHeight="1" thickBot="1">
      <c r="A21" s="11" t="s">
        <v>3</v>
      </c>
      <c r="B21" s="247">
        <f t="shared" si="1"/>
        <v>32259</v>
      </c>
      <c r="C21" s="38">
        <v>21339</v>
      </c>
      <c r="D21" s="13">
        <v>479</v>
      </c>
      <c r="E21" s="38">
        <v>486</v>
      </c>
      <c r="F21" s="13">
        <v>4</v>
      </c>
      <c r="G21" s="8">
        <v>8009</v>
      </c>
      <c r="H21" s="13">
        <v>1261</v>
      </c>
      <c r="I21" s="38">
        <v>3</v>
      </c>
      <c r="J21" s="13">
        <v>1</v>
      </c>
      <c r="K21" s="38">
        <v>67</v>
      </c>
      <c r="L21" s="13">
        <v>0</v>
      </c>
      <c r="M21" s="8">
        <v>610</v>
      </c>
      <c r="N21" s="127">
        <v>0</v>
      </c>
      <c r="O21" s="4"/>
      <c r="P21" s="4"/>
      <c r="Q21" s="4"/>
    </row>
    <row r="22" spans="1:17" ht="23.1" customHeight="1" thickBot="1">
      <c r="A22" s="11" t="s">
        <v>4</v>
      </c>
      <c r="B22" s="247">
        <f t="shared" si="1"/>
        <v>17773</v>
      </c>
      <c r="C22" s="38">
        <v>9189</v>
      </c>
      <c r="D22" s="13">
        <v>413</v>
      </c>
      <c r="E22" s="38">
        <v>422</v>
      </c>
      <c r="F22" s="13">
        <v>0</v>
      </c>
      <c r="G22" s="8">
        <v>6036</v>
      </c>
      <c r="H22" s="13">
        <v>1037</v>
      </c>
      <c r="I22" s="38">
        <v>9</v>
      </c>
      <c r="J22" s="13">
        <v>2</v>
      </c>
      <c r="K22" s="38">
        <v>25</v>
      </c>
      <c r="L22" s="13">
        <v>0</v>
      </c>
      <c r="M22" s="8">
        <v>640</v>
      </c>
      <c r="N22" s="127">
        <v>0</v>
      </c>
      <c r="O22" s="4"/>
      <c r="P22" s="4"/>
      <c r="Q22" s="4"/>
    </row>
    <row r="23" spans="1:17" ht="23.1" customHeight="1" thickBot="1">
      <c r="A23" s="11" t="s">
        <v>48</v>
      </c>
      <c r="B23" s="247">
        <f t="shared" si="1"/>
        <v>9492</v>
      </c>
      <c r="C23" s="38">
        <v>2503</v>
      </c>
      <c r="D23" s="13">
        <v>258</v>
      </c>
      <c r="E23" s="38">
        <v>241</v>
      </c>
      <c r="F23" s="13">
        <v>0</v>
      </c>
      <c r="G23" s="8">
        <v>1348</v>
      </c>
      <c r="H23" s="13">
        <v>5009</v>
      </c>
      <c r="I23" s="38">
        <v>3</v>
      </c>
      <c r="J23" s="13">
        <v>0</v>
      </c>
      <c r="K23" s="38">
        <v>2</v>
      </c>
      <c r="L23" s="13">
        <v>0</v>
      </c>
      <c r="M23" s="8">
        <v>128</v>
      </c>
      <c r="N23" s="127">
        <v>0</v>
      </c>
      <c r="O23" s="4"/>
      <c r="P23" s="4"/>
      <c r="Q23" s="4"/>
    </row>
    <row r="24" spans="1:17" ht="23.1" customHeight="1" thickBot="1">
      <c r="A24" s="11" t="s">
        <v>49</v>
      </c>
      <c r="B24" s="247">
        <f t="shared" si="1"/>
        <v>102885</v>
      </c>
      <c r="C24" s="38">
        <v>52636</v>
      </c>
      <c r="D24" s="13">
        <v>6612</v>
      </c>
      <c r="E24" s="38">
        <v>274</v>
      </c>
      <c r="F24" s="13">
        <v>21</v>
      </c>
      <c r="G24" s="8">
        <v>36904</v>
      </c>
      <c r="H24" s="13">
        <v>2208</v>
      </c>
      <c r="I24" s="38">
        <v>36</v>
      </c>
      <c r="J24" s="13">
        <v>0</v>
      </c>
      <c r="K24" s="38">
        <v>1632</v>
      </c>
      <c r="L24" s="13">
        <v>0</v>
      </c>
      <c r="M24" s="8">
        <v>2562</v>
      </c>
      <c r="N24" s="127">
        <v>0</v>
      </c>
      <c r="O24" s="4"/>
      <c r="P24" s="4"/>
      <c r="Q24" s="4"/>
    </row>
    <row r="25" spans="1:17" ht="23.1" customHeight="1" thickBot="1">
      <c r="A25" s="11" t="s">
        <v>50</v>
      </c>
      <c r="B25" s="247">
        <f t="shared" si="1"/>
        <v>48808</v>
      </c>
      <c r="C25" s="38">
        <v>27469</v>
      </c>
      <c r="D25" s="13">
        <v>793</v>
      </c>
      <c r="E25" s="38">
        <v>344</v>
      </c>
      <c r="F25" s="13">
        <v>7</v>
      </c>
      <c r="G25" s="8">
        <v>14310</v>
      </c>
      <c r="H25" s="13">
        <v>4823</v>
      </c>
      <c r="I25" s="38">
        <v>5</v>
      </c>
      <c r="J25" s="13">
        <v>1</v>
      </c>
      <c r="K25" s="38">
        <v>18</v>
      </c>
      <c r="L25" s="13">
        <v>0</v>
      </c>
      <c r="M25" s="8">
        <v>1038</v>
      </c>
      <c r="N25" s="127">
        <v>0</v>
      </c>
      <c r="O25" s="4"/>
      <c r="P25" s="4"/>
      <c r="Q25" s="4"/>
    </row>
    <row r="26" spans="1:17" ht="23.1" customHeight="1" thickBot="1">
      <c r="A26" s="11" t="s">
        <v>51</v>
      </c>
      <c r="B26" s="247">
        <f t="shared" si="1"/>
        <v>102863</v>
      </c>
      <c r="C26" s="38">
        <v>49691</v>
      </c>
      <c r="D26" s="13">
        <v>6430</v>
      </c>
      <c r="E26" s="38">
        <v>201</v>
      </c>
      <c r="F26" s="13">
        <v>10</v>
      </c>
      <c r="G26" s="8">
        <v>39663</v>
      </c>
      <c r="H26" s="13">
        <v>1324</v>
      </c>
      <c r="I26" s="38">
        <v>45</v>
      </c>
      <c r="J26" s="13">
        <v>0</v>
      </c>
      <c r="K26" s="38">
        <v>1199</v>
      </c>
      <c r="L26" s="13">
        <v>1</v>
      </c>
      <c r="M26" s="8">
        <v>4299</v>
      </c>
      <c r="N26" s="127">
        <v>0</v>
      </c>
      <c r="O26" s="4"/>
      <c r="P26" s="4"/>
      <c r="Q26" s="4"/>
    </row>
    <row r="27" spans="1:17" ht="23.1" customHeight="1" thickBot="1">
      <c r="A27" s="11" t="s">
        <v>5</v>
      </c>
      <c r="B27" s="247">
        <f t="shared" si="1"/>
        <v>108155</v>
      </c>
      <c r="C27" s="38">
        <v>74733</v>
      </c>
      <c r="D27" s="13">
        <v>1364</v>
      </c>
      <c r="E27" s="38">
        <v>2966</v>
      </c>
      <c r="F27" s="13">
        <v>23</v>
      </c>
      <c r="G27" s="8">
        <v>18946</v>
      </c>
      <c r="H27" s="13">
        <v>7915</v>
      </c>
      <c r="I27" s="38">
        <v>33</v>
      </c>
      <c r="J27" s="13">
        <v>91</v>
      </c>
      <c r="K27" s="38">
        <v>359</v>
      </c>
      <c r="L27" s="13">
        <v>0</v>
      </c>
      <c r="M27" s="8">
        <v>1725</v>
      </c>
      <c r="N27" s="127">
        <v>0</v>
      </c>
      <c r="O27" s="4"/>
      <c r="P27" s="4"/>
      <c r="Q27" s="4"/>
    </row>
    <row r="28" spans="1:17" ht="23.1" customHeight="1" thickBot="1">
      <c r="A28" s="11" t="s">
        <v>52</v>
      </c>
      <c r="B28" s="247">
        <f t="shared" si="1"/>
        <v>25739</v>
      </c>
      <c r="C28" s="38">
        <v>14223</v>
      </c>
      <c r="D28" s="13">
        <v>819</v>
      </c>
      <c r="E28" s="38">
        <v>442</v>
      </c>
      <c r="F28" s="13">
        <v>18</v>
      </c>
      <c r="G28" s="8">
        <v>7622</v>
      </c>
      <c r="H28" s="13">
        <v>1891</v>
      </c>
      <c r="I28" s="38">
        <v>11</v>
      </c>
      <c r="J28" s="13">
        <v>10</v>
      </c>
      <c r="K28" s="38">
        <v>47</v>
      </c>
      <c r="L28" s="13">
        <v>0</v>
      </c>
      <c r="M28" s="8">
        <v>656</v>
      </c>
      <c r="N28" s="127">
        <v>0</v>
      </c>
      <c r="O28" s="4"/>
      <c r="P28" s="4"/>
      <c r="Q28" s="4"/>
    </row>
    <row r="29" spans="1:17" ht="23.1" customHeight="1" thickBot="1">
      <c r="A29" s="11" t="s">
        <v>6</v>
      </c>
      <c r="B29" s="247">
        <f t="shared" si="1"/>
        <v>15632</v>
      </c>
      <c r="C29" s="38">
        <v>8899</v>
      </c>
      <c r="D29" s="13">
        <v>876</v>
      </c>
      <c r="E29" s="38">
        <v>771</v>
      </c>
      <c r="F29" s="13">
        <v>15</v>
      </c>
      <c r="G29" s="8">
        <v>3546</v>
      </c>
      <c r="H29" s="13">
        <v>1122</v>
      </c>
      <c r="I29" s="38">
        <v>1</v>
      </c>
      <c r="J29" s="13">
        <v>0</v>
      </c>
      <c r="K29" s="38">
        <v>3</v>
      </c>
      <c r="L29" s="13">
        <v>0</v>
      </c>
      <c r="M29" s="8">
        <v>399</v>
      </c>
      <c r="N29" s="127">
        <v>0</v>
      </c>
      <c r="O29" s="4"/>
      <c r="P29" s="4"/>
      <c r="Q29" s="4"/>
    </row>
    <row r="30" spans="1:17" ht="23.1" customHeight="1" thickBot="1">
      <c r="A30" s="11" t="s">
        <v>53</v>
      </c>
      <c r="B30" s="247">
        <f t="shared" si="1"/>
        <v>26659</v>
      </c>
      <c r="C30" s="38">
        <v>17489</v>
      </c>
      <c r="D30" s="13">
        <v>1130</v>
      </c>
      <c r="E30" s="38">
        <v>973</v>
      </c>
      <c r="F30" s="13">
        <v>12</v>
      </c>
      <c r="G30" s="8">
        <v>4158</v>
      </c>
      <c r="H30" s="13">
        <v>2454</v>
      </c>
      <c r="I30" s="38">
        <v>5</v>
      </c>
      <c r="J30" s="13">
        <v>18</v>
      </c>
      <c r="K30" s="38">
        <v>57</v>
      </c>
      <c r="L30" s="13">
        <v>0</v>
      </c>
      <c r="M30" s="8">
        <v>363</v>
      </c>
      <c r="N30" s="127">
        <v>0</v>
      </c>
      <c r="O30" s="4"/>
      <c r="P30" s="4"/>
      <c r="Q30" s="4"/>
    </row>
    <row r="31" spans="1:17" ht="23.1" customHeight="1" thickBot="1">
      <c r="A31" s="11" t="s">
        <v>54</v>
      </c>
      <c r="B31" s="247">
        <f t="shared" si="1"/>
        <v>42031</v>
      </c>
      <c r="C31" s="38">
        <v>24820</v>
      </c>
      <c r="D31" s="13">
        <v>688</v>
      </c>
      <c r="E31" s="38">
        <v>952</v>
      </c>
      <c r="F31" s="13">
        <v>1</v>
      </c>
      <c r="G31" s="8">
        <v>9442</v>
      </c>
      <c r="H31" s="13">
        <v>5058</v>
      </c>
      <c r="I31" s="38">
        <v>11</v>
      </c>
      <c r="J31" s="13">
        <v>29</v>
      </c>
      <c r="K31" s="38">
        <v>4</v>
      </c>
      <c r="L31" s="13">
        <v>0</v>
      </c>
      <c r="M31" s="8">
        <v>1026</v>
      </c>
      <c r="N31" s="127">
        <v>0</v>
      </c>
      <c r="O31" s="4"/>
      <c r="P31" s="4"/>
      <c r="Q31" s="4"/>
    </row>
    <row r="32" spans="1:17" ht="23.1" customHeight="1" thickBot="1">
      <c r="A32" s="11" t="s">
        <v>55</v>
      </c>
      <c r="B32" s="247">
        <f t="shared" si="1"/>
        <v>36946</v>
      </c>
      <c r="C32" s="38">
        <v>23468</v>
      </c>
      <c r="D32" s="13">
        <v>1175</v>
      </c>
      <c r="E32" s="38">
        <v>570</v>
      </c>
      <c r="F32" s="13">
        <v>1</v>
      </c>
      <c r="G32" s="8">
        <v>8053</v>
      </c>
      <c r="H32" s="13">
        <v>3060</v>
      </c>
      <c r="I32" s="38">
        <v>2</v>
      </c>
      <c r="J32" s="13">
        <v>61</v>
      </c>
      <c r="K32" s="38">
        <v>6</v>
      </c>
      <c r="L32" s="13">
        <v>0</v>
      </c>
      <c r="M32" s="8">
        <v>550</v>
      </c>
      <c r="N32" s="127">
        <v>0</v>
      </c>
      <c r="O32" s="4"/>
      <c r="P32" s="4"/>
      <c r="Q32" s="4"/>
    </row>
    <row r="33" spans="1:17" ht="23.1" customHeight="1" thickBot="1">
      <c r="A33" s="11" t="s">
        <v>56</v>
      </c>
      <c r="B33" s="247">
        <f t="shared" si="1"/>
        <v>5400</v>
      </c>
      <c r="C33" s="38">
        <v>2641</v>
      </c>
      <c r="D33" s="13">
        <v>148</v>
      </c>
      <c r="E33" s="38">
        <v>298</v>
      </c>
      <c r="F33" s="13">
        <v>0</v>
      </c>
      <c r="G33" s="8">
        <v>1332</v>
      </c>
      <c r="H33" s="13">
        <v>760</v>
      </c>
      <c r="I33" s="38"/>
      <c r="J33" s="13">
        <v>140</v>
      </c>
      <c r="K33" s="38">
        <v>1</v>
      </c>
      <c r="L33" s="13">
        <v>0</v>
      </c>
      <c r="M33" s="8">
        <v>80</v>
      </c>
      <c r="N33" s="127">
        <v>0</v>
      </c>
      <c r="O33" s="4"/>
      <c r="P33" s="4"/>
      <c r="Q33" s="4"/>
    </row>
    <row r="34" spans="1:17" ht="23.1" customHeight="1" thickBot="1">
      <c r="A34" s="11" t="s">
        <v>7</v>
      </c>
      <c r="B34" s="247">
        <f t="shared" si="1"/>
        <v>30489</v>
      </c>
      <c r="C34" s="38">
        <v>17029</v>
      </c>
      <c r="D34" s="13">
        <v>883</v>
      </c>
      <c r="E34" s="38">
        <v>1231</v>
      </c>
      <c r="F34" s="13">
        <v>0</v>
      </c>
      <c r="G34" s="8">
        <v>8361</v>
      </c>
      <c r="H34" s="13">
        <v>2498</v>
      </c>
      <c r="I34" s="38">
        <v>1</v>
      </c>
      <c r="J34" s="13">
        <v>2</v>
      </c>
      <c r="K34" s="38">
        <v>27</v>
      </c>
      <c r="L34" s="13">
        <v>0</v>
      </c>
      <c r="M34" s="8">
        <v>457</v>
      </c>
      <c r="N34" s="127">
        <v>0</v>
      </c>
      <c r="O34" s="4"/>
      <c r="P34" s="4"/>
      <c r="Q34" s="4"/>
    </row>
    <row r="35" spans="1:17" ht="23.1" customHeight="1" thickBot="1">
      <c r="A35" s="11" t="s">
        <v>57</v>
      </c>
      <c r="B35" s="247">
        <f t="shared" si="1"/>
        <v>96612</v>
      </c>
      <c r="C35" s="38">
        <v>52677</v>
      </c>
      <c r="D35" s="13">
        <v>1471</v>
      </c>
      <c r="E35" s="38">
        <v>626</v>
      </c>
      <c r="F35" s="13">
        <v>2</v>
      </c>
      <c r="G35" s="8">
        <v>36396</v>
      </c>
      <c r="H35" s="13">
        <v>3678</v>
      </c>
      <c r="I35" s="38">
        <v>32</v>
      </c>
      <c r="J35" s="13">
        <v>27</v>
      </c>
      <c r="K35" s="38">
        <v>149</v>
      </c>
      <c r="L35" s="13">
        <v>0</v>
      </c>
      <c r="M35" s="8">
        <v>1554</v>
      </c>
      <c r="N35" s="127">
        <v>0</v>
      </c>
      <c r="O35" s="4"/>
      <c r="P35" s="4"/>
      <c r="Q35" s="4"/>
    </row>
    <row r="36" spans="1:17" ht="23.1" customHeight="1" thickBot="1">
      <c r="A36" s="11" t="s">
        <v>8</v>
      </c>
      <c r="B36" s="247">
        <f t="shared" si="1"/>
        <v>31546</v>
      </c>
      <c r="C36" s="38">
        <v>16513</v>
      </c>
      <c r="D36" s="13">
        <v>1252</v>
      </c>
      <c r="E36" s="38">
        <v>1191</v>
      </c>
      <c r="F36" s="13">
        <v>9</v>
      </c>
      <c r="G36" s="8">
        <v>7871</v>
      </c>
      <c r="H36" s="13">
        <v>4196</v>
      </c>
      <c r="I36" s="38">
        <v>1</v>
      </c>
      <c r="J36" s="13">
        <v>11</v>
      </c>
      <c r="K36" s="38">
        <v>8</v>
      </c>
      <c r="L36" s="13">
        <v>0</v>
      </c>
      <c r="M36" s="8">
        <v>494</v>
      </c>
      <c r="N36" s="127">
        <v>0</v>
      </c>
      <c r="O36" s="4"/>
      <c r="P36" s="4"/>
      <c r="Q36" s="4"/>
    </row>
    <row r="37" spans="1:17" ht="23.1" customHeight="1" thickBot="1">
      <c r="A37" s="11" t="s">
        <v>9</v>
      </c>
      <c r="B37" s="247">
        <f t="shared" si="1"/>
        <v>106675</v>
      </c>
      <c r="C37" s="38">
        <v>63209</v>
      </c>
      <c r="D37" s="13">
        <v>1682</v>
      </c>
      <c r="E37" s="38">
        <v>2021</v>
      </c>
      <c r="F37" s="13">
        <v>2</v>
      </c>
      <c r="G37" s="8">
        <v>34245</v>
      </c>
      <c r="H37" s="13">
        <v>3496</v>
      </c>
      <c r="I37" s="38">
        <v>10</v>
      </c>
      <c r="J37" s="13">
        <v>107</v>
      </c>
      <c r="K37" s="38">
        <v>77</v>
      </c>
      <c r="L37" s="13">
        <v>0</v>
      </c>
      <c r="M37" s="8">
        <v>1826</v>
      </c>
      <c r="N37" s="127">
        <v>0</v>
      </c>
      <c r="O37" s="4"/>
      <c r="P37" s="4"/>
      <c r="Q37" s="4"/>
    </row>
    <row r="38" spans="1:17" ht="23.1" customHeight="1" thickBot="1">
      <c r="A38" s="11" t="s">
        <v>58</v>
      </c>
      <c r="B38" s="247">
        <f t="shared" si="1"/>
        <v>32888</v>
      </c>
      <c r="C38" s="38">
        <v>16984</v>
      </c>
      <c r="D38" s="13">
        <v>963</v>
      </c>
      <c r="E38" s="38">
        <v>772</v>
      </c>
      <c r="F38" s="13">
        <v>4</v>
      </c>
      <c r="G38" s="8">
        <v>10396</v>
      </c>
      <c r="H38" s="13">
        <v>2354</v>
      </c>
      <c r="I38" s="38">
        <v>7</v>
      </c>
      <c r="J38" s="13">
        <v>4</v>
      </c>
      <c r="K38" s="38">
        <v>31</v>
      </c>
      <c r="L38" s="13">
        <v>0</v>
      </c>
      <c r="M38" s="8">
        <v>1373</v>
      </c>
      <c r="N38" s="127">
        <v>0</v>
      </c>
      <c r="O38" s="4"/>
      <c r="P38" s="4"/>
      <c r="Q38" s="4"/>
    </row>
    <row r="39" spans="1:17" ht="23.1" customHeight="1" thickBot="1">
      <c r="A39" s="11" t="s">
        <v>10</v>
      </c>
      <c r="B39" s="247">
        <f t="shared" si="1"/>
        <v>12050</v>
      </c>
      <c r="C39" s="38">
        <v>5715</v>
      </c>
      <c r="D39" s="13">
        <v>185</v>
      </c>
      <c r="E39" s="38">
        <v>387</v>
      </c>
      <c r="F39" s="13">
        <v>1</v>
      </c>
      <c r="G39" s="8">
        <v>3387</v>
      </c>
      <c r="H39" s="13">
        <v>2122</v>
      </c>
      <c r="I39" s="38">
        <v>6</v>
      </c>
      <c r="J39" s="13">
        <v>28</v>
      </c>
      <c r="K39" s="38">
        <v>13</v>
      </c>
      <c r="L39" s="13">
        <v>0</v>
      </c>
      <c r="M39" s="8">
        <v>206</v>
      </c>
      <c r="N39" s="127">
        <v>0</v>
      </c>
      <c r="O39" s="4"/>
      <c r="P39" s="4"/>
      <c r="Q39" s="4"/>
    </row>
    <row r="40" spans="1:17" ht="23.1" customHeight="1" thickBot="1">
      <c r="A40" s="11" t="s">
        <v>11</v>
      </c>
      <c r="B40" s="247">
        <f t="shared" si="1"/>
        <v>38739</v>
      </c>
      <c r="C40" s="38">
        <v>24465</v>
      </c>
      <c r="D40" s="13">
        <v>706</v>
      </c>
      <c r="E40" s="38">
        <v>2531</v>
      </c>
      <c r="F40" s="13">
        <v>12</v>
      </c>
      <c r="G40" s="8">
        <v>7206</v>
      </c>
      <c r="H40" s="13">
        <v>3071</v>
      </c>
      <c r="I40" s="38">
        <v>6</v>
      </c>
      <c r="J40" s="13">
        <v>29</v>
      </c>
      <c r="K40" s="38">
        <v>55</v>
      </c>
      <c r="L40" s="13">
        <v>1</v>
      </c>
      <c r="M40" s="8">
        <v>657</v>
      </c>
      <c r="N40" s="127">
        <v>0</v>
      </c>
      <c r="O40" s="4"/>
      <c r="P40" s="4"/>
      <c r="Q40" s="4"/>
    </row>
    <row r="41" spans="1:17" ht="23.1" customHeight="1" thickBot="1">
      <c r="A41" s="11" t="s">
        <v>59</v>
      </c>
      <c r="B41" s="247">
        <f t="shared" si="1"/>
        <v>18550</v>
      </c>
      <c r="C41" s="38">
        <v>10146</v>
      </c>
      <c r="D41" s="13">
        <v>674</v>
      </c>
      <c r="E41" s="38">
        <v>372</v>
      </c>
      <c r="F41" s="13">
        <v>12</v>
      </c>
      <c r="G41" s="8">
        <v>5429</v>
      </c>
      <c r="H41" s="13">
        <v>1036</v>
      </c>
      <c r="I41" s="38">
        <v>8</v>
      </c>
      <c r="J41" s="13">
        <v>5</v>
      </c>
      <c r="K41" s="38">
        <v>21</v>
      </c>
      <c r="L41" s="13">
        <v>0</v>
      </c>
      <c r="M41" s="8">
        <v>847</v>
      </c>
      <c r="N41" s="127">
        <v>0</v>
      </c>
      <c r="O41" s="4"/>
      <c r="P41" s="4"/>
      <c r="Q41" s="4"/>
    </row>
    <row r="42" spans="1:17" ht="23.1" customHeight="1">
      <c r="A42" s="331" t="s">
        <v>441</v>
      </c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43"/>
      <c r="O42" s="43"/>
      <c r="P42" s="4"/>
      <c r="Q42" s="43"/>
    </row>
    <row r="43" spans="1:17" ht="12.75" customHeight="1">
      <c r="A43" s="39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</row>
  </sheetData>
  <sortState ref="R8:AL41">
    <sortCondition ref="R8"/>
  </sortState>
  <mergeCells count="2">
    <mergeCell ref="A1:N1"/>
    <mergeCell ref="A42:M42"/>
  </mergeCells>
  <printOptions horizontalCentered="1" verticalCentered="1"/>
  <pageMargins left="0.39370078740157483" right="0.59055118110236227" top="0.19685039370078741" bottom="0.39370078740157483" header="0" footer="0"/>
  <pageSetup paperSize="9" scale="7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AF09E-EB9E-460F-9ED6-736A022C5DCD}">
  <sheetPr>
    <tabColor rgb="FF9999FF"/>
    <pageSetUpPr fitToPage="1"/>
  </sheetPr>
  <dimension ref="A1:F40"/>
  <sheetViews>
    <sheetView rightToLeft="1" view="pageBreakPreview" zoomScaleNormal="100" zoomScaleSheetLayoutView="100" workbookViewId="0">
      <selection sqref="A1:D1"/>
    </sheetView>
  </sheetViews>
  <sheetFormatPr defaultColWidth="15.7109375" defaultRowHeight="18.75"/>
  <cols>
    <col min="1" max="1" width="26" style="28" customWidth="1"/>
    <col min="2" max="4" width="28" style="290" customWidth="1"/>
    <col min="5" max="242" width="15.7109375" style="290"/>
    <col min="243" max="243" width="19.140625" style="290" customWidth="1"/>
    <col min="244" max="244" width="15.140625" style="290" customWidth="1"/>
    <col min="245" max="248" width="16.140625" style="290" customWidth="1"/>
    <col min="249" max="254" width="15.7109375" style="290"/>
    <col min="255" max="255" width="21.28515625" style="290" bestFit="1" customWidth="1"/>
    <col min="256" max="256" width="15.140625" style="290" customWidth="1"/>
    <col min="257" max="260" width="16.140625" style="290" customWidth="1"/>
    <col min="261" max="498" width="15.7109375" style="290"/>
    <col min="499" max="499" width="19.140625" style="290" customWidth="1"/>
    <col min="500" max="500" width="15.140625" style="290" customWidth="1"/>
    <col min="501" max="504" width="16.140625" style="290" customWidth="1"/>
    <col min="505" max="510" width="15.7109375" style="290"/>
    <col min="511" max="511" width="21.28515625" style="290" bestFit="1" customWidth="1"/>
    <col min="512" max="512" width="15.140625" style="290" customWidth="1"/>
    <col min="513" max="516" width="16.140625" style="290" customWidth="1"/>
    <col min="517" max="754" width="15.7109375" style="290"/>
    <col min="755" max="755" width="19.140625" style="290" customWidth="1"/>
    <col min="756" max="756" width="15.140625" style="290" customWidth="1"/>
    <col min="757" max="760" width="16.140625" style="290" customWidth="1"/>
    <col min="761" max="766" width="15.7109375" style="290"/>
    <col min="767" max="767" width="21.28515625" style="290" bestFit="1" customWidth="1"/>
    <col min="768" max="768" width="15.140625" style="290" customWidth="1"/>
    <col min="769" max="772" width="16.140625" style="290" customWidth="1"/>
    <col min="773" max="1010" width="15.7109375" style="290"/>
    <col min="1011" max="1011" width="19.140625" style="290" customWidth="1"/>
    <col min="1012" max="1012" width="15.140625" style="290" customWidth="1"/>
    <col min="1013" max="1016" width="16.140625" style="290" customWidth="1"/>
    <col min="1017" max="1022" width="15.7109375" style="290"/>
    <col min="1023" max="1023" width="21.28515625" style="290" bestFit="1" customWidth="1"/>
    <col min="1024" max="1024" width="15.140625" style="290" customWidth="1"/>
    <col min="1025" max="1028" width="16.140625" style="290" customWidth="1"/>
    <col min="1029" max="1266" width="15.7109375" style="290"/>
    <col min="1267" max="1267" width="19.140625" style="290" customWidth="1"/>
    <col min="1268" max="1268" width="15.140625" style="290" customWidth="1"/>
    <col min="1269" max="1272" width="16.140625" style="290" customWidth="1"/>
    <col min="1273" max="1278" width="15.7109375" style="290"/>
    <col min="1279" max="1279" width="21.28515625" style="290" bestFit="1" customWidth="1"/>
    <col min="1280" max="1280" width="15.140625" style="290" customWidth="1"/>
    <col min="1281" max="1284" width="16.140625" style="290" customWidth="1"/>
    <col min="1285" max="1522" width="15.7109375" style="290"/>
    <col min="1523" max="1523" width="19.140625" style="290" customWidth="1"/>
    <col min="1524" max="1524" width="15.140625" style="290" customWidth="1"/>
    <col min="1525" max="1528" width="16.140625" style="290" customWidth="1"/>
    <col min="1529" max="1534" width="15.7109375" style="290"/>
    <col min="1535" max="1535" width="21.28515625" style="290" bestFit="1" customWidth="1"/>
    <col min="1536" max="1536" width="15.140625" style="290" customWidth="1"/>
    <col min="1537" max="1540" width="16.140625" style="290" customWidth="1"/>
    <col min="1541" max="1778" width="15.7109375" style="290"/>
    <col min="1779" max="1779" width="19.140625" style="290" customWidth="1"/>
    <col min="1780" max="1780" width="15.140625" style="290" customWidth="1"/>
    <col min="1781" max="1784" width="16.140625" style="290" customWidth="1"/>
    <col min="1785" max="1790" width="15.7109375" style="290"/>
    <col min="1791" max="1791" width="21.28515625" style="290" bestFit="1" customWidth="1"/>
    <col min="1792" max="1792" width="15.140625" style="290" customWidth="1"/>
    <col min="1793" max="1796" width="16.140625" style="290" customWidth="1"/>
    <col min="1797" max="2034" width="15.7109375" style="290"/>
    <col min="2035" max="2035" width="19.140625" style="290" customWidth="1"/>
    <col min="2036" max="2036" width="15.140625" style="290" customWidth="1"/>
    <col min="2037" max="2040" width="16.140625" style="290" customWidth="1"/>
    <col min="2041" max="2046" width="15.7109375" style="290"/>
    <col min="2047" max="2047" width="21.28515625" style="290" bestFit="1" customWidth="1"/>
    <col min="2048" max="2048" width="15.140625" style="290" customWidth="1"/>
    <col min="2049" max="2052" width="16.140625" style="290" customWidth="1"/>
    <col min="2053" max="2290" width="15.7109375" style="290"/>
    <col min="2291" max="2291" width="19.140625" style="290" customWidth="1"/>
    <col min="2292" max="2292" width="15.140625" style="290" customWidth="1"/>
    <col min="2293" max="2296" width="16.140625" style="290" customWidth="1"/>
    <col min="2297" max="2302" width="15.7109375" style="290"/>
    <col min="2303" max="2303" width="21.28515625" style="290" bestFit="1" customWidth="1"/>
    <col min="2304" max="2304" width="15.140625" style="290" customWidth="1"/>
    <col min="2305" max="2308" width="16.140625" style="290" customWidth="1"/>
    <col min="2309" max="2546" width="15.7109375" style="290"/>
    <col min="2547" max="2547" width="19.140625" style="290" customWidth="1"/>
    <col min="2548" max="2548" width="15.140625" style="290" customWidth="1"/>
    <col min="2549" max="2552" width="16.140625" style="290" customWidth="1"/>
    <col min="2553" max="2558" width="15.7109375" style="290"/>
    <col min="2559" max="2559" width="21.28515625" style="290" bestFit="1" customWidth="1"/>
    <col min="2560" max="2560" width="15.140625" style="290" customWidth="1"/>
    <col min="2561" max="2564" width="16.140625" style="290" customWidth="1"/>
    <col min="2565" max="2802" width="15.7109375" style="290"/>
    <col min="2803" max="2803" width="19.140625" style="290" customWidth="1"/>
    <col min="2804" max="2804" width="15.140625" style="290" customWidth="1"/>
    <col min="2805" max="2808" width="16.140625" style="290" customWidth="1"/>
    <col min="2809" max="2814" width="15.7109375" style="290"/>
    <col min="2815" max="2815" width="21.28515625" style="290" bestFit="1" customWidth="1"/>
    <col min="2816" max="2816" width="15.140625" style="290" customWidth="1"/>
    <col min="2817" max="2820" width="16.140625" style="290" customWidth="1"/>
    <col min="2821" max="3058" width="15.7109375" style="290"/>
    <col min="3059" max="3059" width="19.140625" style="290" customWidth="1"/>
    <col min="3060" max="3060" width="15.140625" style="290" customWidth="1"/>
    <col min="3061" max="3064" width="16.140625" style="290" customWidth="1"/>
    <col min="3065" max="3070" width="15.7109375" style="290"/>
    <col min="3071" max="3071" width="21.28515625" style="290" bestFit="1" customWidth="1"/>
    <col min="3072" max="3072" width="15.140625" style="290" customWidth="1"/>
    <col min="3073" max="3076" width="16.140625" style="290" customWidth="1"/>
    <col min="3077" max="3314" width="15.7109375" style="290"/>
    <col min="3315" max="3315" width="19.140625" style="290" customWidth="1"/>
    <col min="3316" max="3316" width="15.140625" style="290" customWidth="1"/>
    <col min="3317" max="3320" width="16.140625" style="290" customWidth="1"/>
    <col min="3321" max="3326" width="15.7109375" style="290"/>
    <col min="3327" max="3327" width="21.28515625" style="290" bestFit="1" customWidth="1"/>
    <col min="3328" max="3328" width="15.140625" style="290" customWidth="1"/>
    <col min="3329" max="3332" width="16.140625" style="290" customWidth="1"/>
    <col min="3333" max="3570" width="15.7109375" style="290"/>
    <col min="3571" max="3571" width="19.140625" style="290" customWidth="1"/>
    <col min="3572" max="3572" width="15.140625" style="290" customWidth="1"/>
    <col min="3573" max="3576" width="16.140625" style="290" customWidth="1"/>
    <col min="3577" max="3582" width="15.7109375" style="290"/>
    <col min="3583" max="3583" width="21.28515625" style="290" bestFit="1" customWidth="1"/>
    <col min="3584" max="3584" width="15.140625" style="290" customWidth="1"/>
    <col min="3585" max="3588" width="16.140625" style="290" customWidth="1"/>
    <col min="3589" max="3826" width="15.7109375" style="290"/>
    <col min="3827" max="3827" width="19.140625" style="290" customWidth="1"/>
    <col min="3828" max="3828" width="15.140625" style="290" customWidth="1"/>
    <col min="3829" max="3832" width="16.140625" style="290" customWidth="1"/>
    <col min="3833" max="3838" width="15.7109375" style="290"/>
    <col min="3839" max="3839" width="21.28515625" style="290" bestFit="1" customWidth="1"/>
    <col min="3840" max="3840" width="15.140625" style="290" customWidth="1"/>
    <col min="3841" max="3844" width="16.140625" style="290" customWidth="1"/>
    <col min="3845" max="4082" width="15.7109375" style="290"/>
    <col min="4083" max="4083" width="19.140625" style="290" customWidth="1"/>
    <col min="4084" max="4084" width="15.140625" style="290" customWidth="1"/>
    <col min="4085" max="4088" width="16.140625" style="290" customWidth="1"/>
    <col min="4089" max="4094" width="15.7109375" style="290"/>
    <col min="4095" max="4095" width="21.28515625" style="290" bestFit="1" customWidth="1"/>
    <col min="4096" max="4096" width="15.140625" style="290" customWidth="1"/>
    <col min="4097" max="4100" width="16.140625" style="290" customWidth="1"/>
    <col min="4101" max="4338" width="15.7109375" style="290"/>
    <col min="4339" max="4339" width="19.140625" style="290" customWidth="1"/>
    <col min="4340" max="4340" width="15.140625" style="290" customWidth="1"/>
    <col min="4341" max="4344" width="16.140625" style="290" customWidth="1"/>
    <col min="4345" max="4350" width="15.7109375" style="290"/>
    <col min="4351" max="4351" width="21.28515625" style="290" bestFit="1" customWidth="1"/>
    <col min="4352" max="4352" width="15.140625" style="290" customWidth="1"/>
    <col min="4353" max="4356" width="16.140625" style="290" customWidth="1"/>
    <col min="4357" max="4594" width="15.7109375" style="290"/>
    <col min="4595" max="4595" width="19.140625" style="290" customWidth="1"/>
    <col min="4596" max="4596" width="15.140625" style="290" customWidth="1"/>
    <col min="4597" max="4600" width="16.140625" style="290" customWidth="1"/>
    <col min="4601" max="4606" width="15.7109375" style="290"/>
    <col min="4607" max="4607" width="21.28515625" style="290" bestFit="1" customWidth="1"/>
    <col min="4608" max="4608" width="15.140625" style="290" customWidth="1"/>
    <col min="4609" max="4612" width="16.140625" style="290" customWidth="1"/>
    <col min="4613" max="4850" width="15.7109375" style="290"/>
    <col min="4851" max="4851" width="19.140625" style="290" customWidth="1"/>
    <col min="4852" max="4852" width="15.140625" style="290" customWidth="1"/>
    <col min="4853" max="4856" width="16.140625" style="290" customWidth="1"/>
    <col min="4857" max="4862" width="15.7109375" style="290"/>
    <col min="4863" max="4863" width="21.28515625" style="290" bestFit="1" customWidth="1"/>
    <col min="4864" max="4864" width="15.140625" style="290" customWidth="1"/>
    <col min="4865" max="4868" width="16.140625" style="290" customWidth="1"/>
    <col min="4869" max="5106" width="15.7109375" style="290"/>
    <col min="5107" max="5107" width="19.140625" style="290" customWidth="1"/>
    <col min="5108" max="5108" width="15.140625" style="290" customWidth="1"/>
    <col min="5109" max="5112" width="16.140625" style="290" customWidth="1"/>
    <col min="5113" max="5118" width="15.7109375" style="290"/>
    <col min="5119" max="5119" width="21.28515625" style="290" bestFit="1" customWidth="1"/>
    <col min="5120" max="5120" width="15.140625" style="290" customWidth="1"/>
    <col min="5121" max="5124" width="16.140625" style="290" customWidth="1"/>
    <col min="5125" max="5362" width="15.7109375" style="290"/>
    <col min="5363" max="5363" width="19.140625" style="290" customWidth="1"/>
    <col min="5364" max="5364" width="15.140625" style="290" customWidth="1"/>
    <col min="5365" max="5368" width="16.140625" style="290" customWidth="1"/>
    <col min="5369" max="5374" width="15.7109375" style="290"/>
    <col min="5375" max="5375" width="21.28515625" style="290" bestFit="1" customWidth="1"/>
    <col min="5376" max="5376" width="15.140625" style="290" customWidth="1"/>
    <col min="5377" max="5380" width="16.140625" style="290" customWidth="1"/>
    <col min="5381" max="5618" width="15.7109375" style="290"/>
    <col min="5619" max="5619" width="19.140625" style="290" customWidth="1"/>
    <col min="5620" max="5620" width="15.140625" style="290" customWidth="1"/>
    <col min="5621" max="5624" width="16.140625" style="290" customWidth="1"/>
    <col min="5625" max="5630" width="15.7109375" style="290"/>
    <col min="5631" max="5631" width="21.28515625" style="290" bestFit="1" customWidth="1"/>
    <col min="5632" max="5632" width="15.140625" style="290" customWidth="1"/>
    <col min="5633" max="5636" width="16.140625" style="290" customWidth="1"/>
    <col min="5637" max="5874" width="15.7109375" style="290"/>
    <col min="5875" max="5875" width="19.140625" style="290" customWidth="1"/>
    <col min="5876" max="5876" width="15.140625" style="290" customWidth="1"/>
    <col min="5877" max="5880" width="16.140625" style="290" customWidth="1"/>
    <col min="5881" max="5886" width="15.7109375" style="290"/>
    <col min="5887" max="5887" width="21.28515625" style="290" bestFit="1" customWidth="1"/>
    <col min="5888" max="5888" width="15.140625" style="290" customWidth="1"/>
    <col min="5889" max="5892" width="16.140625" style="290" customWidth="1"/>
    <col min="5893" max="6130" width="15.7109375" style="290"/>
    <col min="6131" max="6131" width="19.140625" style="290" customWidth="1"/>
    <col min="6132" max="6132" width="15.140625" style="290" customWidth="1"/>
    <col min="6133" max="6136" width="16.140625" style="290" customWidth="1"/>
    <col min="6137" max="6142" width="15.7109375" style="290"/>
    <col min="6143" max="6143" width="21.28515625" style="290" bestFit="1" customWidth="1"/>
    <col min="6144" max="6144" width="15.140625" style="290" customWidth="1"/>
    <col min="6145" max="6148" width="16.140625" style="290" customWidth="1"/>
    <col min="6149" max="6386" width="15.7109375" style="290"/>
    <col min="6387" max="6387" width="19.140625" style="290" customWidth="1"/>
    <col min="6388" max="6388" width="15.140625" style="290" customWidth="1"/>
    <col min="6389" max="6392" width="16.140625" style="290" customWidth="1"/>
    <col min="6393" max="6398" width="15.7109375" style="290"/>
    <col min="6399" max="6399" width="21.28515625" style="290" bestFit="1" customWidth="1"/>
    <col min="6400" max="6400" width="15.140625" style="290" customWidth="1"/>
    <col min="6401" max="6404" width="16.140625" style="290" customWidth="1"/>
    <col min="6405" max="6642" width="15.7109375" style="290"/>
    <col min="6643" max="6643" width="19.140625" style="290" customWidth="1"/>
    <col min="6644" max="6644" width="15.140625" style="290" customWidth="1"/>
    <col min="6645" max="6648" width="16.140625" style="290" customWidth="1"/>
    <col min="6649" max="6654" width="15.7109375" style="290"/>
    <col min="6655" max="6655" width="21.28515625" style="290" bestFit="1" customWidth="1"/>
    <col min="6656" max="6656" width="15.140625" style="290" customWidth="1"/>
    <col min="6657" max="6660" width="16.140625" style="290" customWidth="1"/>
    <col min="6661" max="6898" width="15.7109375" style="290"/>
    <col min="6899" max="6899" width="19.140625" style="290" customWidth="1"/>
    <col min="6900" max="6900" width="15.140625" style="290" customWidth="1"/>
    <col min="6901" max="6904" width="16.140625" style="290" customWidth="1"/>
    <col min="6905" max="6910" width="15.7109375" style="290"/>
    <col min="6911" max="6911" width="21.28515625" style="290" bestFit="1" customWidth="1"/>
    <col min="6912" max="6912" width="15.140625" style="290" customWidth="1"/>
    <col min="6913" max="6916" width="16.140625" style="290" customWidth="1"/>
    <col min="6917" max="7154" width="15.7109375" style="290"/>
    <col min="7155" max="7155" width="19.140625" style="290" customWidth="1"/>
    <col min="7156" max="7156" width="15.140625" style="290" customWidth="1"/>
    <col min="7157" max="7160" width="16.140625" style="290" customWidth="1"/>
    <col min="7161" max="7166" width="15.7109375" style="290"/>
    <col min="7167" max="7167" width="21.28515625" style="290" bestFit="1" customWidth="1"/>
    <col min="7168" max="7168" width="15.140625" style="290" customWidth="1"/>
    <col min="7169" max="7172" width="16.140625" style="290" customWidth="1"/>
    <col min="7173" max="7410" width="15.7109375" style="290"/>
    <col min="7411" max="7411" width="19.140625" style="290" customWidth="1"/>
    <col min="7412" max="7412" width="15.140625" style="290" customWidth="1"/>
    <col min="7413" max="7416" width="16.140625" style="290" customWidth="1"/>
    <col min="7417" max="7422" width="15.7109375" style="290"/>
    <col min="7423" max="7423" width="21.28515625" style="290" bestFit="1" customWidth="1"/>
    <col min="7424" max="7424" width="15.140625" style="290" customWidth="1"/>
    <col min="7425" max="7428" width="16.140625" style="290" customWidth="1"/>
    <col min="7429" max="7666" width="15.7109375" style="290"/>
    <col min="7667" max="7667" width="19.140625" style="290" customWidth="1"/>
    <col min="7668" max="7668" width="15.140625" style="290" customWidth="1"/>
    <col min="7669" max="7672" width="16.140625" style="290" customWidth="1"/>
    <col min="7673" max="7678" width="15.7109375" style="290"/>
    <col min="7679" max="7679" width="21.28515625" style="290" bestFit="1" customWidth="1"/>
    <col min="7680" max="7680" width="15.140625" style="290" customWidth="1"/>
    <col min="7681" max="7684" width="16.140625" style="290" customWidth="1"/>
    <col min="7685" max="7922" width="15.7109375" style="290"/>
    <col min="7923" max="7923" width="19.140625" style="290" customWidth="1"/>
    <col min="7924" max="7924" width="15.140625" style="290" customWidth="1"/>
    <col min="7925" max="7928" width="16.140625" style="290" customWidth="1"/>
    <col min="7929" max="7934" width="15.7109375" style="290"/>
    <col min="7935" max="7935" width="21.28515625" style="290" bestFit="1" customWidth="1"/>
    <col min="7936" max="7936" width="15.140625" style="290" customWidth="1"/>
    <col min="7937" max="7940" width="16.140625" style="290" customWidth="1"/>
    <col min="7941" max="8178" width="15.7109375" style="290"/>
    <col min="8179" max="8179" width="19.140625" style="290" customWidth="1"/>
    <col min="8180" max="8180" width="15.140625" style="290" customWidth="1"/>
    <col min="8181" max="8184" width="16.140625" style="290" customWidth="1"/>
    <col min="8185" max="8190" width="15.7109375" style="290"/>
    <col min="8191" max="8191" width="21.28515625" style="290" bestFit="1" customWidth="1"/>
    <col min="8192" max="8192" width="15.140625" style="290" customWidth="1"/>
    <col min="8193" max="8196" width="16.140625" style="290" customWidth="1"/>
    <col min="8197" max="8434" width="15.7109375" style="290"/>
    <col min="8435" max="8435" width="19.140625" style="290" customWidth="1"/>
    <col min="8436" max="8436" width="15.140625" style="290" customWidth="1"/>
    <col min="8437" max="8440" width="16.140625" style="290" customWidth="1"/>
    <col min="8441" max="8446" width="15.7109375" style="290"/>
    <col min="8447" max="8447" width="21.28515625" style="290" bestFit="1" customWidth="1"/>
    <col min="8448" max="8448" width="15.140625" style="290" customWidth="1"/>
    <col min="8449" max="8452" width="16.140625" style="290" customWidth="1"/>
    <col min="8453" max="8690" width="15.7109375" style="290"/>
    <col min="8691" max="8691" width="19.140625" style="290" customWidth="1"/>
    <col min="8692" max="8692" width="15.140625" style="290" customWidth="1"/>
    <col min="8693" max="8696" width="16.140625" style="290" customWidth="1"/>
    <col min="8697" max="8702" width="15.7109375" style="290"/>
    <col min="8703" max="8703" width="21.28515625" style="290" bestFit="1" customWidth="1"/>
    <col min="8704" max="8704" width="15.140625" style="290" customWidth="1"/>
    <col min="8705" max="8708" width="16.140625" style="290" customWidth="1"/>
    <col min="8709" max="8946" width="15.7109375" style="290"/>
    <col min="8947" max="8947" width="19.140625" style="290" customWidth="1"/>
    <col min="8948" max="8948" width="15.140625" style="290" customWidth="1"/>
    <col min="8949" max="8952" width="16.140625" style="290" customWidth="1"/>
    <col min="8953" max="8958" width="15.7109375" style="290"/>
    <col min="8959" max="8959" width="21.28515625" style="290" bestFit="1" customWidth="1"/>
    <col min="8960" max="8960" width="15.140625" style="290" customWidth="1"/>
    <col min="8961" max="8964" width="16.140625" style="290" customWidth="1"/>
    <col min="8965" max="9202" width="15.7109375" style="290"/>
    <col min="9203" max="9203" width="19.140625" style="290" customWidth="1"/>
    <col min="9204" max="9204" width="15.140625" style="290" customWidth="1"/>
    <col min="9205" max="9208" width="16.140625" style="290" customWidth="1"/>
    <col min="9209" max="9214" width="15.7109375" style="290"/>
    <col min="9215" max="9215" width="21.28515625" style="290" bestFit="1" customWidth="1"/>
    <col min="9216" max="9216" width="15.140625" style="290" customWidth="1"/>
    <col min="9217" max="9220" width="16.140625" style="290" customWidth="1"/>
    <col min="9221" max="9458" width="15.7109375" style="290"/>
    <col min="9459" max="9459" width="19.140625" style="290" customWidth="1"/>
    <col min="9460" max="9460" width="15.140625" style="290" customWidth="1"/>
    <col min="9461" max="9464" width="16.140625" style="290" customWidth="1"/>
    <col min="9465" max="9470" width="15.7109375" style="290"/>
    <col min="9471" max="9471" width="21.28515625" style="290" bestFit="1" customWidth="1"/>
    <col min="9472" max="9472" width="15.140625" style="290" customWidth="1"/>
    <col min="9473" max="9476" width="16.140625" style="290" customWidth="1"/>
    <col min="9477" max="9714" width="15.7109375" style="290"/>
    <col min="9715" max="9715" width="19.140625" style="290" customWidth="1"/>
    <col min="9716" max="9716" width="15.140625" style="290" customWidth="1"/>
    <col min="9717" max="9720" width="16.140625" style="290" customWidth="1"/>
    <col min="9721" max="9726" width="15.7109375" style="290"/>
    <col min="9727" max="9727" width="21.28515625" style="290" bestFit="1" customWidth="1"/>
    <col min="9728" max="9728" width="15.140625" style="290" customWidth="1"/>
    <col min="9729" max="9732" width="16.140625" style="290" customWidth="1"/>
    <col min="9733" max="9970" width="15.7109375" style="290"/>
    <col min="9971" max="9971" width="19.140625" style="290" customWidth="1"/>
    <col min="9972" max="9972" width="15.140625" style="290" customWidth="1"/>
    <col min="9973" max="9976" width="16.140625" style="290" customWidth="1"/>
    <col min="9977" max="9982" width="15.7109375" style="290"/>
    <col min="9983" max="9983" width="21.28515625" style="290" bestFit="1" customWidth="1"/>
    <col min="9984" max="9984" width="15.140625" style="290" customWidth="1"/>
    <col min="9985" max="9988" width="16.140625" style="290" customWidth="1"/>
    <col min="9989" max="10226" width="15.7109375" style="290"/>
    <col min="10227" max="10227" width="19.140625" style="290" customWidth="1"/>
    <col min="10228" max="10228" width="15.140625" style="290" customWidth="1"/>
    <col min="10229" max="10232" width="16.140625" style="290" customWidth="1"/>
    <col min="10233" max="10238" width="15.7109375" style="290"/>
    <col min="10239" max="10239" width="21.28515625" style="290" bestFit="1" customWidth="1"/>
    <col min="10240" max="10240" width="15.140625" style="290" customWidth="1"/>
    <col min="10241" max="10244" width="16.140625" style="290" customWidth="1"/>
    <col min="10245" max="10482" width="15.7109375" style="290"/>
    <col min="10483" max="10483" width="19.140625" style="290" customWidth="1"/>
    <col min="10484" max="10484" width="15.140625" style="290" customWidth="1"/>
    <col min="10485" max="10488" width="16.140625" style="290" customWidth="1"/>
    <col min="10489" max="10494" width="15.7109375" style="290"/>
    <col min="10495" max="10495" width="21.28515625" style="290" bestFit="1" customWidth="1"/>
    <col min="10496" max="10496" width="15.140625" style="290" customWidth="1"/>
    <col min="10497" max="10500" width="16.140625" style="290" customWidth="1"/>
    <col min="10501" max="10738" width="15.7109375" style="290"/>
    <col min="10739" max="10739" width="19.140625" style="290" customWidth="1"/>
    <col min="10740" max="10740" width="15.140625" style="290" customWidth="1"/>
    <col min="10741" max="10744" width="16.140625" style="290" customWidth="1"/>
    <col min="10745" max="10750" width="15.7109375" style="290"/>
    <col min="10751" max="10751" width="21.28515625" style="290" bestFit="1" customWidth="1"/>
    <col min="10752" max="10752" width="15.140625" style="290" customWidth="1"/>
    <col min="10753" max="10756" width="16.140625" style="290" customWidth="1"/>
    <col min="10757" max="10994" width="15.7109375" style="290"/>
    <col min="10995" max="10995" width="19.140625" style="290" customWidth="1"/>
    <col min="10996" max="10996" width="15.140625" style="290" customWidth="1"/>
    <col min="10997" max="11000" width="16.140625" style="290" customWidth="1"/>
    <col min="11001" max="11006" width="15.7109375" style="290"/>
    <col min="11007" max="11007" width="21.28515625" style="290" bestFit="1" customWidth="1"/>
    <col min="11008" max="11008" width="15.140625" style="290" customWidth="1"/>
    <col min="11009" max="11012" width="16.140625" style="290" customWidth="1"/>
    <col min="11013" max="11250" width="15.7109375" style="290"/>
    <col min="11251" max="11251" width="19.140625" style="290" customWidth="1"/>
    <col min="11252" max="11252" width="15.140625" style="290" customWidth="1"/>
    <col min="11253" max="11256" width="16.140625" style="290" customWidth="1"/>
    <col min="11257" max="11262" width="15.7109375" style="290"/>
    <col min="11263" max="11263" width="21.28515625" style="290" bestFit="1" customWidth="1"/>
    <col min="11264" max="11264" width="15.140625" style="290" customWidth="1"/>
    <col min="11265" max="11268" width="16.140625" style="290" customWidth="1"/>
    <col min="11269" max="11506" width="15.7109375" style="290"/>
    <col min="11507" max="11507" width="19.140625" style="290" customWidth="1"/>
    <col min="11508" max="11508" width="15.140625" style="290" customWidth="1"/>
    <col min="11509" max="11512" width="16.140625" style="290" customWidth="1"/>
    <col min="11513" max="11518" width="15.7109375" style="290"/>
    <col min="11519" max="11519" width="21.28515625" style="290" bestFit="1" customWidth="1"/>
    <col min="11520" max="11520" width="15.140625" style="290" customWidth="1"/>
    <col min="11521" max="11524" width="16.140625" style="290" customWidth="1"/>
    <col min="11525" max="11762" width="15.7109375" style="290"/>
    <col min="11763" max="11763" width="19.140625" style="290" customWidth="1"/>
    <col min="11764" max="11764" width="15.140625" style="290" customWidth="1"/>
    <col min="11765" max="11768" width="16.140625" style="290" customWidth="1"/>
    <col min="11769" max="11774" width="15.7109375" style="290"/>
    <col min="11775" max="11775" width="21.28515625" style="290" bestFit="1" customWidth="1"/>
    <col min="11776" max="11776" width="15.140625" style="290" customWidth="1"/>
    <col min="11777" max="11780" width="16.140625" style="290" customWidth="1"/>
    <col min="11781" max="12018" width="15.7109375" style="290"/>
    <col min="12019" max="12019" width="19.140625" style="290" customWidth="1"/>
    <col min="12020" max="12020" width="15.140625" style="290" customWidth="1"/>
    <col min="12021" max="12024" width="16.140625" style="290" customWidth="1"/>
    <col min="12025" max="12030" width="15.7109375" style="290"/>
    <col min="12031" max="12031" width="21.28515625" style="290" bestFit="1" customWidth="1"/>
    <col min="12032" max="12032" width="15.140625" style="290" customWidth="1"/>
    <col min="12033" max="12036" width="16.140625" style="290" customWidth="1"/>
    <col min="12037" max="12274" width="15.7109375" style="290"/>
    <col min="12275" max="12275" width="19.140625" style="290" customWidth="1"/>
    <col min="12276" max="12276" width="15.140625" style="290" customWidth="1"/>
    <col min="12277" max="12280" width="16.140625" style="290" customWidth="1"/>
    <col min="12281" max="12286" width="15.7109375" style="290"/>
    <col min="12287" max="12287" width="21.28515625" style="290" bestFit="1" customWidth="1"/>
    <col min="12288" max="12288" width="15.140625" style="290" customWidth="1"/>
    <col min="12289" max="12292" width="16.140625" style="290" customWidth="1"/>
    <col min="12293" max="12530" width="15.7109375" style="290"/>
    <col min="12531" max="12531" width="19.140625" style="290" customWidth="1"/>
    <col min="12532" max="12532" width="15.140625" style="290" customWidth="1"/>
    <col min="12533" max="12536" width="16.140625" style="290" customWidth="1"/>
    <col min="12537" max="12542" width="15.7109375" style="290"/>
    <col min="12543" max="12543" width="21.28515625" style="290" bestFit="1" customWidth="1"/>
    <col min="12544" max="12544" width="15.140625" style="290" customWidth="1"/>
    <col min="12545" max="12548" width="16.140625" style="290" customWidth="1"/>
    <col min="12549" max="12786" width="15.7109375" style="290"/>
    <col min="12787" max="12787" width="19.140625" style="290" customWidth="1"/>
    <col min="12788" max="12788" width="15.140625" style="290" customWidth="1"/>
    <col min="12789" max="12792" width="16.140625" style="290" customWidth="1"/>
    <col min="12793" max="12798" width="15.7109375" style="290"/>
    <col min="12799" max="12799" width="21.28515625" style="290" bestFit="1" customWidth="1"/>
    <col min="12800" max="12800" width="15.140625" style="290" customWidth="1"/>
    <col min="12801" max="12804" width="16.140625" style="290" customWidth="1"/>
    <col min="12805" max="13042" width="15.7109375" style="290"/>
    <col min="13043" max="13043" width="19.140625" style="290" customWidth="1"/>
    <col min="13044" max="13044" width="15.140625" style="290" customWidth="1"/>
    <col min="13045" max="13048" width="16.140625" style="290" customWidth="1"/>
    <col min="13049" max="13054" width="15.7109375" style="290"/>
    <col min="13055" max="13055" width="21.28515625" style="290" bestFit="1" customWidth="1"/>
    <col min="13056" max="13056" width="15.140625" style="290" customWidth="1"/>
    <col min="13057" max="13060" width="16.140625" style="290" customWidth="1"/>
    <col min="13061" max="13298" width="15.7109375" style="290"/>
    <col min="13299" max="13299" width="19.140625" style="290" customWidth="1"/>
    <col min="13300" max="13300" width="15.140625" style="290" customWidth="1"/>
    <col min="13301" max="13304" width="16.140625" style="290" customWidth="1"/>
    <col min="13305" max="13310" width="15.7109375" style="290"/>
    <col min="13311" max="13311" width="21.28515625" style="290" bestFit="1" customWidth="1"/>
    <col min="13312" max="13312" width="15.140625" style="290" customWidth="1"/>
    <col min="13313" max="13316" width="16.140625" style="290" customWidth="1"/>
    <col min="13317" max="13554" width="15.7109375" style="290"/>
    <col min="13555" max="13555" width="19.140625" style="290" customWidth="1"/>
    <col min="13556" max="13556" width="15.140625" style="290" customWidth="1"/>
    <col min="13557" max="13560" width="16.140625" style="290" customWidth="1"/>
    <col min="13561" max="13566" width="15.7109375" style="290"/>
    <col min="13567" max="13567" width="21.28515625" style="290" bestFit="1" customWidth="1"/>
    <col min="13568" max="13568" width="15.140625" style="290" customWidth="1"/>
    <col min="13569" max="13572" width="16.140625" style="290" customWidth="1"/>
    <col min="13573" max="13810" width="15.7109375" style="290"/>
    <col min="13811" max="13811" width="19.140625" style="290" customWidth="1"/>
    <col min="13812" max="13812" width="15.140625" style="290" customWidth="1"/>
    <col min="13813" max="13816" width="16.140625" style="290" customWidth="1"/>
    <col min="13817" max="13822" width="15.7109375" style="290"/>
    <col min="13823" max="13823" width="21.28515625" style="290" bestFit="1" customWidth="1"/>
    <col min="13824" max="13824" width="15.140625" style="290" customWidth="1"/>
    <col min="13825" max="13828" width="16.140625" style="290" customWidth="1"/>
    <col min="13829" max="14066" width="15.7109375" style="290"/>
    <col min="14067" max="14067" width="19.140625" style="290" customWidth="1"/>
    <col min="14068" max="14068" width="15.140625" style="290" customWidth="1"/>
    <col min="14069" max="14072" width="16.140625" style="290" customWidth="1"/>
    <col min="14073" max="14078" width="15.7109375" style="290"/>
    <col min="14079" max="14079" width="21.28515625" style="290" bestFit="1" customWidth="1"/>
    <col min="14080" max="14080" width="15.140625" style="290" customWidth="1"/>
    <col min="14081" max="14084" width="16.140625" style="290" customWidth="1"/>
    <col min="14085" max="14322" width="15.7109375" style="290"/>
    <col min="14323" max="14323" width="19.140625" style="290" customWidth="1"/>
    <col min="14324" max="14324" width="15.140625" style="290" customWidth="1"/>
    <col min="14325" max="14328" width="16.140625" style="290" customWidth="1"/>
    <col min="14329" max="14334" width="15.7109375" style="290"/>
    <col min="14335" max="14335" width="21.28515625" style="290" bestFit="1" customWidth="1"/>
    <col min="14336" max="14336" width="15.140625" style="290" customWidth="1"/>
    <col min="14337" max="14340" width="16.140625" style="290" customWidth="1"/>
    <col min="14341" max="14578" width="15.7109375" style="290"/>
    <col min="14579" max="14579" width="19.140625" style="290" customWidth="1"/>
    <col min="14580" max="14580" width="15.140625" style="290" customWidth="1"/>
    <col min="14581" max="14584" width="16.140625" style="290" customWidth="1"/>
    <col min="14585" max="14590" width="15.7109375" style="290"/>
    <col min="14591" max="14591" width="21.28515625" style="290" bestFit="1" customWidth="1"/>
    <col min="14592" max="14592" width="15.140625" style="290" customWidth="1"/>
    <col min="14593" max="14596" width="16.140625" style="290" customWidth="1"/>
    <col min="14597" max="14834" width="15.7109375" style="290"/>
    <col min="14835" max="14835" width="19.140625" style="290" customWidth="1"/>
    <col min="14836" max="14836" width="15.140625" style="290" customWidth="1"/>
    <col min="14837" max="14840" width="16.140625" style="290" customWidth="1"/>
    <col min="14841" max="14846" width="15.7109375" style="290"/>
    <col min="14847" max="14847" width="21.28515625" style="290" bestFit="1" customWidth="1"/>
    <col min="14848" max="14848" width="15.140625" style="290" customWidth="1"/>
    <col min="14849" max="14852" width="16.140625" style="290" customWidth="1"/>
    <col min="14853" max="15090" width="15.7109375" style="290"/>
    <col min="15091" max="15091" width="19.140625" style="290" customWidth="1"/>
    <col min="15092" max="15092" width="15.140625" style="290" customWidth="1"/>
    <col min="15093" max="15096" width="16.140625" style="290" customWidth="1"/>
    <col min="15097" max="15102" width="15.7109375" style="290"/>
    <col min="15103" max="15103" width="21.28515625" style="290" bestFit="1" customWidth="1"/>
    <col min="15104" max="15104" width="15.140625" style="290" customWidth="1"/>
    <col min="15105" max="15108" width="16.140625" style="290" customWidth="1"/>
    <col min="15109" max="15346" width="15.7109375" style="290"/>
    <col min="15347" max="15347" width="19.140625" style="290" customWidth="1"/>
    <col min="15348" max="15348" width="15.140625" style="290" customWidth="1"/>
    <col min="15349" max="15352" width="16.140625" style="290" customWidth="1"/>
    <col min="15353" max="15358" width="15.7109375" style="290"/>
    <col min="15359" max="15359" width="21.28515625" style="290" bestFit="1" customWidth="1"/>
    <col min="15360" max="15360" width="15.140625" style="290" customWidth="1"/>
    <col min="15361" max="15364" width="16.140625" style="290" customWidth="1"/>
    <col min="15365" max="15602" width="15.7109375" style="290"/>
    <col min="15603" max="15603" width="19.140625" style="290" customWidth="1"/>
    <col min="15604" max="15604" width="15.140625" style="290" customWidth="1"/>
    <col min="15605" max="15608" width="16.140625" style="290" customWidth="1"/>
    <col min="15609" max="15614" width="15.7109375" style="290"/>
    <col min="15615" max="15615" width="21.28515625" style="290" bestFit="1" customWidth="1"/>
    <col min="15616" max="15616" width="15.140625" style="290" customWidth="1"/>
    <col min="15617" max="15620" width="16.140625" style="290" customWidth="1"/>
    <col min="15621" max="15858" width="15.7109375" style="290"/>
    <col min="15859" max="15859" width="19.140625" style="290" customWidth="1"/>
    <col min="15860" max="15860" width="15.140625" style="290" customWidth="1"/>
    <col min="15861" max="15864" width="16.140625" style="290" customWidth="1"/>
    <col min="15865" max="15870" width="15.7109375" style="290"/>
    <col min="15871" max="15871" width="21.28515625" style="290" bestFit="1" customWidth="1"/>
    <col min="15872" max="15872" width="15.140625" style="290" customWidth="1"/>
    <col min="15873" max="15876" width="16.140625" style="290" customWidth="1"/>
    <col min="15877" max="16114" width="15.7109375" style="290"/>
    <col min="16115" max="16115" width="19.140625" style="290" customWidth="1"/>
    <col min="16116" max="16116" width="15.140625" style="290" customWidth="1"/>
    <col min="16117" max="16120" width="16.140625" style="290" customWidth="1"/>
    <col min="16121" max="16126" width="15.7109375" style="290"/>
    <col min="16127" max="16127" width="21.28515625" style="290" bestFit="1" customWidth="1"/>
    <col min="16128" max="16128" width="15.140625" style="290" customWidth="1"/>
    <col min="16129" max="16132" width="16.140625" style="290" customWidth="1"/>
    <col min="16133" max="16370" width="15.7109375" style="290"/>
    <col min="16371" max="16371" width="19.140625" style="290" customWidth="1"/>
    <col min="16372" max="16372" width="15.140625" style="290" customWidth="1"/>
    <col min="16373" max="16376" width="16.140625" style="290" customWidth="1"/>
    <col min="16377" max="16384" width="15.7109375" style="290"/>
  </cols>
  <sheetData>
    <row r="1" spans="1:4" ht="33.75" customHeight="1" thickBot="1">
      <c r="A1" s="313" t="s">
        <v>429</v>
      </c>
      <c r="B1" s="313"/>
      <c r="C1" s="313"/>
      <c r="D1" s="313"/>
    </row>
    <row r="2" spans="1:4" ht="42.75" customHeight="1" thickBot="1">
      <c r="A2" s="286" t="s">
        <v>68</v>
      </c>
      <c r="B2" s="286" t="s">
        <v>32</v>
      </c>
      <c r="C2" s="156" t="s">
        <v>178</v>
      </c>
      <c r="D2" s="156" t="s">
        <v>179</v>
      </c>
    </row>
    <row r="3" spans="1:4" ht="21" customHeight="1" thickBot="1">
      <c r="A3" s="2">
        <v>1400</v>
      </c>
      <c r="B3" s="3">
        <f>SUM(B4:B36)</f>
        <v>247605</v>
      </c>
      <c r="C3" s="3">
        <f t="shared" ref="C3:D3" si="0">SUM(C4:C36)</f>
        <v>36253</v>
      </c>
      <c r="D3" s="3">
        <f t="shared" si="0"/>
        <v>211352</v>
      </c>
    </row>
    <row r="4" spans="1:4" ht="21" customHeight="1" thickBot="1">
      <c r="A4" s="5" t="s">
        <v>41</v>
      </c>
      <c r="B4" s="10">
        <f t="shared" ref="B4:B36" si="1">D4+C4</f>
        <v>39153</v>
      </c>
      <c r="C4" s="7">
        <v>980</v>
      </c>
      <c r="D4" s="6">
        <v>38173</v>
      </c>
    </row>
    <row r="5" spans="1:4" ht="21" customHeight="1" thickBot="1">
      <c r="A5" s="11" t="s">
        <v>42</v>
      </c>
      <c r="B5" s="29">
        <f t="shared" si="1"/>
        <v>11418</v>
      </c>
      <c r="C5" s="21">
        <v>559</v>
      </c>
      <c r="D5" s="22">
        <v>10859</v>
      </c>
    </row>
    <row r="6" spans="1:4" ht="21" customHeight="1" thickBot="1">
      <c r="A6" s="11" t="s">
        <v>43</v>
      </c>
      <c r="B6" s="29">
        <f t="shared" si="1"/>
        <v>5997</v>
      </c>
      <c r="C6" s="21">
        <v>837</v>
      </c>
      <c r="D6" s="22">
        <v>5160</v>
      </c>
    </row>
    <row r="7" spans="1:4" ht="21" customHeight="1" thickBot="1">
      <c r="A7" s="11" t="s">
        <v>0</v>
      </c>
      <c r="B7" s="29">
        <f t="shared" si="1"/>
        <v>25680</v>
      </c>
      <c r="C7" s="21">
        <v>4046</v>
      </c>
      <c r="D7" s="22">
        <v>21634</v>
      </c>
    </row>
    <row r="8" spans="1:4" ht="21" customHeight="1" thickBot="1">
      <c r="A8" s="11" t="s">
        <v>33</v>
      </c>
      <c r="B8" s="29">
        <f t="shared" si="1"/>
        <v>2194</v>
      </c>
      <c r="C8" s="21">
        <v>360</v>
      </c>
      <c r="D8" s="22">
        <v>1834</v>
      </c>
    </row>
    <row r="9" spans="1:4" ht="21" customHeight="1" thickBot="1">
      <c r="A9" s="11" t="s">
        <v>44</v>
      </c>
      <c r="B9" s="29">
        <f t="shared" si="1"/>
        <v>3135</v>
      </c>
      <c r="C9" s="21">
        <v>384</v>
      </c>
      <c r="D9" s="22">
        <v>2751</v>
      </c>
    </row>
    <row r="10" spans="1:4" ht="21" customHeight="1" thickBot="1">
      <c r="A10" s="11" t="s">
        <v>1</v>
      </c>
      <c r="B10" s="29">
        <f t="shared" si="1"/>
        <v>1021</v>
      </c>
      <c r="C10" s="21">
        <v>70</v>
      </c>
      <c r="D10" s="22">
        <v>951</v>
      </c>
    </row>
    <row r="11" spans="1:4" ht="21" customHeight="1" thickBot="1">
      <c r="A11" s="11" t="s">
        <v>45</v>
      </c>
      <c r="B11" s="29">
        <f t="shared" si="1"/>
        <v>8167</v>
      </c>
      <c r="C11" s="21">
        <v>416</v>
      </c>
      <c r="D11" s="22">
        <v>7751</v>
      </c>
    </row>
    <row r="12" spans="1:4" ht="21" customHeight="1" thickBot="1">
      <c r="A12" s="11" t="s">
        <v>46</v>
      </c>
      <c r="B12" s="29">
        <f t="shared" si="1"/>
        <v>2992</v>
      </c>
      <c r="C12" s="21">
        <v>202</v>
      </c>
      <c r="D12" s="22">
        <v>2790</v>
      </c>
    </row>
    <row r="13" spans="1:4" ht="21" customHeight="1" thickBot="1">
      <c r="A13" s="11" t="s">
        <v>47</v>
      </c>
      <c r="B13" s="29">
        <f t="shared" si="1"/>
        <v>11035</v>
      </c>
      <c r="C13" s="21">
        <v>1867</v>
      </c>
      <c r="D13" s="22">
        <v>9168</v>
      </c>
    </row>
    <row r="14" spans="1:4" ht="21" customHeight="1" thickBot="1">
      <c r="A14" s="11" t="s">
        <v>28</v>
      </c>
      <c r="B14" s="29">
        <f t="shared" si="1"/>
        <v>2285</v>
      </c>
      <c r="C14" s="21">
        <v>353</v>
      </c>
      <c r="D14" s="22">
        <v>1932</v>
      </c>
    </row>
    <row r="15" spans="1:4" ht="21" customHeight="1" thickBot="1">
      <c r="A15" s="11" t="s">
        <v>2</v>
      </c>
      <c r="B15" s="29">
        <f t="shared" si="1"/>
        <v>2018</v>
      </c>
      <c r="C15" s="21">
        <v>222</v>
      </c>
      <c r="D15" s="22">
        <v>1796</v>
      </c>
    </row>
    <row r="16" spans="1:4" ht="21" customHeight="1" thickBot="1">
      <c r="A16" s="11" t="s">
        <v>3</v>
      </c>
      <c r="B16" s="29">
        <f t="shared" si="1"/>
        <v>5973</v>
      </c>
      <c r="C16" s="21">
        <v>905</v>
      </c>
      <c r="D16" s="22">
        <v>5068</v>
      </c>
    </row>
    <row r="17" spans="1:4" ht="21" customHeight="1" thickBot="1">
      <c r="A17" s="11" t="s">
        <v>4</v>
      </c>
      <c r="B17" s="29">
        <f t="shared" si="1"/>
        <v>2615</v>
      </c>
      <c r="C17" s="21">
        <v>780</v>
      </c>
      <c r="D17" s="22">
        <v>1835</v>
      </c>
    </row>
    <row r="18" spans="1:4" ht="21" customHeight="1" thickBot="1">
      <c r="A18" s="11" t="s">
        <v>48</v>
      </c>
      <c r="B18" s="29">
        <f t="shared" si="1"/>
        <v>1369</v>
      </c>
      <c r="C18" s="21">
        <v>497</v>
      </c>
      <c r="D18" s="22">
        <v>872</v>
      </c>
    </row>
    <row r="19" spans="1:4" ht="21" customHeight="1" thickBot="1">
      <c r="A19" s="11" t="s">
        <v>49</v>
      </c>
      <c r="B19" s="29">
        <f t="shared" si="1"/>
        <v>2678</v>
      </c>
      <c r="C19" s="21">
        <v>595</v>
      </c>
      <c r="D19" s="22">
        <v>2083</v>
      </c>
    </row>
    <row r="20" spans="1:4" ht="21" customHeight="1" thickBot="1">
      <c r="A20" s="11" t="s">
        <v>50</v>
      </c>
      <c r="B20" s="29">
        <f t="shared" si="1"/>
        <v>3098</v>
      </c>
      <c r="C20" s="21">
        <v>358</v>
      </c>
      <c r="D20" s="22">
        <v>2740</v>
      </c>
    </row>
    <row r="21" spans="1:4" ht="21" customHeight="1" thickBot="1">
      <c r="A21" s="11" t="s">
        <v>51</v>
      </c>
      <c r="B21" s="29">
        <f t="shared" si="1"/>
        <v>1699</v>
      </c>
      <c r="C21" s="21">
        <v>210</v>
      </c>
      <c r="D21" s="22">
        <v>1489</v>
      </c>
    </row>
    <row r="22" spans="1:4" ht="21" customHeight="1" thickBot="1">
      <c r="A22" s="11" t="s">
        <v>5</v>
      </c>
      <c r="B22" s="29">
        <f t="shared" si="1"/>
        <v>20142</v>
      </c>
      <c r="C22" s="21">
        <v>1370</v>
      </c>
      <c r="D22" s="22">
        <v>18772</v>
      </c>
    </row>
    <row r="23" spans="1:4" ht="21" customHeight="1" thickBot="1">
      <c r="A23" s="11" t="s">
        <v>52</v>
      </c>
      <c r="B23" s="29">
        <f t="shared" si="1"/>
        <v>1375</v>
      </c>
      <c r="C23" s="21">
        <v>146</v>
      </c>
      <c r="D23" s="22">
        <v>1229</v>
      </c>
    </row>
    <row r="24" spans="1:4" ht="21" customHeight="1" thickBot="1">
      <c r="A24" s="11" t="s">
        <v>6</v>
      </c>
      <c r="B24" s="29">
        <f t="shared" si="1"/>
        <v>4636</v>
      </c>
      <c r="C24" s="21">
        <v>592</v>
      </c>
      <c r="D24" s="22">
        <v>4044</v>
      </c>
    </row>
    <row r="25" spans="1:4" ht="21" customHeight="1" thickBot="1">
      <c r="A25" s="11" t="s">
        <v>53</v>
      </c>
      <c r="B25" s="29">
        <f t="shared" si="1"/>
        <v>12261</v>
      </c>
      <c r="C25" s="21">
        <v>2817</v>
      </c>
      <c r="D25" s="22">
        <v>9444</v>
      </c>
    </row>
    <row r="26" spans="1:4" ht="21" customHeight="1" thickBot="1">
      <c r="A26" s="11" t="s">
        <v>54</v>
      </c>
      <c r="B26" s="29">
        <f t="shared" si="1"/>
        <v>10874</v>
      </c>
      <c r="C26" s="21">
        <v>2684</v>
      </c>
      <c r="D26" s="22">
        <v>8190</v>
      </c>
    </row>
    <row r="27" spans="1:4" ht="21" customHeight="1" thickBot="1">
      <c r="A27" s="11" t="s">
        <v>55</v>
      </c>
      <c r="B27" s="29">
        <f t="shared" si="1"/>
        <v>5525</v>
      </c>
      <c r="C27" s="21">
        <v>854</v>
      </c>
      <c r="D27" s="22">
        <v>4671</v>
      </c>
    </row>
    <row r="28" spans="1:4" ht="21" customHeight="1" thickBot="1">
      <c r="A28" s="11" t="s">
        <v>56</v>
      </c>
      <c r="B28" s="29">
        <f t="shared" si="1"/>
        <v>1001</v>
      </c>
      <c r="C28" s="21">
        <v>343</v>
      </c>
      <c r="D28" s="22">
        <v>658</v>
      </c>
    </row>
    <row r="29" spans="1:4" ht="21" customHeight="1" thickBot="1">
      <c r="A29" s="11" t="s">
        <v>7</v>
      </c>
      <c r="B29" s="29">
        <f t="shared" si="1"/>
        <v>6959</v>
      </c>
      <c r="C29" s="21">
        <v>1892</v>
      </c>
      <c r="D29" s="22">
        <v>5067</v>
      </c>
    </row>
    <row r="30" spans="1:4" ht="21" customHeight="1" thickBot="1">
      <c r="A30" s="11" t="s">
        <v>57</v>
      </c>
      <c r="B30" s="29">
        <f t="shared" si="1"/>
        <v>7078</v>
      </c>
      <c r="C30" s="21">
        <v>3159</v>
      </c>
      <c r="D30" s="22">
        <v>3919</v>
      </c>
    </row>
    <row r="31" spans="1:4" ht="21" customHeight="1" thickBot="1">
      <c r="A31" s="11" t="s">
        <v>8</v>
      </c>
      <c r="B31" s="29">
        <f t="shared" si="1"/>
        <v>2935</v>
      </c>
      <c r="C31" s="21">
        <v>236</v>
      </c>
      <c r="D31" s="22">
        <v>2699</v>
      </c>
    </row>
    <row r="32" spans="1:4" ht="21" customHeight="1" thickBot="1">
      <c r="A32" s="11" t="s">
        <v>9</v>
      </c>
      <c r="B32" s="29">
        <f t="shared" si="1"/>
        <v>16413</v>
      </c>
      <c r="C32" s="21">
        <v>2607</v>
      </c>
      <c r="D32" s="22">
        <v>13806</v>
      </c>
    </row>
    <row r="33" spans="1:6" ht="21" customHeight="1" thickBot="1">
      <c r="A33" s="11" t="s">
        <v>58</v>
      </c>
      <c r="B33" s="29">
        <f t="shared" si="1"/>
        <v>7284</v>
      </c>
      <c r="C33" s="21">
        <v>1124</v>
      </c>
      <c r="D33" s="22">
        <v>6160</v>
      </c>
    </row>
    <row r="34" spans="1:6" ht="21" customHeight="1" thickBot="1">
      <c r="A34" s="11" t="s">
        <v>10</v>
      </c>
      <c r="B34" s="29">
        <f t="shared" si="1"/>
        <v>1425</v>
      </c>
      <c r="C34" s="21">
        <v>1070</v>
      </c>
      <c r="D34" s="22">
        <v>355</v>
      </c>
    </row>
    <row r="35" spans="1:6" ht="21" customHeight="1" thickBot="1">
      <c r="A35" s="11" t="s">
        <v>11</v>
      </c>
      <c r="B35" s="29">
        <f t="shared" si="1"/>
        <v>9467</v>
      </c>
      <c r="C35" s="21">
        <v>3311</v>
      </c>
      <c r="D35" s="22">
        <v>6156</v>
      </c>
    </row>
    <row r="36" spans="1:6" ht="21" customHeight="1" thickBot="1">
      <c r="A36" s="11" t="s">
        <v>59</v>
      </c>
      <c r="B36" s="29">
        <f t="shared" si="1"/>
        <v>7703</v>
      </c>
      <c r="C36" s="21">
        <v>407</v>
      </c>
      <c r="D36" s="22">
        <v>7296</v>
      </c>
    </row>
    <row r="37" spans="1:6" ht="12.75" customHeight="1">
      <c r="A37" s="157"/>
      <c r="B37" s="293"/>
      <c r="C37" s="293"/>
      <c r="D37" s="293"/>
      <c r="E37" s="294"/>
      <c r="F37" s="294"/>
    </row>
    <row r="38" spans="1:6" ht="12.75" customHeight="1">
      <c r="A38" s="157"/>
      <c r="B38" s="293"/>
      <c r="C38" s="293"/>
      <c r="D38" s="293"/>
      <c r="E38" s="294"/>
      <c r="F38" s="294"/>
    </row>
    <row r="39" spans="1:6" ht="12.75" customHeight="1">
      <c r="A39" s="26"/>
      <c r="B39" s="287"/>
      <c r="C39" s="287"/>
      <c r="D39" s="287"/>
    </row>
    <row r="40" spans="1:6" ht="12.75" customHeight="1">
      <c r="A40" s="26"/>
      <c r="B40" s="287"/>
      <c r="C40" s="287"/>
      <c r="D40" s="287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3EBF-A536-46EC-824A-C3AEE9AB96FE}">
  <sheetPr>
    <tabColor rgb="FF9999FF"/>
    <pageSetUpPr fitToPage="1"/>
  </sheetPr>
  <dimension ref="A1:F45"/>
  <sheetViews>
    <sheetView rightToLeft="1" view="pageBreakPreview" zoomScaleNormal="100" zoomScaleSheetLayoutView="100" workbookViewId="0">
      <selection sqref="A1:E1"/>
    </sheetView>
  </sheetViews>
  <sheetFormatPr defaultColWidth="15.7109375" defaultRowHeight="22.5"/>
  <cols>
    <col min="1" max="1" width="21.28515625" style="28" bestFit="1" customWidth="1"/>
    <col min="2" max="2" width="19.140625" style="19" customWidth="1"/>
    <col min="3" max="4" width="21.140625" style="19" customWidth="1"/>
    <col min="5" max="5" width="21" style="19" customWidth="1"/>
    <col min="6" max="241" width="15.7109375" style="19"/>
    <col min="242" max="242" width="19.140625" style="19" customWidth="1"/>
    <col min="243" max="243" width="15.140625" style="19" customWidth="1"/>
    <col min="244" max="247" width="16.140625" style="19" customWidth="1"/>
    <col min="248" max="253" width="15.7109375" style="19"/>
    <col min="254" max="254" width="21.28515625" style="19" bestFit="1" customWidth="1"/>
    <col min="255" max="255" width="15.140625" style="19" customWidth="1"/>
    <col min="256" max="259" width="16.140625" style="19" customWidth="1"/>
    <col min="260" max="497" width="15.7109375" style="19"/>
    <col min="498" max="498" width="19.140625" style="19" customWidth="1"/>
    <col min="499" max="499" width="15.140625" style="19" customWidth="1"/>
    <col min="500" max="503" width="16.140625" style="19" customWidth="1"/>
    <col min="504" max="509" width="15.7109375" style="19"/>
    <col min="510" max="510" width="21.28515625" style="19" bestFit="1" customWidth="1"/>
    <col min="511" max="511" width="15.140625" style="19" customWidth="1"/>
    <col min="512" max="515" width="16.140625" style="19" customWidth="1"/>
    <col min="516" max="753" width="15.7109375" style="19"/>
    <col min="754" max="754" width="19.140625" style="19" customWidth="1"/>
    <col min="755" max="755" width="15.140625" style="19" customWidth="1"/>
    <col min="756" max="759" width="16.140625" style="19" customWidth="1"/>
    <col min="760" max="765" width="15.7109375" style="19"/>
    <col min="766" max="766" width="21.28515625" style="19" bestFit="1" customWidth="1"/>
    <col min="767" max="767" width="15.140625" style="19" customWidth="1"/>
    <col min="768" max="771" width="16.140625" style="19" customWidth="1"/>
    <col min="772" max="1009" width="15.7109375" style="19"/>
    <col min="1010" max="1010" width="19.140625" style="19" customWidth="1"/>
    <col min="1011" max="1011" width="15.140625" style="19" customWidth="1"/>
    <col min="1012" max="1015" width="16.140625" style="19" customWidth="1"/>
    <col min="1016" max="1021" width="15.7109375" style="19"/>
    <col min="1022" max="1022" width="21.28515625" style="19" bestFit="1" customWidth="1"/>
    <col min="1023" max="1023" width="15.140625" style="19" customWidth="1"/>
    <col min="1024" max="1027" width="16.140625" style="19" customWidth="1"/>
    <col min="1028" max="1265" width="15.7109375" style="19"/>
    <col min="1266" max="1266" width="19.140625" style="19" customWidth="1"/>
    <col min="1267" max="1267" width="15.140625" style="19" customWidth="1"/>
    <col min="1268" max="1271" width="16.140625" style="19" customWidth="1"/>
    <col min="1272" max="1277" width="15.7109375" style="19"/>
    <col min="1278" max="1278" width="21.28515625" style="19" bestFit="1" customWidth="1"/>
    <col min="1279" max="1279" width="15.140625" style="19" customWidth="1"/>
    <col min="1280" max="1283" width="16.140625" style="19" customWidth="1"/>
    <col min="1284" max="1521" width="15.7109375" style="19"/>
    <col min="1522" max="1522" width="19.140625" style="19" customWidth="1"/>
    <col min="1523" max="1523" width="15.140625" style="19" customWidth="1"/>
    <col min="1524" max="1527" width="16.140625" style="19" customWidth="1"/>
    <col min="1528" max="1533" width="15.7109375" style="19"/>
    <col min="1534" max="1534" width="21.28515625" style="19" bestFit="1" customWidth="1"/>
    <col min="1535" max="1535" width="15.140625" style="19" customWidth="1"/>
    <col min="1536" max="1539" width="16.140625" style="19" customWidth="1"/>
    <col min="1540" max="1777" width="15.7109375" style="19"/>
    <col min="1778" max="1778" width="19.140625" style="19" customWidth="1"/>
    <col min="1779" max="1779" width="15.140625" style="19" customWidth="1"/>
    <col min="1780" max="1783" width="16.140625" style="19" customWidth="1"/>
    <col min="1784" max="1789" width="15.7109375" style="19"/>
    <col min="1790" max="1790" width="21.28515625" style="19" bestFit="1" customWidth="1"/>
    <col min="1791" max="1791" width="15.140625" style="19" customWidth="1"/>
    <col min="1792" max="1795" width="16.140625" style="19" customWidth="1"/>
    <col min="1796" max="2033" width="15.7109375" style="19"/>
    <col min="2034" max="2034" width="19.140625" style="19" customWidth="1"/>
    <col min="2035" max="2035" width="15.140625" style="19" customWidth="1"/>
    <col min="2036" max="2039" width="16.140625" style="19" customWidth="1"/>
    <col min="2040" max="2045" width="15.7109375" style="19"/>
    <col min="2046" max="2046" width="21.28515625" style="19" bestFit="1" customWidth="1"/>
    <col min="2047" max="2047" width="15.140625" style="19" customWidth="1"/>
    <col min="2048" max="2051" width="16.140625" style="19" customWidth="1"/>
    <col min="2052" max="2289" width="15.7109375" style="19"/>
    <col min="2290" max="2290" width="19.140625" style="19" customWidth="1"/>
    <col min="2291" max="2291" width="15.140625" style="19" customWidth="1"/>
    <col min="2292" max="2295" width="16.140625" style="19" customWidth="1"/>
    <col min="2296" max="2301" width="15.7109375" style="19"/>
    <col min="2302" max="2302" width="21.28515625" style="19" bestFit="1" customWidth="1"/>
    <col min="2303" max="2303" width="15.140625" style="19" customWidth="1"/>
    <col min="2304" max="2307" width="16.140625" style="19" customWidth="1"/>
    <col min="2308" max="2545" width="15.7109375" style="19"/>
    <col min="2546" max="2546" width="19.140625" style="19" customWidth="1"/>
    <col min="2547" max="2547" width="15.140625" style="19" customWidth="1"/>
    <col min="2548" max="2551" width="16.140625" style="19" customWidth="1"/>
    <col min="2552" max="2557" width="15.7109375" style="19"/>
    <col min="2558" max="2558" width="21.28515625" style="19" bestFit="1" customWidth="1"/>
    <col min="2559" max="2559" width="15.140625" style="19" customWidth="1"/>
    <col min="2560" max="2563" width="16.140625" style="19" customWidth="1"/>
    <col min="2564" max="2801" width="15.7109375" style="19"/>
    <col min="2802" max="2802" width="19.140625" style="19" customWidth="1"/>
    <col min="2803" max="2803" width="15.140625" style="19" customWidth="1"/>
    <col min="2804" max="2807" width="16.140625" style="19" customWidth="1"/>
    <col min="2808" max="2813" width="15.7109375" style="19"/>
    <col min="2814" max="2814" width="21.28515625" style="19" bestFit="1" customWidth="1"/>
    <col min="2815" max="2815" width="15.140625" style="19" customWidth="1"/>
    <col min="2816" max="2819" width="16.140625" style="19" customWidth="1"/>
    <col min="2820" max="3057" width="15.7109375" style="19"/>
    <col min="3058" max="3058" width="19.140625" style="19" customWidth="1"/>
    <col min="3059" max="3059" width="15.140625" style="19" customWidth="1"/>
    <col min="3060" max="3063" width="16.140625" style="19" customWidth="1"/>
    <col min="3064" max="3069" width="15.7109375" style="19"/>
    <col min="3070" max="3070" width="21.28515625" style="19" bestFit="1" customWidth="1"/>
    <col min="3071" max="3071" width="15.140625" style="19" customWidth="1"/>
    <col min="3072" max="3075" width="16.140625" style="19" customWidth="1"/>
    <col min="3076" max="3313" width="15.7109375" style="19"/>
    <col min="3314" max="3314" width="19.140625" style="19" customWidth="1"/>
    <col min="3315" max="3315" width="15.140625" style="19" customWidth="1"/>
    <col min="3316" max="3319" width="16.140625" style="19" customWidth="1"/>
    <col min="3320" max="3325" width="15.7109375" style="19"/>
    <col min="3326" max="3326" width="21.28515625" style="19" bestFit="1" customWidth="1"/>
    <col min="3327" max="3327" width="15.140625" style="19" customWidth="1"/>
    <col min="3328" max="3331" width="16.140625" style="19" customWidth="1"/>
    <col min="3332" max="3569" width="15.7109375" style="19"/>
    <col min="3570" max="3570" width="19.140625" style="19" customWidth="1"/>
    <col min="3571" max="3571" width="15.140625" style="19" customWidth="1"/>
    <col min="3572" max="3575" width="16.140625" style="19" customWidth="1"/>
    <col min="3576" max="3581" width="15.7109375" style="19"/>
    <col min="3582" max="3582" width="21.28515625" style="19" bestFit="1" customWidth="1"/>
    <col min="3583" max="3583" width="15.140625" style="19" customWidth="1"/>
    <col min="3584" max="3587" width="16.140625" style="19" customWidth="1"/>
    <col min="3588" max="3825" width="15.7109375" style="19"/>
    <col min="3826" max="3826" width="19.140625" style="19" customWidth="1"/>
    <col min="3827" max="3827" width="15.140625" style="19" customWidth="1"/>
    <col min="3828" max="3831" width="16.140625" style="19" customWidth="1"/>
    <col min="3832" max="3837" width="15.7109375" style="19"/>
    <col min="3838" max="3838" width="21.28515625" style="19" bestFit="1" customWidth="1"/>
    <col min="3839" max="3839" width="15.140625" style="19" customWidth="1"/>
    <col min="3840" max="3843" width="16.140625" style="19" customWidth="1"/>
    <col min="3844" max="4081" width="15.7109375" style="19"/>
    <col min="4082" max="4082" width="19.140625" style="19" customWidth="1"/>
    <col min="4083" max="4083" width="15.140625" style="19" customWidth="1"/>
    <col min="4084" max="4087" width="16.140625" style="19" customWidth="1"/>
    <col min="4088" max="4093" width="15.7109375" style="19"/>
    <col min="4094" max="4094" width="21.28515625" style="19" bestFit="1" customWidth="1"/>
    <col min="4095" max="4095" width="15.140625" style="19" customWidth="1"/>
    <col min="4096" max="4099" width="16.140625" style="19" customWidth="1"/>
    <col min="4100" max="4337" width="15.7109375" style="19"/>
    <col min="4338" max="4338" width="19.140625" style="19" customWidth="1"/>
    <col min="4339" max="4339" width="15.140625" style="19" customWidth="1"/>
    <col min="4340" max="4343" width="16.140625" style="19" customWidth="1"/>
    <col min="4344" max="4349" width="15.7109375" style="19"/>
    <col min="4350" max="4350" width="21.28515625" style="19" bestFit="1" customWidth="1"/>
    <col min="4351" max="4351" width="15.140625" style="19" customWidth="1"/>
    <col min="4352" max="4355" width="16.140625" style="19" customWidth="1"/>
    <col min="4356" max="4593" width="15.7109375" style="19"/>
    <col min="4594" max="4594" width="19.140625" style="19" customWidth="1"/>
    <col min="4595" max="4595" width="15.140625" style="19" customWidth="1"/>
    <col min="4596" max="4599" width="16.140625" style="19" customWidth="1"/>
    <col min="4600" max="4605" width="15.7109375" style="19"/>
    <col min="4606" max="4606" width="21.28515625" style="19" bestFit="1" customWidth="1"/>
    <col min="4607" max="4607" width="15.140625" style="19" customWidth="1"/>
    <col min="4608" max="4611" width="16.140625" style="19" customWidth="1"/>
    <col min="4612" max="4849" width="15.7109375" style="19"/>
    <col min="4850" max="4850" width="19.140625" style="19" customWidth="1"/>
    <col min="4851" max="4851" width="15.140625" style="19" customWidth="1"/>
    <col min="4852" max="4855" width="16.140625" style="19" customWidth="1"/>
    <col min="4856" max="4861" width="15.7109375" style="19"/>
    <col min="4862" max="4862" width="21.28515625" style="19" bestFit="1" customWidth="1"/>
    <col min="4863" max="4863" width="15.140625" style="19" customWidth="1"/>
    <col min="4864" max="4867" width="16.140625" style="19" customWidth="1"/>
    <col min="4868" max="5105" width="15.7109375" style="19"/>
    <col min="5106" max="5106" width="19.140625" style="19" customWidth="1"/>
    <col min="5107" max="5107" width="15.140625" style="19" customWidth="1"/>
    <col min="5108" max="5111" width="16.140625" style="19" customWidth="1"/>
    <col min="5112" max="5117" width="15.7109375" style="19"/>
    <col min="5118" max="5118" width="21.28515625" style="19" bestFit="1" customWidth="1"/>
    <col min="5119" max="5119" width="15.140625" style="19" customWidth="1"/>
    <col min="5120" max="5123" width="16.140625" style="19" customWidth="1"/>
    <col min="5124" max="5361" width="15.7109375" style="19"/>
    <col min="5362" max="5362" width="19.140625" style="19" customWidth="1"/>
    <col min="5363" max="5363" width="15.140625" style="19" customWidth="1"/>
    <col min="5364" max="5367" width="16.140625" style="19" customWidth="1"/>
    <col min="5368" max="5373" width="15.7109375" style="19"/>
    <col min="5374" max="5374" width="21.28515625" style="19" bestFit="1" customWidth="1"/>
    <col min="5375" max="5375" width="15.140625" style="19" customWidth="1"/>
    <col min="5376" max="5379" width="16.140625" style="19" customWidth="1"/>
    <col min="5380" max="5617" width="15.7109375" style="19"/>
    <col min="5618" max="5618" width="19.140625" style="19" customWidth="1"/>
    <col min="5619" max="5619" width="15.140625" style="19" customWidth="1"/>
    <col min="5620" max="5623" width="16.140625" style="19" customWidth="1"/>
    <col min="5624" max="5629" width="15.7109375" style="19"/>
    <col min="5630" max="5630" width="21.28515625" style="19" bestFit="1" customWidth="1"/>
    <col min="5631" max="5631" width="15.140625" style="19" customWidth="1"/>
    <col min="5632" max="5635" width="16.140625" style="19" customWidth="1"/>
    <col min="5636" max="5873" width="15.7109375" style="19"/>
    <col min="5874" max="5874" width="19.140625" style="19" customWidth="1"/>
    <col min="5875" max="5875" width="15.140625" style="19" customWidth="1"/>
    <col min="5876" max="5879" width="16.140625" style="19" customWidth="1"/>
    <col min="5880" max="5885" width="15.7109375" style="19"/>
    <col min="5886" max="5886" width="21.28515625" style="19" bestFit="1" customWidth="1"/>
    <col min="5887" max="5887" width="15.140625" style="19" customWidth="1"/>
    <col min="5888" max="5891" width="16.140625" style="19" customWidth="1"/>
    <col min="5892" max="6129" width="15.7109375" style="19"/>
    <col min="6130" max="6130" width="19.140625" style="19" customWidth="1"/>
    <col min="6131" max="6131" width="15.140625" style="19" customWidth="1"/>
    <col min="6132" max="6135" width="16.140625" style="19" customWidth="1"/>
    <col min="6136" max="6141" width="15.7109375" style="19"/>
    <col min="6142" max="6142" width="21.28515625" style="19" bestFit="1" customWidth="1"/>
    <col min="6143" max="6143" width="15.140625" style="19" customWidth="1"/>
    <col min="6144" max="6147" width="16.140625" style="19" customWidth="1"/>
    <col min="6148" max="6385" width="15.7109375" style="19"/>
    <col min="6386" max="6386" width="19.140625" style="19" customWidth="1"/>
    <col min="6387" max="6387" width="15.140625" style="19" customWidth="1"/>
    <col min="6388" max="6391" width="16.140625" style="19" customWidth="1"/>
    <col min="6392" max="6397" width="15.7109375" style="19"/>
    <col min="6398" max="6398" width="21.28515625" style="19" bestFit="1" customWidth="1"/>
    <col min="6399" max="6399" width="15.140625" style="19" customWidth="1"/>
    <col min="6400" max="6403" width="16.140625" style="19" customWidth="1"/>
    <col min="6404" max="6641" width="15.7109375" style="19"/>
    <col min="6642" max="6642" width="19.140625" style="19" customWidth="1"/>
    <col min="6643" max="6643" width="15.140625" style="19" customWidth="1"/>
    <col min="6644" max="6647" width="16.140625" style="19" customWidth="1"/>
    <col min="6648" max="6653" width="15.7109375" style="19"/>
    <col min="6654" max="6654" width="21.28515625" style="19" bestFit="1" customWidth="1"/>
    <col min="6655" max="6655" width="15.140625" style="19" customWidth="1"/>
    <col min="6656" max="6659" width="16.140625" style="19" customWidth="1"/>
    <col min="6660" max="6897" width="15.7109375" style="19"/>
    <col min="6898" max="6898" width="19.140625" style="19" customWidth="1"/>
    <col min="6899" max="6899" width="15.140625" style="19" customWidth="1"/>
    <col min="6900" max="6903" width="16.140625" style="19" customWidth="1"/>
    <col min="6904" max="6909" width="15.7109375" style="19"/>
    <col min="6910" max="6910" width="21.28515625" style="19" bestFit="1" customWidth="1"/>
    <col min="6911" max="6911" width="15.140625" style="19" customWidth="1"/>
    <col min="6912" max="6915" width="16.140625" style="19" customWidth="1"/>
    <col min="6916" max="7153" width="15.7109375" style="19"/>
    <col min="7154" max="7154" width="19.140625" style="19" customWidth="1"/>
    <col min="7155" max="7155" width="15.140625" style="19" customWidth="1"/>
    <col min="7156" max="7159" width="16.140625" style="19" customWidth="1"/>
    <col min="7160" max="7165" width="15.7109375" style="19"/>
    <col min="7166" max="7166" width="21.28515625" style="19" bestFit="1" customWidth="1"/>
    <col min="7167" max="7167" width="15.140625" style="19" customWidth="1"/>
    <col min="7168" max="7171" width="16.140625" style="19" customWidth="1"/>
    <col min="7172" max="7409" width="15.7109375" style="19"/>
    <col min="7410" max="7410" width="19.140625" style="19" customWidth="1"/>
    <col min="7411" max="7411" width="15.140625" style="19" customWidth="1"/>
    <col min="7412" max="7415" width="16.140625" style="19" customWidth="1"/>
    <col min="7416" max="7421" width="15.7109375" style="19"/>
    <col min="7422" max="7422" width="21.28515625" style="19" bestFit="1" customWidth="1"/>
    <col min="7423" max="7423" width="15.140625" style="19" customWidth="1"/>
    <col min="7424" max="7427" width="16.140625" style="19" customWidth="1"/>
    <col min="7428" max="7665" width="15.7109375" style="19"/>
    <col min="7666" max="7666" width="19.140625" style="19" customWidth="1"/>
    <col min="7667" max="7667" width="15.140625" style="19" customWidth="1"/>
    <col min="7668" max="7671" width="16.140625" style="19" customWidth="1"/>
    <col min="7672" max="7677" width="15.7109375" style="19"/>
    <col min="7678" max="7678" width="21.28515625" style="19" bestFit="1" customWidth="1"/>
    <col min="7679" max="7679" width="15.140625" style="19" customWidth="1"/>
    <col min="7680" max="7683" width="16.140625" style="19" customWidth="1"/>
    <col min="7684" max="7921" width="15.7109375" style="19"/>
    <col min="7922" max="7922" width="19.140625" style="19" customWidth="1"/>
    <col min="7923" max="7923" width="15.140625" style="19" customWidth="1"/>
    <col min="7924" max="7927" width="16.140625" style="19" customWidth="1"/>
    <col min="7928" max="7933" width="15.7109375" style="19"/>
    <col min="7934" max="7934" width="21.28515625" style="19" bestFit="1" customWidth="1"/>
    <col min="7935" max="7935" width="15.140625" style="19" customWidth="1"/>
    <col min="7936" max="7939" width="16.140625" style="19" customWidth="1"/>
    <col min="7940" max="8177" width="15.7109375" style="19"/>
    <col min="8178" max="8178" width="19.140625" style="19" customWidth="1"/>
    <col min="8179" max="8179" width="15.140625" style="19" customWidth="1"/>
    <col min="8180" max="8183" width="16.140625" style="19" customWidth="1"/>
    <col min="8184" max="8189" width="15.7109375" style="19"/>
    <col min="8190" max="8190" width="21.28515625" style="19" bestFit="1" customWidth="1"/>
    <col min="8191" max="8191" width="15.140625" style="19" customWidth="1"/>
    <col min="8192" max="8195" width="16.140625" style="19" customWidth="1"/>
    <col min="8196" max="8433" width="15.7109375" style="19"/>
    <col min="8434" max="8434" width="19.140625" style="19" customWidth="1"/>
    <col min="8435" max="8435" width="15.140625" style="19" customWidth="1"/>
    <col min="8436" max="8439" width="16.140625" style="19" customWidth="1"/>
    <col min="8440" max="8445" width="15.7109375" style="19"/>
    <col min="8446" max="8446" width="21.28515625" style="19" bestFit="1" customWidth="1"/>
    <col min="8447" max="8447" width="15.140625" style="19" customWidth="1"/>
    <col min="8448" max="8451" width="16.140625" style="19" customWidth="1"/>
    <col min="8452" max="8689" width="15.7109375" style="19"/>
    <col min="8690" max="8690" width="19.140625" style="19" customWidth="1"/>
    <col min="8691" max="8691" width="15.140625" style="19" customWidth="1"/>
    <col min="8692" max="8695" width="16.140625" style="19" customWidth="1"/>
    <col min="8696" max="8701" width="15.7109375" style="19"/>
    <col min="8702" max="8702" width="21.28515625" style="19" bestFit="1" customWidth="1"/>
    <col min="8703" max="8703" width="15.140625" style="19" customWidth="1"/>
    <col min="8704" max="8707" width="16.140625" style="19" customWidth="1"/>
    <col min="8708" max="8945" width="15.7109375" style="19"/>
    <col min="8946" max="8946" width="19.140625" style="19" customWidth="1"/>
    <col min="8947" max="8947" width="15.140625" style="19" customWidth="1"/>
    <col min="8948" max="8951" width="16.140625" style="19" customWidth="1"/>
    <col min="8952" max="8957" width="15.7109375" style="19"/>
    <col min="8958" max="8958" width="21.28515625" style="19" bestFit="1" customWidth="1"/>
    <col min="8959" max="8959" width="15.140625" style="19" customWidth="1"/>
    <col min="8960" max="8963" width="16.140625" style="19" customWidth="1"/>
    <col min="8964" max="9201" width="15.7109375" style="19"/>
    <col min="9202" max="9202" width="19.140625" style="19" customWidth="1"/>
    <col min="9203" max="9203" width="15.140625" style="19" customWidth="1"/>
    <col min="9204" max="9207" width="16.140625" style="19" customWidth="1"/>
    <col min="9208" max="9213" width="15.7109375" style="19"/>
    <col min="9214" max="9214" width="21.28515625" style="19" bestFit="1" customWidth="1"/>
    <col min="9215" max="9215" width="15.140625" style="19" customWidth="1"/>
    <col min="9216" max="9219" width="16.140625" style="19" customWidth="1"/>
    <col min="9220" max="9457" width="15.7109375" style="19"/>
    <col min="9458" max="9458" width="19.140625" style="19" customWidth="1"/>
    <col min="9459" max="9459" width="15.140625" style="19" customWidth="1"/>
    <col min="9460" max="9463" width="16.140625" style="19" customWidth="1"/>
    <col min="9464" max="9469" width="15.7109375" style="19"/>
    <col min="9470" max="9470" width="21.28515625" style="19" bestFit="1" customWidth="1"/>
    <col min="9471" max="9471" width="15.140625" style="19" customWidth="1"/>
    <col min="9472" max="9475" width="16.140625" style="19" customWidth="1"/>
    <col min="9476" max="9713" width="15.7109375" style="19"/>
    <col min="9714" max="9714" width="19.140625" style="19" customWidth="1"/>
    <col min="9715" max="9715" width="15.140625" style="19" customWidth="1"/>
    <col min="9716" max="9719" width="16.140625" style="19" customWidth="1"/>
    <col min="9720" max="9725" width="15.7109375" style="19"/>
    <col min="9726" max="9726" width="21.28515625" style="19" bestFit="1" customWidth="1"/>
    <col min="9727" max="9727" width="15.140625" style="19" customWidth="1"/>
    <col min="9728" max="9731" width="16.140625" style="19" customWidth="1"/>
    <col min="9732" max="9969" width="15.7109375" style="19"/>
    <col min="9970" max="9970" width="19.140625" style="19" customWidth="1"/>
    <col min="9971" max="9971" width="15.140625" style="19" customWidth="1"/>
    <col min="9972" max="9975" width="16.140625" style="19" customWidth="1"/>
    <col min="9976" max="9981" width="15.7109375" style="19"/>
    <col min="9982" max="9982" width="21.28515625" style="19" bestFit="1" customWidth="1"/>
    <col min="9983" max="9983" width="15.140625" style="19" customWidth="1"/>
    <col min="9984" max="9987" width="16.140625" style="19" customWidth="1"/>
    <col min="9988" max="10225" width="15.7109375" style="19"/>
    <col min="10226" max="10226" width="19.140625" style="19" customWidth="1"/>
    <col min="10227" max="10227" width="15.140625" style="19" customWidth="1"/>
    <col min="10228" max="10231" width="16.140625" style="19" customWidth="1"/>
    <col min="10232" max="10237" width="15.7109375" style="19"/>
    <col min="10238" max="10238" width="21.28515625" style="19" bestFit="1" customWidth="1"/>
    <col min="10239" max="10239" width="15.140625" style="19" customWidth="1"/>
    <col min="10240" max="10243" width="16.140625" style="19" customWidth="1"/>
    <col min="10244" max="10481" width="15.7109375" style="19"/>
    <col min="10482" max="10482" width="19.140625" style="19" customWidth="1"/>
    <col min="10483" max="10483" width="15.140625" style="19" customWidth="1"/>
    <col min="10484" max="10487" width="16.140625" style="19" customWidth="1"/>
    <col min="10488" max="10493" width="15.7109375" style="19"/>
    <col min="10494" max="10494" width="21.28515625" style="19" bestFit="1" customWidth="1"/>
    <col min="10495" max="10495" width="15.140625" style="19" customWidth="1"/>
    <col min="10496" max="10499" width="16.140625" style="19" customWidth="1"/>
    <col min="10500" max="10737" width="15.7109375" style="19"/>
    <col min="10738" max="10738" width="19.140625" style="19" customWidth="1"/>
    <col min="10739" max="10739" width="15.140625" style="19" customWidth="1"/>
    <col min="10740" max="10743" width="16.140625" style="19" customWidth="1"/>
    <col min="10744" max="10749" width="15.7109375" style="19"/>
    <col min="10750" max="10750" width="21.28515625" style="19" bestFit="1" customWidth="1"/>
    <col min="10751" max="10751" width="15.140625" style="19" customWidth="1"/>
    <col min="10752" max="10755" width="16.140625" style="19" customWidth="1"/>
    <col min="10756" max="10993" width="15.7109375" style="19"/>
    <col min="10994" max="10994" width="19.140625" style="19" customWidth="1"/>
    <col min="10995" max="10995" width="15.140625" style="19" customWidth="1"/>
    <col min="10996" max="10999" width="16.140625" style="19" customWidth="1"/>
    <col min="11000" max="11005" width="15.7109375" style="19"/>
    <col min="11006" max="11006" width="21.28515625" style="19" bestFit="1" customWidth="1"/>
    <col min="11007" max="11007" width="15.140625" style="19" customWidth="1"/>
    <col min="11008" max="11011" width="16.140625" style="19" customWidth="1"/>
    <col min="11012" max="11249" width="15.7109375" style="19"/>
    <col min="11250" max="11250" width="19.140625" style="19" customWidth="1"/>
    <col min="11251" max="11251" width="15.140625" style="19" customWidth="1"/>
    <col min="11252" max="11255" width="16.140625" style="19" customWidth="1"/>
    <col min="11256" max="11261" width="15.7109375" style="19"/>
    <col min="11262" max="11262" width="21.28515625" style="19" bestFit="1" customWidth="1"/>
    <col min="11263" max="11263" width="15.140625" style="19" customWidth="1"/>
    <col min="11264" max="11267" width="16.140625" style="19" customWidth="1"/>
    <col min="11268" max="11505" width="15.7109375" style="19"/>
    <col min="11506" max="11506" width="19.140625" style="19" customWidth="1"/>
    <col min="11507" max="11507" width="15.140625" style="19" customWidth="1"/>
    <col min="11508" max="11511" width="16.140625" style="19" customWidth="1"/>
    <col min="11512" max="11517" width="15.7109375" style="19"/>
    <col min="11518" max="11518" width="21.28515625" style="19" bestFit="1" customWidth="1"/>
    <col min="11519" max="11519" width="15.140625" style="19" customWidth="1"/>
    <col min="11520" max="11523" width="16.140625" style="19" customWidth="1"/>
    <col min="11524" max="11761" width="15.7109375" style="19"/>
    <col min="11762" max="11762" width="19.140625" style="19" customWidth="1"/>
    <col min="11763" max="11763" width="15.140625" style="19" customWidth="1"/>
    <col min="11764" max="11767" width="16.140625" style="19" customWidth="1"/>
    <col min="11768" max="11773" width="15.7109375" style="19"/>
    <col min="11774" max="11774" width="21.28515625" style="19" bestFit="1" customWidth="1"/>
    <col min="11775" max="11775" width="15.140625" style="19" customWidth="1"/>
    <col min="11776" max="11779" width="16.140625" style="19" customWidth="1"/>
    <col min="11780" max="12017" width="15.7109375" style="19"/>
    <col min="12018" max="12018" width="19.140625" style="19" customWidth="1"/>
    <col min="12019" max="12019" width="15.140625" style="19" customWidth="1"/>
    <col min="12020" max="12023" width="16.140625" style="19" customWidth="1"/>
    <col min="12024" max="12029" width="15.7109375" style="19"/>
    <col min="12030" max="12030" width="21.28515625" style="19" bestFit="1" customWidth="1"/>
    <col min="12031" max="12031" width="15.140625" style="19" customWidth="1"/>
    <col min="12032" max="12035" width="16.140625" style="19" customWidth="1"/>
    <col min="12036" max="12273" width="15.7109375" style="19"/>
    <col min="12274" max="12274" width="19.140625" style="19" customWidth="1"/>
    <col min="12275" max="12275" width="15.140625" style="19" customWidth="1"/>
    <col min="12276" max="12279" width="16.140625" style="19" customWidth="1"/>
    <col min="12280" max="12285" width="15.7109375" style="19"/>
    <col min="12286" max="12286" width="21.28515625" style="19" bestFit="1" customWidth="1"/>
    <col min="12287" max="12287" width="15.140625" style="19" customWidth="1"/>
    <col min="12288" max="12291" width="16.140625" style="19" customWidth="1"/>
    <col min="12292" max="12529" width="15.7109375" style="19"/>
    <col min="12530" max="12530" width="19.140625" style="19" customWidth="1"/>
    <col min="12531" max="12531" width="15.140625" style="19" customWidth="1"/>
    <col min="12532" max="12535" width="16.140625" style="19" customWidth="1"/>
    <col min="12536" max="12541" width="15.7109375" style="19"/>
    <col min="12542" max="12542" width="21.28515625" style="19" bestFit="1" customWidth="1"/>
    <col min="12543" max="12543" width="15.140625" style="19" customWidth="1"/>
    <col min="12544" max="12547" width="16.140625" style="19" customWidth="1"/>
    <col min="12548" max="12785" width="15.7109375" style="19"/>
    <col min="12786" max="12786" width="19.140625" style="19" customWidth="1"/>
    <col min="12787" max="12787" width="15.140625" style="19" customWidth="1"/>
    <col min="12788" max="12791" width="16.140625" style="19" customWidth="1"/>
    <col min="12792" max="12797" width="15.7109375" style="19"/>
    <col min="12798" max="12798" width="21.28515625" style="19" bestFit="1" customWidth="1"/>
    <col min="12799" max="12799" width="15.140625" style="19" customWidth="1"/>
    <col min="12800" max="12803" width="16.140625" style="19" customWidth="1"/>
    <col min="12804" max="13041" width="15.7109375" style="19"/>
    <col min="13042" max="13042" width="19.140625" style="19" customWidth="1"/>
    <col min="13043" max="13043" width="15.140625" style="19" customWidth="1"/>
    <col min="13044" max="13047" width="16.140625" style="19" customWidth="1"/>
    <col min="13048" max="13053" width="15.7109375" style="19"/>
    <col min="13054" max="13054" width="21.28515625" style="19" bestFit="1" customWidth="1"/>
    <col min="13055" max="13055" width="15.140625" style="19" customWidth="1"/>
    <col min="13056" max="13059" width="16.140625" style="19" customWidth="1"/>
    <col min="13060" max="13297" width="15.7109375" style="19"/>
    <col min="13298" max="13298" width="19.140625" style="19" customWidth="1"/>
    <col min="13299" max="13299" width="15.140625" style="19" customWidth="1"/>
    <col min="13300" max="13303" width="16.140625" style="19" customWidth="1"/>
    <col min="13304" max="13309" width="15.7109375" style="19"/>
    <col min="13310" max="13310" width="21.28515625" style="19" bestFit="1" customWidth="1"/>
    <col min="13311" max="13311" width="15.140625" style="19" customWidth="1"/>
    <col min="13312" max="13315" width="16.140625" style="19" customWidth="1"/>
    <col min="13316" max="13553" width="15.7109375" style="19"/>
    <col min="13554" max="13554" width="19.140625" style="19" customWidth="1"/>
    <col min="13555" max="13555" width="15.140625" style="19" customWidth="1"/>
    <col min="13556" max="13559" width="16.140625" style="19" customWidth="1"/>
    <col min="13560" max="13565" width="15.7109375" style="19"/>
    <col min="13566" max="13566" width="21.28515625" style="19" bestFit="1" customWidth="1"/>
    <col min="13567" max="13567" width="15.140625" style="19" customWidth="1"/>
    <col min="13568" max="13571" width="16.140625" style="19" customWidth="1"/>
    <col min="13572" max="13809" width="15.7109375" style="19"/>
    <col min="13810" max="13810" width="19.140625" style="19" customWidth="1"/>
    <col min="13811" max="13811" width="15.140625" style="19" customWidth="1"/>
    <col min="13812" max="13815" width="16.140625" style="19" customWidth="1"/>
    <col min="13816" max="13821" width="15.7109375" style="19"/>
    <col min="13822" max="13822" width="21.28515625" style="19" bestFit="1" customWidth="1"/>
    <col min="13823" max="13823" width="15.140625" style="19" customWidth="1"/>
    <col min="13824" max="13827" width="16.140625" style="19" customWidth="1"/>
    <col min="13828" max="14065" width="15.7109375" style="19"/>
    <col min="14066" max="14066" width="19.140625" style="19" customWidth="1"/>
    <col min="14067" max="14067" width="15.140625" style="19" customWidth="1"/>
    <col min="14068" max="14071" width="16.140625" style="19" customWidth="1"/>
    <col min="14072" max="14077" width="15.7109375" style="19"/>
    <col min="14078" max="14078" width="21.28515625" style="19" bestFit="1" customWidth="1"/>
    <col min="14079" max="14079" width="15.140625" style="19" customWidth="1"/>
    <col min="14080" max="14083" width="16.140625" style="19" customWidth="1"/>
    <col min="14084" max="14321" width="15.7109375" style="19"/>
    <col min="14322" max="14322" width="19.140625" style="19" customWidth="1"/>
    <col min="14323" max="14323" width="15.140625" style="19" customWidth="1"/>
    <col min="14324" max="14327" width="16.140625" style="19" customWidth="1"/>
    <col min="14328" max="14333" width="15.7109375" style="19"/>
    <col min="14334" max="14334" width="21.28515625" style="19" bestFit="1" customWidth="1"/>
    <col min="14335" max="14335" width="15.140625" style="19" customWidth="1"/>
    <col min="14336" max="14339" width="16.140625" style="19" customWidth="1"/>
    <col min="14340" max="14577" width="15.7109375" style="19"/>
    <col min="14578" max="14578" width="19.140625" style="19" customWidth="1"/>
    <col min="14579" max="14579" width="15.140625" style="19" customWidth="1"/>
    <col min="14580" max="14583" width="16.140625" style="19" customWidth="1"/>
    <col min="14584" max="14589" width="15.7109375" style="19"/>
    <col min="14590" max="14590" width="21.28515625" style="19" bestFit="1" customWidth="1"/>
    <col min="14591" max="14591" width="15.140625" style="19" customWidth="1"/>
    <col min="14592" max="14595" width="16.140625" style="19" customWidth="1"/>
    <col min="14596" max="14833" width="15.7109375" style="19"/>
    <col min="14834" max="14834" width="19.140625" style="19" customWidth="1"/>
    <col min="14835" max="14835" width="15.140625" style="19" customWidth="1"/>
    <col min="14836" max="14839" width="16.140625" style="19" customWidth="1"/>
    <col min="14840" max="14845" width="15.7109375" style="19"/>
    <col min="14846" max="14846" width="21.28515625" style="19" bestFit="1" customWidth="1"/>
    <col min="14847" max="14847" width="15.140625" style="19" customWidth="1"/>
    <col min="14848" max="14851" width="16.140625" style="19" customWidth="1"/>
    <col min="14852" max="15089" width="15.7109375" style="19"/>
    <col min="15090" max="15090" width="19.140625" style="19" customWidth="1"/>
    <col min="15091" max="15091" width="15.140625" style="19" customWidth="1"/>
    <col min="15092" max="15095" width="16.140625" style="19" customWidth="1"/>
    <col min="15096" max="15101" width="15.7109375" style="19"/>
    <col min="15102" max="15102" width="21.28515625" style="19" bestFit="1" customWidth="1"/>
    <col min="15103" max="15103" width="15.140625" style="19" customWidth="1"/>
    <col min="15104" max="15107" width="16.140625" style="19" customWidth="1"/>
    <col min="15108" max="15345" width="15.7109375" style="19"/>
    <col min="15346" max="15346" width="19.140625" style="19" customWidth="1"/>
    <col min="15347" max="15347" width="15.140625" style="19" customWidth="1"/>
    <col min="15348" max="15351" width="16.140625" style="19" customWidth="1"/>
    <col min="15352" max="15357" width="15.7109375" style="19"/>
    <col min="15358" max="15358" width="21.28515625" style="19" bestFit="1" customWidth="1"/>
    <col min="15359" max="15359" width="15.140625" style="19" customWidth="1"/>
    <col min="15360" max="15363" width="16.140625" style="19" customWidth="1"/>
    <col min="15364" max="15601" width="15.7109375" style="19"/>
    <col min="15602" max="15602" width="19.140625" style="19" customWidth="1"/>
    <col min="15603" max="15603" width="15.140625" style="19" customWidth="1"/>
    <col min="15604" max="15607" width="16.140625" style="19" customWidth="1"/>
    <col min="15608" max="15613" width="15.7109375" style="19"/>
    <col min="15614" max="15614" width="21.28515625" style="19" bestFit="1" customWidth="1"/>
    <col min="15615" max="15615" width="15.140625" style="19" customWidth="1"/>
    <col min="15616" max="15619" width="16.140625" style="19" customWidth="1"/>
    <col min="15620" max="15857" width="15.7109375" style="19"/>
    <col min="15858" max="15858" width="19.140625" style="19" customWidth="1"/>
    <col min="15859" max="15859" width="15.140625" style="19" customWidth="1"/>
    <col min="15860" max="15863" width="16.140625" style="19" customWidth="1"/>
    <col min="15864" max="15869" width="15.7109375" style="19"/>
    <col min="15870" max="15870" width="21.28515625" style="19" bestFit="1" customWidth="1"/>
    <col min="15871" max="15871" width="15.140625" style="19" customWidth="1"/>
    <col min="15872" max="15875" width="16.140625" style="19" customWidth="1"/>
    <col min="15876" max="16113" width="15.7109375" style="19"/>
    <col min="16114" max="16114" width="19.140625" style="19" customWidth="1"/>
    <col min="16115" max="16115" width="15.140625" style="19" customWidth="1"/>
    <col min="16116" max="16119" width="16.140625" style="19" customWidth="1"/>
    <col min="16120" max="16125" width="15.7109375" style="19"/>
    <col min="16126" max="16126" width="21.28515625" style="19" bestFit="1" customWidth="1"/>
    <col min="16127" max="16127" width="15.140625" style="19" customWidth="1"/>
    <col min="16128" max="16131" width="16.140625" style="19" customWidth="1"/>
    <col min="16132" max="16369" width="15.7109375" style="19"/>
    <col min="16370" max="16370" width="19.140625" style="19" customWidth="1"/>
    <col min="16371" max="16371" width="15.140625" style="19" customWidth="1"/>
    <col min="16372" max="16375" width="16.140625" style="19" customWidth="1"/>
    <col min="16376" max="16384" width="15.7109375" style="19"/>
  </cols>
  <sheetData>
    <row r="1" spans="1:6" ht="33.75" customHeight="1" thickBot="1">
      <c r="A1" s="303" t="s">
        <v>300</v>
      </c>
      <c r="B1" s="303"/>
      <c r="C1" s="303"/>
      <c r="D1" s="303"/>
      <c r="E1" s="303"/>
      <c r="F1" s="290"/>
    </row>
    <row r="2" spans="1:6" ht="42.75" customHeight="1" thickBot="1">
      <c r="A2" s="150" t="s">
        <v>68</v>
      </c>
      <c r="B2" s="150" t="s">
        <v>32</v>
      </c>
      <c r="C2" s="156" t="s">
        <v>180</v>
      </c>
      <c r="D2" s="156" t="s">
        <v>181</v>
      </c>
      <c r="E2" s="156" t="s">
        <v>299</v>
      </c>
    </row>
    <row r="3" spans="1:6" ht="21" customHeight="1">
      <c r="A3" s="2">
        <v>1395</v>
      </c>
      <c r="B3" s="3">
        <f>C3+D3+E3</f>
        <v>977048</v>
      </c>
      <c r="C3" s="3">
        <v>398089</v>
      </c>
      <c r="D3" s="3">
        <v>578832</v>
      </c>
      <c r="E3" s="3">
        <v>127</v>
      </c>
    </row>
    <row r="4" spans="1:6" ht="21" customHeight="1">
      <c r="A4" s="2">
        <v>1396</v>
      </c>
      <c r="B4" s="3">
        <f t="shared" ref="B4:B7" si="0">C4+D4+E4</f>
        <v>955469</v>
      </c>
      <c r="C4" s="3">
        <v>375456</v>
      </c>
      <c r="D4" s="3">
        <v>579887</v>
      </c>
      <c r="E4" s="3">
        <v>126</v>
      </c>
    </row>
    <row r="5" spans="1:6" ht="21" customHeight="1">
      <c r="A5" s="2">
        <v>1397</v>
      </c>
      <c r="B5" s="3">
        <f t="shared" si="0"/>
        <v>942040</v>
      </c>
      <c r="C5" s="3">
        <v>365683</v>
      </c>
      <c r="D5" s="3">
        <v>576327</v>
      </c>
      <c r="E5" s="3">
        <v>30</v>
      </c>
    </row>
    <row r="6" spans="1:6" ht="21" customHeight="1">
      <c r="A6" s="2">
        <v>1398</v>
      </c>
      <c r="B6" s="3">
        <f t="shared" si="0"/>
        <v>910951</v>
      </c>
      <c r="C6" s="3">
        <v>350317</v>
      </c>
      <c r="D6" s="3">
        <v>560612</v>
      </c>
      <c r="E6" s="3">
        <v>22</v>
      </c>
    </row>
    <row r="7" spans="1:6" ht="21" customHeight="1">
      <c r="A7" s="2">
        <v>1399</v>
      </c>
      <c r="B7" s="3">
        <f t="shared" si="0"/>
        <v>893259</v>
      </c>
      <c r="C7" s="3">
        <v>343683</v>
      </c>
      <c r="D7" s="3">
        <v>549564</v>
      </c>
      <c r="E7" s="3">
        <v>12</v>
      </c>
    </row>
    <row r="8" spans="1:6" ht="21" customHeight="1" thickBot="1">
      <c r="A8" s="2">
        <v>1400</v>
      </c>
      <c r="B8" s="3">
        <f>SUM(B9:B41)</f>
        <v>863463</v>
      </c>
      <c r="C8" s="3">
        <f t="shared" ref="C8:E8" si="1">SUM(C9:C41)</f>
        <v>324436</v>
      </c>
      <c r="D8" s="3">
        <f t="shared" si="1"/>
        <v>539013</v>
      </c>
      <c r="E8" s="3">
        <f t="shared" si="1"/>
        <v>14</v>
      </c>
    </row>
    <row r="9" spans="1:6" ht="21" customHeight="1" thickBot="1">
      <c r="A9" s="5" t="s">
        <v>41</v>
      </c>
      <c r="B9" s="10">
        <f t="shared" ref="B9:B41" si="2">D9+C9+E9</f>
        <v>54440</v>
      </c>
      <c r="C9" s="7">
        <v>20800</v>
      </c>
      <c r="D9" s="6">
        <v>33637</v>
      </c>
      <c r="E9" s="7">
        <v>3</v>
      </c>
    </row>
    <row r="10" spans="1:6" ht="21" customHeight="1" thickBot="1">
      <c r="A10" s="11" t="s">
        <v>42</v>
      </c>
      <c r="B10" s="29">
        <f t="shared" si="2"/>
        <v>43895</v>
      </c>
      <c r="C10" s="21">
        <v>15758</v>
      </c>
      <c r="D10" s="22">
        <v>28136</v>
      </c>
      <c r="E10" s="21">
        <v>1</v>
      </c>
    </row>
    <row r="11" spans="1:6" ht="21" customHeight="1" thickBot="1">
      <c r="A11" s="11" t="s">
        <v>43</v>
      </c>
      <c r="B11" s="29">
        <f t="shared" si="2"/>
        <v>19429</v>
      </c>
      <c r="C11" s="21">
        <v>7710</v>
      </c>
      <c r="D11" s="22">
        <v>11719</v>
      </c>
      <c r="E11" s="21">
        <v>0</v>
      </c>
    </row>
    <row r="12" spans="1:6" ht="21" customHeight="1" thickBot="1">
      <c r="A12" s="11" t="s">
        <v>0</v>
      </c>
      <c r="B12" s="29">
        <f t="shared" si="2"/>
        <v>77780</v>
      </c>
      <c r="C12" s="21">
        <v>23119</v>
      </c>
      <c r="D12" s="22">
        <v>54660</v>
      </c>
      <c r="E12" s="21">
        <v>1</v>
      </c>
    </row>
    <row r="13" spans="1:6" ht="21" customHeight="1" thickBot="1">
      <c r="A13" s="11" t="s">
        <v>33</v>
      </c>
      <c r="B13" s="29">
        <f t="shared" si="2"/>
        <v>27420</v>
      </c>
      <c r="C13" s="21">
        <v>15588</v>
      </c>
      <c r="D13" s="22">
        <v>11832</v>
      </c>
      <c r="E13" s="21">
        <v>0</v>
      </c>
    </row>
    <row r="14" spans="1:6" ht="21" customHeight="1" thickBot="1">
      <c r="A14" s="11" t="s">
        <v>44</v>
      </c>
      <c r="B14" s="29">
        <f t="shared" si="2"/>
        <v>6636</v>
      </c>
      <c r="C14" s="21">
        <v>1111</v>
      </c>
      <c r="D14" s="22">
        <v>5525</v>
      </c>
      <c r="E14" s="21">
        <v>0</v>
      </c>
    </row>
    <row r="15" spans="1:6" ht="21" customHeight="1" thickBot="1">
      <c r="A15" s="11" t="s">
        <v>1</v>
      </c>
      <c r="B15" s="29">
        <f t="shared" si="2"/>
        <v>6269</v>
      </c>
      <c r="C15" s="21">
        <v>697</v>
      </c>
      <c r="D15" s="22">
        <v>5572</v>
      </c>
      <c r="E15" s="21">
        <v>0</v>
      </c>
    </row>
    <row r="16" spans="1:6" ht="21" customHeight="1" thickBot="1">
      <c r="A16" s="11" t="s">
        <v>45</v>
      </c>
      <c r="B16" s="29">
        <f t="shared" si="2"/>
        <v>21763</v>
      </c>
      <c r="C16" s="21">
        <v>1358</v>
      </c>
      <c r="D16" s="22">
        <v>20405</v>
      </c>
      <c r="E16" s="21">
        <v>0</v>
      </c>
    </row>
    <row r="17" spans="1:5" ht="21" customHeight="1" thickBot="1">
      <c r="A17" s="11" t="s">
        <v>46</v>
      </c>
      <c r="B17" s="29">
        <f t="shared" si="2"/>
        <v>9133</v>
      </c>
      <c r="C17" s="21">
        <v>923</v>
      </c>
      <c r="D17" s="22">
        <v>8210</v>
      </c>
      <c r="E17" s="21">
        <v>0</v>
      </c>
    </row>
    <row r="18" spans="1:5" ht="21" customHeight="1" thickBot="1">
      <c r="A18" s="11" t="s">
        <v>47</v>
      </c>
      <c r="B18" s="29">
        <f t="shared" si="2"/>
        <v>63758</v>
      </c>
      <c r="C18" s="21">
        <v>23875</v>
      </c>
      <c r="D18" s="22">
        <v>39882</v>
      </c>
      <c r="E18" s="21">
        <v>1</v>
      </c>
    </row>
    <row r="19" spans="1:5" ht="21" customHeight="1" thickBot="1">
      <c r="A19" s="11" t="s">
        <v>28</v>
      </c>
      <c r="B19" s="29">
        <f t="shared" si="2"/>
        <v>8897</v>
      </c>
      <c r="C19" s="21">
        <v>1602</v>
      </c>
      <c r="D19" s="22">
        <v>7294</v>
      </c>
      <c r="E19" s="21">
        <v>1</v>
      </c>
    </row>
    <row r="20" spans="1:5" ht="21" customHeight="1" thickBot="1">
      <c r="A20" s="11" t="s">
        <v>2</v>
      </c>
      <c r="B20" s="29">
        <f t="shared" si="2"/>
        <v>37101</v>
      </c>
      <c r="C20" s="21">
        <v>13772</v>
      </c>
      <c r="D20" s="22">
        <v>23328</v>
      </c>
      <c r="E20" s="21">
        <v>1</v>
      </c>
    </row>
    <row r="21" spans="1:5" ht="21" customHeight="1" thickBot="1">
      <c r="A21" s="11" t="s">
        <v>3</v>
      </c>
      <c r="B21" s="29">
        <f t="shared" si="2"/>
        <v>13616</v>
      </c>
      <c r="C21" s="21">
        <v>5529</v>
      </c>
      <c r="D21" s="22">
        <v>8087</v>
      </c>
      <c r="E21" s="21">
        <v>0</v>
      </c>
    </row>
    <row r="22" spans="1:5" ht="21" customHeight="1" thickBot="1">
      <c r="A22" s="11" t="s">
        <v>4</v>
      </c>
      <c r="B22" s="29">
        <f t="shared" si="2"/>
        <v>9347</v>
      </c>
      <c r="C22" s="21">
        <v>3483</v>
      </c>
      <c r="D22" s="22">
        <v>5862</v>
      </c>
      <c r="E22" s="21">
        <v>2</v>
      </c>
    </row>
    <row r="23" spans="1:5" ht="21" customHeight="1" thickBot="1">
      <c r="A23" s="11" t="s">
        <v>48</v>
      </c>
      <c r="B23" s="29">
        <f t="shared" si="2"/>
        <v>13370</v>
      </c>
      <c r="C23" s="21">
        <v>1768</v>
      </c>
      <c r="D23" s="22">
        <v>11602</v>
      </c>
      <c r="E23" s="21">
        <v>0</v>
      </c>
    </row>
    <row r="24" spans="1:5" ht="21" customHeight="1" thickBot="1">
      <c r="A24" s="11" t="s">
        <v>49</v>
      </c>
      <c r="B24" s="29">
        <f t="shared" si="2"/>
        <v>29543</v>
      </c>
      <c r="C24" s="21">
        <v>23309</v>
      </c>
      <c r="D24" s="22">
        <v>6234</v>
      </c>
      <c r="E24" s="21">
        <v>0</v>
      </c>
    </row>
    <row r="25" spans="1:5" ht="21" customHeight="1" thickBot="1">
      <c r="A25" s="11" t="s">
        <v>50</v>
      </c>
      <c r="B25" s="29">
        <f t="shared" si="2"/>
        <v>32928</v>
      </c>
      <c r="C25" s="21">
        <v>25200</v>
      </c>
      <c r="D25" s="22">
        <v>7727</v>
      </c>
      <c r="E25" s="21">
        <v>1</v>
      </c>
    </row>
    <row r="26" spans="1:5" ht="21" customHeight="1" thickBot="1">
      <c r="A26" s="11" t="s">
        <v>51</v>
      </c>
      <c r="B26" s="29">
        <f t="shared" si="2"/>
        <v>17622</v>
      </c>
      <c r="C26" s="21">
        <v>11684</v>
      </c>
      <c r="D26" s="22">
        <v>5938</v>
      </c>
      <c r="E26" s="21">
        <v>0</v>
      </c>
    </row>
    <row r="27" spans="1:5" ht="21" customHeight="1" thickBot="1">
      <c r="A27" s="11" t="s">
        <v>5</v>
      </c>
      <c r="B27" s="29">
        <f t="shared" si="2"/>
        <v>68524</v>
      </c>
      <c r="C27" s="21">
        <v>14103</v>
      </c>
      <c r="D27" s="22">
        <v>54421</v>
      </c>
      <c r="E27" s="21">
        <v>0</v>
      </c>
    </row>
    <row r="28" spans="1:5" ht="21" customHeight="1" thickBot="1">
      <c r="A28" s="11" t="s">
        <v>52</v>
      </c>
      <c r="B28" s="29">
        <f t="shared" si="2"/>
        <v>22286</v>
      </c>
      <c r="C28" s="21">
        <v>8373</v>
      </c>
      <c r="D28" s="22">
        <v>13913</v>
      </c>
      <c r="E28" s="21">
        <v>0</v>
      </c>
    </row>
    <row r="29" spans="1:5" ht="21" customHeight="1" thickBot="1">
      <c r="A29" s="11" t="s">
        <v>6</v>
      </c>
      <c r="B29" s="29">
        <f t="shared" si="2"/>
        <v>12128</v>
      </c>
      <c r="C29" s="21">
        <v>5888</v>
      </c>
      <c r="D29" s="22">
        <v>6240</v>
      </c>
      <c r="E29" s="21">
        <v>0</v>
      </c>
    </row>
    <row r="30" spans="1:5" ht="21" customHeight="1" thickBot="1">
      <c r="A30" s="11" t="s">
        <v>53</v>
      </c>
      <c r="B30" s="29">
        <f t="shared" si="2"/>
        <v>19670</v>
      </c>
      <c r="C30" s="21">
        <v>7426</v>
      </c>
      <c r="D30" s="22">
        <v>12244</v>
      </c>
      <c r="E30" s="21">
        <v>0</v>
      </c>
    </row>
    <row r="31" spans="1:5" ht="21" customHeight="1" thickBot="1">
      <c r="A31" s="11" t="s">
        <v>54</v>
      </c>
      <c r="B31" s="29">
        <f t="shared" si="2"/>
        <v>28606</v>
      </c>
      <c r="C31" s="21">
        <v>6548</v>
      </c>
      <c r="D31" s="22">
        <v>22058</v>
      </c>
      <c r="E31" s="21">
        <v>0</v>
      </c>
    </row>
    <row r="32" spans="1:5" ht="21" customHeight="1" thickBot="1">
      <c r="A32" s="11" t="s">
        <v>55</v>
      </c>
      <c r="B32" s="29">
        <f t="shared" si="2"/>
        <v>29219</v>
      </c>
      <c r="C32" s="21">
        <v>10971</v>
      </c>
      <c r="D32" s="22">
        <v>18248</v>
      </c>
      <c r="E32" s="21">
        <v>0</v>
      </c>
    </row>
    <row r="33" spans="1:5" ht="21" customHeight="1" thickBot="1">
      <c r="A33" s="11" t="s">
        <v>56</v>
      </c>
      <c r="B33" s="29">
        <f t="shared" si="2"/>
        <v>3892</v>
      </c>
      <c r="C33" s="21">
        <v>1115</v>
      </c>
      <c r="D33" s="22">
        <v>2777</v>
      </c>
      <c r="E33" s="21">
        <v>0</v>
      </c>
    </row>
    <row r="34" spans="1:5" ht="21" customHeight="1" thickBot="1">
      <c r="A34" s="11" t="s">
        <v>7</v>
      </c>
      <c r="B34" s="29">
        <f t="shared" si="2"/>
        <v>17003</v>
      </c>
      <c r="C34" s="21">
        <v>5035</v>
      </c>
      <c r="D34" s="22">
        <v>11968</v>
      </c>
      <c r="E34" s="21">
        <v>0</v>
      </c>
    </row>
    <row r="35" spans="1:5" ht="21" customHeight="1" thickBot="1">
      <c r="A35" s="11" t="s">
        <v>57</v>
      </c>
      <c r="B35" s="29">
        <f t="shared" si="2"/>
        <v>28486</v>
      </c>
      <c r="C35" s="21">
        <v>17779</v>
      </c>
      <c r="D35" s="22">
        <v>10706</v>
      </c>
      <c r="E35" s="21">
        <v>1</v>
      </c>
    </row>
    <row r="36" spans="1:5" ht="21" customHeight="1" thickBot="1">
      <c r="A36" s="11" t="s">
        <v>8</v>
      </c>
      <c r="B36" s="29">
        <f t="shared" si="2"/>
        <v>24820</v>
      </c>
      <c r="C36" s="21">
        <v>6573</v>
      </c>
      <c r="D36" s="22">
        <v>18247</v>
      </c>
      <c r="E36" s="21">
        <v>0</v>
      </c>
    </row>
    <row r="37" spans="1:5" ht="21" customHeight="1" thickBot="1">
      <c r="A37" s="11" t="s">
        <v>9</v>
      </c>
      <c r="B37" s="29">
        <f t="shared" si="2"/>
        <v>44379</v>
      </c>
      <c r="C37" s="21">
        <v>21389</v>
      </c>
      <c r="D37" s="22">
        <v>22989</v>
      </c>
      <c r="E37" s="21">
        <v>1</v>
      </c>
    </row>
    <row r="38" spans="1:5" ht="21" customHeight="1" thickBot="1">
      <c r="A38" s="11" t="s">
        <v>58</v>
      </c>
      <c r="B38" s="29">
        <f t="shared" si="2"/>
        <v>18903</v>
      </c>
      <c r="C38" s="21">
        <v>7109</v>
      </c>
      <c r="D38" s="22">
        <v>11794</v>
      </c>
      <c r="E38" s="21">
        <v>0</v>
      </c>
    </row>
    <row r="39" spans="1:5" ht="21" customHeight="1" thickBot="1">
      <c r="A39" s="11" t="s">
        <v>10</v>
      </c>
      <c r="B39" s="29">
        <f t="shared" si="2"/>
        <v>6336</v>
      </c>
      <c r="C39" s="21">
        <v>1546</v>
      </c>
      <c r="D39" s="22">
        <v>4790</v>
      </c>
      <c r="E39" s="21">
        <v>0</v>
      </c>
    </row>
    <row r="40" spans="1:5" ht="21" customHeight="1" thickBot="1">
      <c r="A40" s="11" t="s">
        <v>11</v>
      </c>
      <c r="B40" s="29">
        <f t="shared" si="2"/>
        <v>29989</v>
      </c>
      <c r="C40" s="21">
        <v>10817</v>
      </c>
      <c r="D40" s="22">
        <v>19171</v>
      </c>
      <c r="E40" s="21">
        <v>1</v>
      </c>
    </row>
    <row r="41" spans="1:5" ht="21" customHeight="1" thickBot="1">
      <c r="A41" s="11" t="s">
        <v>59</v>
      </c>
      <c r="B41" s="29">
        <f t="shared" si="2"/>
        <v>16275</v>
      </c>
      <c r="C41" s="21">
        <v>2478</v>
      </c>
      <c r="D41" s="22">
        <v>13797</v>
      </c>
      <c r="E41" s="21">
        <v>0</v>
      </c>
    </row>
    <row r="42" spans="1:5" ht="12.75" customHeight="1">
      <c r="A42" s="157"/>
      <c r="B42" s="158"/>
      <c r="C42" s="158"/>
      <c r="D42" s="158"/>
      <c r="E42" s="158"/>
    </row>
    <row r="43" spans="1:5" ht="12.75" customHeight="1">
      <c r="A43" s="157"/>
      <c r="B43" s="158"/>
      <c r="C43" s="158"/>
      <c r="D43" s="158"/>
      <c r="E43" s="158"/>
    </row>
    <row r="44" spans="1:5" ht="12.75" customHeight="1">
      <c r="A44" s="26"/>
      <c r="B44" s="151"/>
      <c r="C44" s="151"/>
      <c r="D44" s="151"/>
      <c r="E44" s="151"/>
    </row>
    <row r="45" spans="1:5" ht="12.75" customHeight="1">
      <c r="A45" s="26"/>
      <c r="B45" s="151"/>
      <c r="C45" s="151"/>
      <c r="D45" s="151"/>
      <c r="E45" s="151"/>
    </row>
  </sheetData>
  <mergeCells count="1"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3F90-7C65-42D1-93F9-2AC47AD015DB}">
  <sheetPr>
    <tabColor rgb="FF9999FF"/>
    <pageSetUpPr fitToPage="1"/>
  </sheetPr>
  <dimension ref="A1:F40"/>
  <sheetViews>
    <sheetView rightToLeft="1" view="pageBreakPreview" zoomScaleNormal="100" zoomScaleSheetLayoutView="100" workbookViewId="0">
      <selection sqref="A1:D1"/>
    </sheetView>
  </sheetViews>
  <sheetFormatPr defaultColWidth="15.7109375" defaultRowHeight="22.5"/>
  <cols>
    <col min="1" max="1" width="25.42578125" style="28" customWidth="1"/>
    <col min="2" max="4" width="25.42578125" style="19" customWidth="1"/>
    <col min="5" max="242" width="15.7109375" style="19"/>
    <col min="243" max="243" width="19.140625" style="19" customWidth="1"/>
    <col min="244" max="244" width="15.140625" style="19" customWidth="1"/>
    <col min="245" max="248" width="16.140625" style="19" customWidth="1"/>
    <col min="249" max="254" width="15.7109375" style="19"/>
    <col min="255" max="255" width="21.28515625" style="19" bestFit="1" customWidth="1"/>
    <col min="256" max="256" width="15.140625" style="19" customWidth="1"/>
    <col min="257" max="260" width="16.140625" style="19" customWidth="1"/>
    <col min="261" max="498" width="15.7109375" style="19"/>
    <col min="499" max="499" width="19.140625" style="19" customWidth="1"/>
    <col min="500" max="500" width="15.140625" style="19" customWidth="1"/>
    <col min="501" max="504" width="16.140625" style="19" customWidth="1"/>
    <col min="505" max="510" width="15.7109375" style="19"/>
    <col min="511" max="511" width="21.28515625" style="19" bestFit="1" customWidth="1"/>
    <col min="512" max="512" width="15.140625" style="19" customWidth="1"/>
    <col min="513" max="516" width="16.140625" style="19" customWidth="1"/>
    <col min="517" max="754" width="15.7109375" style="19"/>
    <col min="755" max="755" width="19.140625" style="19" customWidth="1"/>
    <col min="756" max="756" width="15.140625" style="19" customWidth="1"/>
    <col min="757" max="760" width="16.140625" style="19" customWidth="1"/>
    <col min="761" max="766" width="15.7109375" style="19"/>
    <col min="767" max="767" width="21.28515625" style="19" bestFit="1" customWidth="1"/>
    <col min="768" max="768" width="15.140625" style="19" customWidth="1"/>
    <col min="769" max="772" width="16.140625" style="19" customWidth="1"/>
    <col min="773" max="1010" width="15.7109375" style="19"/>
    <col min="1011" max="1011" width="19.140625" style="19" customWidth="1"/>
    <col min="1012" max="1012" width="15.140625" style="19" customWidth="1"/>
    <col min="1013" max="1016" width="16.140625" style="19" customWidth="1"/>
    <col min="1017" max="1022" width="15.7109375" style="19"/>
    <col min="1023" max="1023" width="21.28515625" style="19" bestFit="1" customWidth="1"/>
    <col min="1024" max="1024" width="15.140625" style="19" customWidth="1"/>
    <col min="1025" max="1028" width="16.140625" style="19" customWidth="1"/>
    <col min="1029" max="1266" width="15.7109375" style="19"/>
    <col min="1267" max="1267" width="19.140625" style="19" customWidth="1"/>
    <col min="1268" max="1268" width="15.140625" style="19" customWidth="1"/>
    <col min="1269" max="1272" width="16.140625" style="19" customWidth="1"/>
    <col min="1273" max="1278" width="15.7109375" style="19"/>
    <col min="1279" max="1279" width="21.28515625" style="19" bestFit="1" customWidth="1"/>
    <col min="1280" max="1280" width="15.140625" style="19" customWidth="1"/>
    <col min="1281" max="1284" width="16.140625" style="19" customWidth="1"/>
    <col min="1285" max="1522" width="15.7109375" style="19"/>
    <col min="1523" max="1523" width="19.140625" style="19" customWidth="1"/>
    <col min="1524" max="1524" width="15.140625" style="19" customWidth="1"/>
    <col min="1525" max="1528" width="16.140625" style="19" customWidth="1"/>
    <col min="1529" max="1534" width="15.7109375" style="19"/>
    <col min="1535" max="1535" width="21.28515625" style="19" bestFit="1" customWidth="1"/>
    <col min="1536" max="1536" width="15.140625" style="19" customWidth="1"/>
    <col min="1537" max="1540" width="16.140625" style="19" customWidth="1"/>
    <col min="1541" max="1778" width="15.7109375" style="19"/>
    <col min="1779" max="1779" width="19.140625" style="19" customWidth="1"/>
    <col min="1780" max="1780" width="15.140625" style="19" customWidth="1"/>
    <col min="1781" max="1784" width="16.140625" style="19" customWidth="1"/>
    <col min="1785" max="1790" width="15.7109375" style="19"/>
    <col min="1791" max="1791" width="21.28515625" style="19" bestFit="1" customWidth="1"/>
    <col min="1792" max="1792" width="15.140625" style="19" customWidth="1"/>
    <col min="1793" max="1796" width="16.140625" style="19" customWidth="1"/>
    <col min="1797" max="2034" width="15.7109375" style="19"/>
    <col min="2035" max="2035" width="19.140625" style="19" customWidth="1"/>
    <col min="2036" max="2036" width="15.140625" style="19" customWidth="1"/>
    <col min="2037" max="2040" width="16.140625" style="19" customWidth="1"/>
    <col min="2041" max="2046" width="15.7109375" style="19"/>
    <col min="2047" max="2047" width="21.28515625" style="19" bestFit="1" customWidth="1"/>
    <col min="2048" max="2048" width="15.140625" style="19" customWidth="1"/>
    <col min="2049" max="2052" width="16.140625" style="19" customWidth="1"/>
    <col min="2053" max="2290" width="15.7109375" style="19"/>
    <col min="2291" max="2291" width="19.140625" style="19" customWidth="1"/>
    <col min="2292" max="2292" width="15.140625" style="19" customWidth="1"/>
    <col min="2293" max="2296" width="16.140625" style="19" customWidth="1"/>
    <col min="2297" max="2302" width="15.7109375" style="19"/>
    <col min="2303" max="2303" width="21.28515625" style="19" bestFit="1" customWidth="1"/>
    <col min="2304" max="2304" width="15.140625" style="19" customWidth="1"/>
    <col min="2305" max="2308" width="16.140625" style="19" customWidth="1"/>
    <col min="2309" max="2546" width="15.7109375" style="19"/>
    <col min="2547" max="2547" width="19.140625" style="19" customWidth="1"/>
    <col min="2548" max="2548" width="15.140625" style="19" customWidth="1"/>
    <col min="2549" max="2552" width="16.140625" style="19" customWidth="1"/>
    <col min="2553" max="2558" width="15.7109375" style="19"/>
    <col min="2559" max="2559" width="21.28515625" style="19" bestFit="1" customWidth="1"/>
    <col min="2560" max="2560" width="15.140625" style="19" customWidth="1"/>
    <col min="2561" max="2564" width="16.140625" style="19" customWidth="1"/>
    <col min="2565" max="2802" width="15.7109375" style="19"/>
    <col min="2803" max="2803" width="19.140625" style="19" customWidth="1"/>
    <col min="2804" max="2804" width="15.140625" style="19" customWidth="1"/>
    <col min="2805" max="2808" width="16.140625" style="19" customWidth="1"/>
    <col min="2809" max="2814" width="15.7109375" style="19"/>
    <col min="2815" max="2815" width="21.28515625" style="19" bestFit="1" customWidth="1"/>
    <col min="2816" max="2816" width="15.140625" style="19" customWidth="1"/>
    <col min="2817" max="2820" width="16.140625" style="19" customWidth="1"/>
    <col min="2821" max="3058" width="15.7109375" style="19"/>
    <col min="3059" max="3059" width="19.140625" style="19" customWidth="1"/>
    <col min="3060" max="3060" width="15.140625" style="19" customWidth="1"/>
    <col min="3061" max="3064" width="16.140625" style="19" customWidth="1"/>
    <col min="3065" max="3070" width="15.7109375" style="19"/>
    <col min="3071" max="3071" width="21.28515625" style="19" bestFit="1" customWidth="1"/>
    <col min="3072" max="3072" width="15.140625" style="19" customWidth="1"/>
    <col min="3073" max="3076" width="16.140625" style="19" customWidth="1"/>
    <col min="3077" max="3314" width="15.7109375" style="19"/>
    <col min="3315" max="3315" width="19.140625" style="19" customWidth="1"/>
    <col min="3316" max="3316" width="15.140625" style="19" customWidth="1"/>
    <col min="3317" max="3320" width="16.140625" style="19" customWidth="1"/>
    <col min="3321" max="3326" width="15.7109375" style="19"/>
    <col min="3327" max="3327" width="21.28515625" style="19" bestFit="1" customWidth="1"/>
    <col min="3328" max="3328" width="15.140625" style="19" customWidth="1"/>
    <col min="3329" max="3332" width="16.140625" style="19" customWidth="1"/>
    <col min="3333" max="3570" width="15.7109375" style="19"/>
    <col min="3571" max="3571" width="19.140625" style="19" customWidth="1"/>
    <col min="3572" max="3572" width="15.140625" style="19" customWidth="1"/>
    <col min="3573" max="3576" width="16.140625" style="19" customWidth="1"/>
    <col min="3577" max="3582" width="15.7109375" style="19"/>
    <col min="3583" max="3583" width="21.28515625" style="19" bestFit="1" customWidth="1"/>
    <col min="3584" max="3584" width="15.140625" style="19" customWidth="1"/>
    <col min="3585" max="3588" width="16.140625" style="19" customWidth="1"/>
    <col min="3589" max="3826" width="15.7109375" style="19"/>
    <col min="3827" max="3827" width="19.140625" style="19" customWidth="1"/>
    <col min="3828" max="3828" width="15.140625" style="19" customWidth="1"/>
    <col min="3829" max="3832" width="16.140625" style="19" customWidth="1"/>
    <col min="3833" max="3838" width="15.7109375" style="19"/>
    <col min="3839" max="3839" width="21.28515625" style="19" bestFit="1" customWidth="1"/>
    <col min="3840" max="3840" width="15.140625" style="19" customWidth="1"/>
    <col min="3841" max="3844" width="16.140625" style="19" customWidth="1"/>
    <col min="3845" max="4082" width="15.7109375" style="19"/>
    <col min="4083" max="4083" width="19.140625" style="19" customWidth="1"/>
    <col min="4084" max="4084" width="15.140625" style="19" customWidth="1"/>
    <col min="4085" max="4088" width="16.140625" style="19" customWidth="1"/>
    <col min="4089" max="4094" width="15.7109375" style="19"/>
    <col min="4095" max="4095" width="21.28515625" style="19" bestFit="1" customWidth="1"/>
    <col min="4096" max="4096" width="15.140625" style="19" customWidth="1"/>
    <col min="4097" max="4100" width="16.140625" style="19" customWidth="1"/>
    <col min="4101" max="4338" width="15.7109375" style="19"/>
    <col min="4339" max="4339" width="19.140625" style="19" customWidth="1"/>
    <col min="4340" max="4340" width="15.140625" style="19" customWidth="1"/>
    <col min="4341" max="4344" width="16.140625" style="19" customWidth="1"/>
    <col min="4345" max="4350" width="15.7109375" style="19"/>
    <col min="4351" max="4351" width="21.28515625" style="19" bestFit="1" customWidth="1"/>
    <col min="4352" max="4352" width="15.140625" style="19" customWidth="1"/>
    <col min="4353" max="4356" width="16.140625" style="19" customWidth="1"/>
    <col min="4357" max="4594" width="15.7109375" style="19"/>
    <col min="4595" max="4595" width="19.140625" style="19" customWidth="1"/>
    <col min="4596" max="4596" width="15.140625" style="19" customWidth="1"/>
    <col min="4597" max="4600" width="16.140625" style="19" customWidth="1"/>
    <col min="4601" max="4606" width="15.7109375" style="19"/>
    <col min="4607" max="4607" width="21.28515625" style="19" bestFit="1" customWidth="1"/>
    <col min="4608" max="4608" width="15.140625" style="19" customWidth="1"/>
    <col min="4609" max="4612" width="16.140625" style="19" customWidth="1"/>
    <col min="4613" max="4850" width="15.7109375" style="19"/>
    <col min="4851" max="4851" width="19.140625" style="19" customWidth="1"/>
    <col min="4852" max="4852" width="15.140625" style="19" customWidth="1"/>
    <col min="4853" max="4856" width="16.140625" style="19" customWidth="1"/>
    <col min="4857" max="4862" width="15.7109375" style="19"/>
    <col min="4863" max="4863" width="21.28515625" style="19" bestFit="1" customWidth="1"/>
    <col min="4864" max="4864" width="15.140625" style="19" customWidth="1"/>
    <col min="4865" max="4868" width="16.140625" style="19" customWidth="1"/>
    <col min="4869" max="5106" width="15.7109375" style="19"/>
    <col min="5107" max="5107" width="19.140625" style="19" customWidth="1"/>
    <col min="5108" max="5108" width="15.140625" style="19" customWidth="1"/>
    <col min="5109" max="5112" width="16.140625" style="19" customWidth="1"/>
    <col min="5113" max="5118" width="15.7109375" style="19"/>
    <col min="5119" max="5119" width="21.28515625" style="19" bestFit="1" customWidth="1"/>
    <col min="5120" max="5120" width="15.140625" style="19" customWidth="1"/>
    <col min="5121" max="5124" width="16.140625" style="19" customWidth="1"/>
    <col min="5125" max="5362" width="15.7109375" style="19"/>
    <col min="5363" max="5363" width="19.140625" style="19" customWidth="1"/>
    <col min="5364" max="5364" width="15.140625" style="19" customWidth="1"/>
    <col min="5365" max="5368" width="16.140625" style="19" customWidth="1"/>
    <col min="5369" max="5374" width="15.7109375" style="19"/>
    <col min="5375" max="5375" width="21.28515625" style="19" bestFit="1" customWidth="1"/>
    <col min="5376" max="5376" width="15.140625" style="19" customWidth="1"/>
    <col min="5377" max="5380" width="16.140625" style="19" customWidth="1"/>
    <col min="5381" max="5618" width="15.7109375" style="19"/>
    <col min="5619" max="5619" width="19.140625" style="19" customWidth="1"/>
    <col min="5620" max="5620" width="15.140625" style="19" customWidth="1"/>
    <col min="5621" max="5624" width="16.140625" style="19" customWidth="1"/>
    <col min="5625" max="5630" width="15.7109375" style="19"/>
    <col min="5631" max="5631" width="21.28515625" style="19" bestFit="1" customWidth="1"/>
    <col min="5632" max="5632" width="15.140625" style="19" customWidth="1"/>
    <col min="5633" max="5636" width="16.140625" style="19" customWidth="1"/>
    <col min="5637" max="5874" width="15.7109375" style="19"/>
    <col min="5875" max="5875" width="19.140625" style="19" customWidth="1"/>
    <col min="5876" max="5876" width="15.140625" style="19" customWidth="1"/>
    <col min="5877" max="5880" width="16.140625" style="19" customWidth="1"/>
    <col min="5881" max="5886" width="15.7109375" style="19"/>
    <col min="5887" max="5887" width="21.28515625" style="19" bestFit="1" customWidth="1"/>
    <col min="5888" max="5888" width="15.140625" style="19" customWidth="1"/>
    <col min="5889" max="5892" width="16.140625" style="19" customWidth="1"/>
    <col min="5893" max="6130" width="15.7109375" style="19"/>
    <col min="6131" max="6131" width="19.140625" style="19" customWidth="1"/>
    <col min="6132" max="6132" width="15.140625" style="19" customWidth="1"/>
    <col min="6133" max="6136" width="16.140625" style="19" customWidth="1"/>
    <col min="6137" max="6142" width="15.7109375" style="19"/>
    <col min="6143" max="6143" width="21.28515625" style="19" bestFit="1" customWidth="1"/>
    <col min="6144" max="6144" width="15.140625" style="19" customWidth="1"/>
    <col min="6145" max="6148" width="16.140625" style="19" customWidth="1"/>
    <col min="6149" max="6386" width="15.7109375" style="19"/>
    <col min="6387" max="6387" width="19.140625" style="19" customWidth="1"/>
    <col min="6388" max="6388" width="15.140625" style="19" customWidth="1"/>
    <col min="6389" max="6392" width="16.140625" style="19" customWidth="1"/>
    <col min="6393" max="6398" width="15.7109375" style="19"/>
    <col min="6399" max="6399" width="21.28515625" style="19" bestFit="1" customWidth="1"/>
    <col min="6400" max="6400" width="15.140625" style="19" customWidth="1"/>
    <col min="6401" max="6404" width="16.140625" style="19" customWidth="1"/>
    <col min="6405" max="6642" width="15.7109375" style="19"/>
    <col min="6643" max="6643" width="19.140625" style="19" customWidth="1"/>
    <col min="6644" max="6644" width="15.140625" style="19" customWidth="1"/>
    <col min="6645" max="6648" width="16.140625" style="19" customWidth="1"/>
    <col min="6649" max="6654" width="15.7109375" style="19"/>
    <col min="6655" max="6655" width="21.28515625" style="19" bestFit="1" customWidth="1"/>
    <col min="6656" max="6656" width="15.140625" style="19" customWidth="1"/>
    <col min="6657" max="6660" width="16.140625" style="19" customWidth="1"/>
    <col min="6661" max="6898" width="15.7109375" style="19"/>
    <col min="6899" max="6899" width="19.140625" style="19" customWidth="1"/>
    <col min="6900" max="6900" width="15.140625" style="19" customWidth="1"/>
    <col min="6901" max="6904" width="16.140625" style="19" customWidth="1"/>
    <col min="6905" max="6910" width="15.7109375" style="19"/>
    <col min="6911" max="6911" width="21.28515625" style="19" bestFit="1" customWidth="1"/>
    <col min="6912" max="6912" width="15.140625" style="19" customWidth="1"/>
    <col min="6913" max="6916" width="16.140625" style="19" customWidth="1"/>
    <col min="6917" max="7154" width="15.7109375" style="19"/>
    <col min="7155" max="7155" width="19.140625" style="19" customWidth="1"/>
    <col min="7156" max="7156" width="15.140625" style="19" customWidth="1"/>
    <col min="7157" max="7160" width="16.140625" style="19" customWidth="1"/>
    <col min="7161" max="7166" width="15.7109375" style="19"/>
    <col min="7167" max="7167" width="21.28515625" style="19" bestFit="1" customWidth="1"/>
    <col min="7168" max="7168" width="15.140625" style="19" customWidth="1"/>
    <col min="7169" max="7172" width="16.140625" style="19" customWidth="1"/>
    <col min="7173" max="7410" width="15.7109375" style="19"/>
    <col min="7411" max="7411" width="19.140625" style="19" customWidth="1"/>
    <col min="7412" max="7412" width="15.140625" style="19" customWidth="1"/>
    <col min="7413" max="7416" width="16.140625" style="19" customWidth="1"/>
    <col min="7417" max="7422" width="15.7109375" style="19"/>
    <col min="7423" max="7423" width="21.28515625" style="19" bestFit="1" customWidth="1"/>
    <col min="7424" max="7424" width="15.140625" style="19" customWidth="1"/>
    <col min="7425" max="7428" width="16.140625" style="19" customWidth="1"/>
    <col min="7429" max="7666" width="15.7109375" style="19"/>
    <col min="7667" max="7667" width="19.140625" style="19" customWidth="1"/>
    <col min="7668" max="7668" width="15.140625" style="19" customWidth="1"/>
    <col min="7669" max="7672" width="16.140625" style="19" customWidth="1"/>
    <col min="7673" max="7678" width="15.7109375" style="19"/>
    <col min="7679" max="7679" width="21.28515625" style="19" bestFit="1" customWidth="1"/>
    <col min="7680" max="7680" width="15.140625" style="19" customWidth="1"/>
    <col min="7681" max="7684" width="16.140625" style="19" customWidth="1"/>
    <col min="7685" max="7922" width="15.7109375" style="19"/>
    <col min="7923" max="7923" width="19.140625" style="19" customWidth="1"/>
    <col min="7924" max="7924" width="15.140625" style="19" customWidth="1"/>
    <col min="7925" max="7928" width="16.140625" style="19" customWidth="1"/>
    <col min="7929" max="7934" width="15.7109375" style="19"/>
    <col min="7935" max="7935" width="21.28515625" style="19" bestFit="1" customWidth="1"/>
    <col min="7936" max="7936" width="15.140625" style="19" customWidth="1"/>
    <col min="7937" max="7940" width="16.140625" style="19" customWidth="1"/>
    <col min="7941" max="8178" width="15.7109375" style="19"/>
    <col min="8179" max="8179" width="19.140625" style="19" customWidth="1"/>
    <col min="8180" max="8180" width="15.140625" style="19" customWidth="1"/>
    <col min="8181" max="8184" width="16.140625" style="19" customWidth="1"/>
    <col min="8185" max="8190" width="15.7109375" style="19"/>
    <col min="8191" max="8191" width="21.28515625" style="19" bestFit="1" customWidth="1"/>
    <col min="8192" max="8192" width="15.140625" style="19" customWidth="1"/>
    <col min="8193" max="8196" width="16.140625" style="19" customWidth="1"/>
    <col min="8197" max="8434" width="15.7109375" style="19"/>
    <col min="8435" max="8435" width="19.140625" style="19" customWidth="1"/>
    <col min="8436" max="8436" width="15.140625" style="19" customWidth="1"/>
    <col min="8437" max="8440" width="16.140625" style="19" customWidth="1"/>
    <col min="8441" max="8446" width="15.7109375" style="19"/>
    <col min="8447" max="8447" width="21.28515625" style="19" bestFit="1" customWidth="1"/>
    <col min="8448" max="8448" width="15.140625" style="19" customWidth="1"/>
    <col min="8449" max="8452" width="16.140625" style="19" customWidth="1"/>
    <col min="8453" max="8690" width="15.7109375" style="19"/>
    <col min="8691" max="8691" width="19.140625" style="19" customWidth="1"/>
    <col min="8692" max="8692" width="15.140625" style="19" customWidth="1"/>
    <col min="8693" max="8696" width="16.140625" style="19" customWidth="1"/>
    <col min="8697" max="8702" width="15.7109375" style="19"/>
    <col min="8703" max="8703" width="21.28515625" style="19" bestFit="1" customWidth="1"/>
    <col min="8704" max="8704" width="15.140625" style="19" customWidth="1"/>
    <col min="8705" max="8708" width="16.140625" style="19" customWidth="1"/>
    <col min="8709" max="8946" width="15.7109375" style="19"/>
    <col min="8947" max="8947" width="19.140625" style="19" customWidth="1"/>
    <col min="8948" max="8948" width="15.140625" style="19" customWidth="1"/>
    <col min="8949" max="8952" width="16.140625" style="19" customWidth="1"/>
    <col min="8953" max="8958" width="15.7109375" style="19"/>
    <col min="8959" max="8959" width="21.28515625" style="19" bestFit="1" customWidth="1"/>
    <col min="8960" max="8960" width="15.140625" style="19" customWidth="1"/>
    <col min="8961" max="8964" width="16.140625" style="19" customWidth="1"/>
    <col min="8965" max="9202" width="15.7109375" style="19"/>
    <col min="9203" max="9203" width="19.140625" style="19" customWidth="1"/>
    <col min="9204" max="9204" width="15.140625" style="19" customWidth="1"/>
    <col min="9205" max="9208" width="16.140625" style="19" customWidth="1"/>
    <col min="9209" max="9214" width="15.7109375" style="19"/>
    <col min="9215" max="9215" width="21.28515625" style="19" bestFit="1" customWidth="1"/>
    <col min="9216" max="9216" width="15.140625" style="19" customWidth="1"/>
    <col min="9217" max="9220" width="16.140625" style="19" customWidth="1"/>
    <col min="9221" max="9458" width="15.7109375" style="19"/>
    <col min="9459" max="9459" width="19.140625" style="19" customWidth="1"/>
    <col min="9460" max="9460" width="15.140625" style="19" customWidth="1"/>
    <col min="9461" max="9464" width="16.140625" style="19" customWidth="1"/>
    <col min="9465" max="9470" width="15.7109375" style="19"/>
    <col min="9471" max="9471" width="21.28515625" style="19" bestFit="1" customWidth="1"/>
    <col min="9472" max="9472" width="15.140625" style="19" customWidth="1"/>
    <col min="9473" max="9476" width="16.140625" style="19" customWidth="1"/>
    <col min="9477" max="9714" width="15.7109375" style="19"/>
    <col min="9715" max="9715" width="19.140625" style="19" customWidth="1"/>
    <col min="9716" max="9716" width="15.140625" style="19" customWidth="1"/>
    <col min="9717" max="9720" width="16.140625" style="19" customWidth="1"/>
    <col min="9721" max="9726" width="15.7109375" style="19"/>
    <col min="9727" max="9727" width="21.28515625" style="19" bestFit="1" customWidth="1"/>
    <col min="9728" max="9728" width="15.140625" style="19" customWidth="1"/>
    <col min="9729" max="9732" width="16.140625" style="19" customWidth="1"/>
    <col min="9733" max="9970" width="15.7109375" style="19"/>
    <col min="9971" max="9971" width="19.140625" style="19" customWidth="1"/>
    <col min="9972" max="9972" width="15.140625" style="19" customWidth="1"/>
    <col min="9973" max="9976" width="16.140625" style="19" customWidth="1"/>
    <col min="9977" max="9982" width="15.7109375" style="19"/>
    <col min="9983" max="9983" width="21.28515625" style="19" bestFit="1" customWidth="1"/>
    <col min="9984" max="9984" width="15.140625" style="19" customWidth="1"/>
    <col min="9985" max="9988" width="16.140625" style="19" customWidth="1"/>
    <col min="9989" max="10226" width="15.7109375" style="19"/>
    <col min="10227" max="10227" width="19.140625" style="19" customWidth="1"/>
    <col min="10228" max="10228" width="15.140625" style="19" customWidth="1"/>
    <col min="10229" max="10232" width="16.140625" style="19" customWidth="1"/>
    <col min="10233" max="10238" width="15.7109375" style="19"/>
    <col min="10239" max="10239" width="21.28515625" style="19" bestFit="1" customWidth="1"/>
    <col min="10240" max="10240" width="15.140625" style="19" customWidth="1"/>
    <col min="10241" max="10244" width="16.140625" style="19" customWidth="1"/>
    <col min="10245" max="10482" width="15.7109375" style="19"/>
    <col min="10483" max="10483" width="19.140625" style="19" customWidth="1"/>
    <col min="10484" max="10484" width="15.140625" style="19" customWidth="1"/>
    <col min="10485" max="10488" width="16.140625" style="19" customWidth="1"/>
    <col min="10489" max="10494" width="15.7109375" style="19"/>
    <col min="10495" max="10495" width="21.28515625" style="19" bestFit="1" customWidth="1"/>
    <col min="10496" max="10496" width="15.140625" style="19" customWidth="1"/>
    <col min="10497" max="10500" width="16.140625" style="19" customWidth="1"/>
    <col min="10501" max="10738" width="15.7109375" style="19"/>
    <col min="10739" max="10739" width="19.140625" style="19" customWidth="1"/>
    <col min="10740" max="10740" width="15.140625" style="19" customWidth="1"/>
    <col min="10741" max="10744" width="16.140625" style="19" customWidth="1"/>
    <col min="10745" max="10750" width="15.7109375" style="19"/>
    <col min="10751" max="10751" width="21.28515625" style="19" bestFit="1" customWidth="1"/>
    <col min="10752" max="10752" width="15.140625" style="19" customWidth="1"/>
    <col min="10753" max="10756" width="16.140625" style="19" customWidth="1"/>
    <col min="10757" max="10994" width="15.7109375" style="19"/>
    <col min="10995" max="10995" width="19.140625" style="19" customWidth="1"/>
    <col min="10996" max="10996" width="15.140625" style="19" customWidth="1"/>
    <col min="10997" max="11000" width="16.140625" style="19" customWidth="1"/>
    <col min="11001" max="11006" width="15.7109375" style="19"/>
    <col min="11007" max="11007" width="21.28515625" style="19" bestFit="1" customWidth="1"/>
    <col min="11008" max="11008" width="15.140625" style="19" customWidth="1"/>
    <col min="11009" max="11012" width="16.140625" style="19" customWidth="1"/>
    <col min="11013" max="11250" width="15.7109375" style="19"/>
    <col min="11251" max="11251" width="19.140625" style="19" customWidth="1"/>
    <col min="11252" max="11252" width="15.140625" style="19" customWidth="1"/>
    <col min="11253" max="11256" width="16.140625" style="19" customWidth="1"/>
    <col min="11257" max="11262" width="15.7109375" style="19"/>
    <col min="11263" max="11263" width="21.28515625" style="19" bestFit="1" customWidth="1"/>
    <col min="11264" max="11264" width="15.140625" style="19" customWidth="1"/>
    <col min="11265" max="11268" width="16.140625" style="19" customWidth="1"/>
    <col min="11269" max="11506" width="15.7109375" style="19"/>
    <col min="11507" max="11507" width="19.140625" style="19" customWidth="1"/>
    <col min="11508" max="11508" width="15.140625" style="19" customWidth="1"/>
    <col min="11509" max="11512" width="16.140625" style="19" customWidth="1"/>
    <col min="11513" max="11518" width="15.7109375" style="19"/>
    <col min="11519" max="11519" width="21.28515625" style="19" bestFit="1" customWidth="1"/>
    <col min="11520" max="11520" width="15.140625" style="19" customWidth="1"/>
    <col min="11521" max="11524" width="16.140625" style="19" customWidth="1"/>
    <col min="11525" max="11762" width="15.7109375" style="19"/>
    <col min="11763" max="11763" width="19.140625" style="19" customWidth="1"/>
    <col min="11764" max="11764" width="15.140625" style="19" customWidth="1"/>
    <col min="11765" max="11768" width="16.140625" style="19" customWidth="1"/>
    <col min="11769" max="11774" width="15.7109375" style="19"/>
    <col min="11775" max="11775" width="21.28515625" style="19" bestFit="1" customWidth="1"/>
    <col min="11776" max="11776" width="15.140625" style="19" customWidth="1"/>
    <col min="11777" max="11780" width="16.140625" style="19" customWidth="1"/>
    <col min="11781" max="12018" width="15.7109375" style="19"/>
    <col min="12019" max="12019" width="19.140625" style="19" customWidth="1"/>
    <col min="12020" max="12020" width="15.140625" style="19" customWidth="1"/>
    <col min="12021" max="12024" width="16.140625" style="19" customWidth="1"/>
    <col min="12025" max="12030" width="15.7109375" style="19"/>
    <col min="12031" max="12031" width="21.28515625" style="19" bestFit="1" customWidth="1"/>
    <col min="12032" max="12032" width="15.140625" style="19" customWidth="1"/>
    <col min="12033" max="12036" width="16.140625" style="19" customWidth="1"/>
    <col min="12037" max="12274" width="15.7109375" style="19"/>
    <col min="12275" max="12275" width="19.140625" style="19" customWidth="1"/>
    <col min="12276" max="12276" width="15.140625" style="19" customWidth="1"/>
    <col min="12277" max="12280" width="16.140625" style="19" customWidth="1"/>
    <col min="12281" max="12286" width="15.7109375" style="19"/>
    <col min="12287" max="12287" width="21.28515625" style="19" bestFit="1" customWidth="1"/>
    <col min="12288" max="12288" width="15.140625" style="19" customWidth="1"/>
    <col min="12289" max="12292" width="16.140625" style="19" customWidth="1"/>
    <col min="12293" max="12530" width="15.7109375" style="19"/>
    <col min="12531" max="12531" width="19.140625" style="19" customWidth="1"/>
    <col min="12532" max="12532" width="15.140625" style="19" customWidth="1"/>
    <col min="12533" max="12536" width="16.140625" style="19" customWidth="1"/>
    <col min="12537" max="12542" width="15.7109375" style="19"/>
    <col min="12543" max="12543" width="21.28515625" style="19" bestFit="1" customWidth="1"/>
    <col min="12544" max="12544" width="15.140625" style="19" customWidth="1"/>
    <col min="12545" max="12548" width="16.140625" style="19" customWidth="1"/>
    <col min="12549" max="12786" width="15.7109375" style="19"/>
    <col min="12787" max="12787" width="19.140625" style="19" customWidth="1"/>
    <col min="12788" max="12788" width="15.140625" style="19" customWidth="1"/>
    <col min="12789" max="12792" width="16.140625" style="19" customWidth="1"/>
    <col min="12793" max="12798" width="15.7109375" style="19"/>
    <col min="12799" max="12799" width="21.28515625" style="19" bestFit="1" customWidth="1"/>
    <col min="12800" max="12800" width="15.140625" style="19" customWidth="1"/>
    <col min="12801" max="12804" width="16.140625" style="19" customWidth="1"/>
    <col min="12805" max="13042" width="15.7109375" style="19"/>
    <col min="13043" max="13043" width="19.140625" style="19" customWidth="1"/>
    <col min="13044" max="13044" width="15.140625" style="19" customWidth="1"/>
    <col min="13045" max="13048" width="16.140625" style="19" customWidth="1"/>
    <col min="13049" max="13054" width="15.7109375" style="19"/>
    <col min="13055" max="13055" width="21.28515625" style="19" bestFit="1" customWidth="1"/>
    <col min="13056" max="13056" width="15.140625" style="19" customWidth="1"/>
    <col min="13057" max="13060" width="16.140625" style="19" customWidth="1"/>
    <col min="13061" max="13298" width="15.7109375" style="19"/>
    <col min="13299" max="13299" width="19.140625" style="19" customWidth="1"/>
    <col min="13300" max="13300" width="15.140625" style="19" customWidth="1"/>
    <col min="13301" max="13304" width="16.140625" style="19" customWidth="1"/>
    <col min="13305" max="13310" width="15.7109375" style="19"/>
    <col min="13311" max="13311" width="21.28515625" style="19" bestFit="1" customWidth="1"/>
    <col min="13312" max="13312" width="15.140625" style="19" customWidth="1"/>
    <col min="13313" max="13316" width="16.140625" style="19" customWidth="1"/>
    <col min="13317" max="13554" width="15.7109375" style="19"/>
    <col min="13555" max="13555" width="19.140625" style="19" customWidth="1"/>
    <col min="13556" max="13556" width="15.140625" style="19" customWidth="1"/>
    <col min="13557" max="13560" width="16.140625" style="19" customWidth="1"/>
    <col min="13561" max="13566" width="15.7109375" style="19"/>
    <col min="13567" max="13567" width="21.28515625" style="19" bestFit="1" customWidth="1"/>
    <col min="13568" max="13568" width="15.140625" style="19" customWidth="1"/>
    <col min="13569" max="13572" width="16.140625" style="19" customWidth="1"/>
    <col min="13573" max="13810" width="15.7109375" style="19"/>
    <col min="13811" max="13811" width="19.140625" style="19" customWidth="1"/>
    <col min="13812" max="13812" width="15.140625" style="19" customWidth="1"/>
    <col min="13813" max="13816" width="16.140625" style="19" customWidth="1"/>
    <col min="13817" max="13822" width="15.7109375" style="19"/>
    <col min="13823" max="13823" width="21.28515625" style="19" bestFit="1" customWidth="1"/>
    <col min="13824" max="13824" width="15.140625" style="19" customWidth="1"/>
    <col min="13825" max="13828" width="16.140625" style="19" customWidth="1"/>
    <col min="13829" max="14066" width="15.7109375" style="19"/>
    <col min="14067" max="14067" width="19.140625" style="19" customWidth="1"/>
    <col min="14068" max="14068" width="15.140625" style="19" customWidth="1"/>
    <col min="14069" max="14072" width="16.140625" style="19" customWidth="1"/>
    <col min="14073" max="14078" width="15.7109375" style="19"/>
    <col min="14079" max="14079" width="21.28515625" style="19" bestFit="1" customWidth="1"/>
    <col min="14080" max="14080" width="15.140625" style="19" customWidth="1"/>
    <col min="14081" max="14084" width="16.140625" style="19" customWidth="1"/>
    <col min="14085" max="14322" width="15.7109375" style="19"/>
    <col min="14323" max="14323" width="19.140625" style="19" customWidth="1"/>
    <col min="14324" max="14324" width="15.140625" style="19" customWidth="1"/>
    <col min="14325" max="14328" width="16.140625" style="19" customWidth="1"/>
    <col min="14329" max="14334" width="15.7109375" style="19"/>
    <col min="14335" max="14335" width="21.28515625" style="19" bestFit="1" customWidth="1"/>
    <col min="14336" max="14336" width="15.140625" style="19" customWidth="1"/>
    <col min="14337" max="14340" width="16.140625" style="19" customWidth="1"/>
    <col min="14341" max="14578" width="15.7109375" style="19"/>
    <col min="14579" max="14579" width="19.140625" style="19" customWidth="1"/>
    <col min="14580" max="14580" width="15.140625" style="19" customWidth="1"/>
    <col min="14581" max="14584" width="16.140625" style="19" customWidth="1"/>
    <col min="14585" max="14590" width="15.7109375" style="19"/>
    <col min="14591" max="14591" width="21.28515625" style="19" bestFit="1" customWidth="1"/>
    <col min="14592" max="14592" width="15.140625" style="19" customWidth="1"/>
    <col min="14593" max="14596" width="16.140625" style="19" customWidth="1"/>
    <col min="14597" max="14834" width="15.7109375" style="19"/>
    <col min="14835" max="14835" width="19.140625" style="19" customWidth="1"/>
    <col min="14836" max="14836" width="15.140625" style="19" customWidth="1"/>
    <col min="14837" max="14840" width="16.140625" style="19" customWidth="1"/>
    <col min="14841" max="14846" width="15.7109375" style="19"/>
    <col min="14847" max="14847" width="21.28515625" style="19" bestFit="1" customWidth="1"/>
    <col min="14848" max="14848" width="15.140625" style="19" customWidth="1"/>
    <col min="14849" max="14852" width="16.140625" style="19" customWidth="1"/>
    <col min="14853" max="15090" width="15.7109375" style="19"/>
    <col min="15091" max="15091" width="19.140625" style="19" customWidth="1"/>
    <col min="15092" max="15092" width="15.140625" style="19" customWidth="1"/>
    <col min="15093" max="15096" width="16.140625" style="19" customWidth="1"/>
    <col min="15097" max="15102" width="15.7109375" style="19"/>
    <col min="15103" max="15103" width="21.28515625" style="19" bestFit="1" customWidth="1"/>
    <col min="15104" max="15104" width="15.140625" style="19" customWidth="1"/>
    <col min="15105" max="15108" width="16.140625" style="19" customWidth="1"/>
    <col min="15109" max="15346" width="15.7109375" style="19"/>
    <col min="15347" max="15347" width="19.140625" style="19" customWidth="1"/>
    <col min="15348" max="15348" width="15.140625" style="19" customWidth="1"/>
    <col min="15349" max="15352" width="16.140625" style="19" customWidth="1"/>
    <col min="15353" max="15358" width="15.7109375" style="19"/>
    <col min="15359" max="15359" width="21.28515625" style="19" bestFit="1" customWidth="1"/>
    <col min="15360" max="15360" width="15.140625" style="19" customWidth="1"/>
    <col min="15361" max="15364" width="16.140625" style="19" customWidth="1"/>
    <col min="15365" max="15602" width="15.7109375" style="19"/>
    <col min="15603" max="15603" width="19.140625" style="19" customWidth="1"/>
    <col min="15604" max="15604" width="15.140625" style="19" customWidth="1"/>
    <col min="15605" max="15608" width="16.140625" style="19" customWidth="1"/>
    <col min="15609" max="15614" width="15.7109375" style="19"/>
    <col min="15615" max="15615" width="21.28515625" style="19" bestFit="1" customWidth="1"/>
    <col min="15616" max="15616" width="15.140625" style="19" customWidth="1"/>
    <col min="15617" max="15620" width="16.140625" style="19" customWidth="1"/>
    <col min="15621" max="15858" width="15.7109375" style="19"/>
    <col min="15859" max="15859" width="19.140625" style="19" customWidth="1"/>
    <col min="15860" max="15860" width="15.140625" style="19" customWidth="1"/>
    <col min="15861" max="15864" width="16.140625" style="19" customWidth="1"/>
    <col min="15865" max="15870" width="15.7109375" style="19"/>
    <col min="15871" max="15871" width="21.28515625" style="19" bestFit="1" customWidth="1"/>
    <col min="15872" max="15872" width="15.140625" style="19" customWidth="1"/>
    <col min="15873" max="15876" width="16.140625" style="19" customWidth="1"/>
    <col min="15877" max="16114" width="15.7109375" style="19"/>
    <col min="16115" max="16115" width="19.140625" style="19" customWidth="1"/>
    <col min="16116" max="16116" width="15.140625" style="19" customWidth="1"/>
    <col min="16117" max="16120" width="16.140625" style="19" customWidth="1"/>
    <col min="16121" max="16126" width="15.7109375" style="19"/>
    <col min="16127" max="16127" width="21.28515625" style="19" bestFit="1" customWidth="1"/>
    <col min="16128" max="16128" width="15.140625" style="19" customWidth="1"/>
    <col min="16129" max="16132" width="16.140625" style="19" customWidth="1"/>
    <col min="16133" max="16370" width="15.7109375" style="19"/>
    <col min="16371" max="16371" width="19.140625" style="19" customWidth="1"/>
    <col min="16372" max="16372" width="15.140625" style="19" customWidth="1"/>
    <col min="16373" max="16376" width="16.140625" style="19" customWidth="1"/>
    <col min="16377" max="16384" width="15.7109375" style="19"/>
  </cols>
  <sheetData>
    <row r="1" spans="1:6" ht="33.75" customHeight="1" thickBot="1">
      <c r="A1" s="313" t="s">
        <v>301</v>
      </c>
      <c r="B1" s="313"/>
      <c r="C1" s="313"/>
      <c r="D1" s="313"/>
      <c r="E1" s="290"/>
      <c r="F1" s="290"/>
    </row>
    <row r="2" spans="1:6" ht="42.75" customHeight="1" thickBot="1">
      <c r="A2" s="150" t="s">
        <v>68</v>
      </c>
      <c r="B2" s="150" t="s">
        <v>32</v>
      </c>
      <c r="C2" s="156" t="s">
        <v>175</v>
      </c>
      <c r="D2" s="156" t="s">
        <v>177</v>
      </c>
    </row>
    <row r="3" spans="1:6" ht="21" customHeight="1" thickBot="1">
      <c r="A3" s="2">
        <v>1400</v>
      </c>
      <c r="B3" s="3">
        <f>SUM(B4:B36)</f>
        <v>741243</v>
      </c>
      <c r="C3" s="3">
        <f>SUM(C4:C36)</f>
        <v>553556</v>
      </c>
      <c r="D3" s="3">
        <f>SUM(D4:D36)</f>
        <v>187687</v>
      </c>
    </row>
    <row r="4" spans="1:6" ht="21" customHeight="1" thickBot="1">
      <c r="A4" s="5" t="s">
        <v>41</v>
      </c>
      <c r="B4" s="10">
        <f>C4+D4</f>
        <v>42284</v>
      </c>
      <c r="C4" s="7">
        <v>32321</v>
      </c>
      <c r="D4" s="6">
        <v>9963</v>
      </c>
    </row>
    <row r="5" spans="1:6" ht="21" customHeight="1" thickBot="1">
      <c r="A5" s="11" t="s">
        <v>42</v>
      </c>
      <c r="B5" s="29">
        <f t="shared" ref="B5:B36" si="0">C5+D5</f>
        <v>25504</v>
      </c>
      <c r="C5" s="21">
        <v>19150</v>
      </c>
      <c r="D5" s="22">
        <v>6354</v>
      </c>
    </row>
    <row r="6" spans="1:6" ht="21" customHeight="1" thickBot="1">
      <c r="A6" s="11" t="s">
        <v>43</v>
      </c>
      <c r="B6" s="29">
        <f t="shared" si="0"/>
        <v>9504</v>
      </c>
      <c r="C6" s="21">
        <v>7203</v>
      </c>
      <c r="D6" s="22">
        <v>2301</v>
      </c>
    </row>
    <row r="7" spans="1:6" ht="21" customHeight="1" thickBot="1">
      <c r="A7" s="11" t="s">
        <v>0</v>
      </c>
      <c r="B7" s="29">
        <f t="shared" si="0"/>
        <v>82591</v>
      </c>
      <c r="C7" s="21">
        <v>64926</v>
      </c>
      <c r="D7" s="22">
        <v>17665</v>
      </c>
    </row>
    <row r="8" spans="1:6" ht="21" customHeight="1" thickBot="1">
      <c r="A8" s="11" t="s">
        <v>33</v>
      </c>
      <c r="B8" s="29">
        <f t="shared" si="0"/>
        <v>36789</v>
      </c>
      <c r="C8" s="21">
        <v>26270</v>
      </c>
      <c r="D8" s="22">
        <v>10519</v>
      </c>
    </row>
    <row r="9" spans="1:6" ht="21" customHeight="1" thickBot="1">
      <c r="A9" s="11" t="s">
        <v>44</v>
      </c>
      <c r="B9" s="29">
        <f t="shared" si="0"/>
        <v>1229</v>
      </c>
      <c r="C9" s="21">
        <v>876</v>
      </c>
      <c r="D9" s="22">
        <v>353</v>
      </c>
    </row>
    <row r="10" spans="1:6" ht="21" customHeight="1" thickBot="1">
      <c r="A10" s="11" t="s">
        <v>1</v>
      </c>
      <c r="B10" s="29">
        <f t="shared" si="0"/>
        <v>5945</v>
      </c>
      <c r="C10" s="21">
        <v>3649</v>
      </c>
      <c r="D10" s="22">
        <v>2296</v>
      </c>
    </row>
    <row r="11" spans="1:6" ht="21" customHeight="1" thickBot="1">
      <c r="A11" s="11" t="s">
        <v>45</v>
      </c>
      <c r="B11" s="29">
        <f t="shared" si="0"/>
        <v>6994</v>
      </c>
      <c r="C11" s="21">
        <v>4932</v>
      </c>
      <c r="D11" s="22">
        <v>2062</v>
      </c>
    </row>
    <row r="12" spans="1:6" ht="21" customHeight="1" thickBot="1">
      <c r="A12" s="11" t="s">
        <v>46</v>
      </c>
      <c r="B12" s="29">
        <f t="shared" si="0"/>
        <v>1104</v>
      </c>
      <c r="C12" s="21">
        <v>716</v>
      </c>
      <c r="D12" s="22">
        <v>388</v>
      </c>
    </row>
    <row r="13" spans="1:6" ht="21" customHeight="1" thickBot="1">
      <c r="A13" s="11" t="s">
        <v>47</v>
      </c>
      <c r="B13" s="29">
        <f t="shared" si="0"/>
        <v>23235</v>
      </c>
      <c r="C13" s="21">
        <v>17961</v>
      </c>
      <c r="D13" s="22">
        <v>5274</v>
      </c>
    </row>
    <row r="14" spans="1:6" ht="21" customHeight="1" thickBot="1">
      <c r="A14" s="11" t="s">
        <v>28</v>
      </c>
      <c r="B14" s="29">
        <f t="shared" si="0"/>
        <v>2409</v>
      </c>
      <c r="C14" s="21">
        <v>1695</v>
      </c>
      <c r="D14" s="22">
        <v>714</v>
      </c>
    </row>
    <row r="15" spans="1:6" ht="21" customHeight="1" thickBot="1">
      <c r="A15" s="11" t="s">
        <v>2</v>
      </c>
      <c r="B15" s="29">
        <f t="shared" si="0"/>
        <v>27383</v>
      </c>
      <c r="C15" s="21">
        <v>18504</v>
      </c>
      <c r="D15" s="22">
        <v>8879</v>
      </c>
    </row>
    <row r="16" spans="1:6" ht="21" customHeight="1" thickBot="1">
      <c r="A16" s="11" t="s">
        <v>3</v>
      </c>
      <c r="B16" s="29">
        <f t="shared" si="0"/>
        <v>3243</v>
      </c>
      <c r="C16" s="21">
        <v>2320</v>
      </c>
      <c r="D16" s="22">
        <v>923</v>
      </c>
    </row>
    <row r="17" spans="1:4" ht="21" customHeight="1" thickBot="1">
      <c r="A17" s="11" t="s">
        <v>4</v>
      </c>
      <c r="B17" s="29">
        <f t="shared" si="0"/>
        <v>5790</v>
      </c>
      <c r="C17" s="21">
        <v>4347</v>
      </c>
      <c r="D17" s="22">
        <v>1443</v>
      </c>
    </row>
    <row r="18" spans="1:4" ht="21" customHeight="1" thickBot="1">
      <c r="A18" s="11" t="s">
        <v>48</v>
      </c>
      <c r="B18" s="29">
        <f t="shared" si="0"/>
        <v>5322</v>
      </c>
      <c r="C18" s="21">
        <v>3980</v>
      </c>
      <c r="D18" s="22">
        <v>1342</v>
      </c>
    </row>
    <row r="19" spans="1:4" ht="21" customHeight="1" thickBot="1">
      <c r="A19" s="11" t="s">
        <v>49</v>
      </c>
      <c r="B19" s="29">
        <f t="shared" si="0"/>
        <v>120089</v>
      </c>
      <c r="C19" s="21">
        <v>93334</v>
      </c>
      <c r="D19" s="22">
        <v>26755</v>
      </c>
    </row>
    <row r="20" spans="1:4" ht="21" customHeight="1" thickBot="1">
      <c r="A20" s="11" t="s">
        <v>50</v>
      </c>
      <c r="B20" s="29">
        <f t="shared" si="0"/>
        <v>52901</v>
      </c>
      <c r="C20" s="21">
        <v>36366</v>
      </c>
      <c r="D20" s="22">
        <v>16535</v>
      </c>
    </row>
    <row r="21" spans="1:4" ht="21" customHeight="1" thickBot="1">
      <c r="A21" s="11" t="s">
        <v>51</v>
      </c>
      <c r="B21" s="29">
        <f t="shared" si="0"/>
        <v>106209</v>
      </c>
      <c r="C21" s="21">
        <v>78131</v>
      </c>
      <c r="D21" s="22">
        <v>28078</v>
      </c>
    </row>
    <row r="22" spans="1:4" ht="21" customHeight="1" thickBot="1">
      <c r="A22" s="11" t="s">
        <v>5</v>
      </c>
      <c r="B22" s="29">
        <f t="shared" si="0"/>
        <v>28662</v>
      </c>
      <c r="C22" s="21">
        <v>20671</v>
      </c>
      <c r="D22" s="22">
        <v>7991</v>
      </c>
    </row>
    <row r="23" spans="1:4" ht="21" customHeight="1" thickBot="1">
      <c r="A23" s="11" t="s">
        <v>52</v>
      </c>
      <c r="B23" s="29">
        <f t="shared" si="0"/>
        <v>10495</v>
      </c>
      <c r="C23" s="21">
        <v>7867</v>
      </c>
      <c r="D23" s="22">
        <v>2628</v>
      </c>
    </row>
    <row r="24" spans="1:4" ht="21" customHeight="1" thickBot="1">
      <c r="A24" s="11" t="s">
        <v>6</v>
      </c>
      <c r="B24" s="29">
        <f t="shared" si="0"/>
        <v>10906</v>
      </c>
      <c r="C24" s="21">
        <v>9665</v>
      </c>
      <c r="D24" s="22">
        <v>1241</v>
      </c>
    </row>
    <row r="25" spans="1:4" ht="21" customHeight="1" thickBot="1">
      <c r="A25" s="11" t="s">
        <v>53</v>
      </c>
      <c r="B25" s="29">
        <f t="shared" si="0"/>
        <v>5053</v>
      </c>
      <c r="C25" s="21">
        <v>3697</v>
      </c>
      <c r="D25" s="22">
        <v>1356</v>
      </c>
    </row>
    <row r="26" spans="1:4" ht="21" customHeight="1" thickBot="1">
      <c r="A26" s="11" t="s">
        <v>54</v>
      </c>
      <c r="B26" s="29">
        <f t="shared" si="0"/>
        <v>15490</v>
      </c>
      <c r="C26" s="21">
        <v>11578</v>
      </c>
      <c r="D26" s="22">
        <v>3912</v>
      </c>
    </row>
    <row r="27" spans="1:4" ht="21" customHeight="1" thickBot="1">
      <c r="A27" s="11" t="s">
        <v>55</v>
      </c>
      <c r="B27" s="29">
        <f t="shared" si="0"/>
        <v>8936</v>
      </c>
      <c r="C27" s="21">
        <v>8257</v>
      </c>
      <c r="D27" s="22">
        <v>679</v>
      </c>
    </row>
    <row r="28" spans="1:4" ht="21" customHeight="1" thickBot="1">
      <c r="A28" s="11" t="s">
        <v>56</v>
      </c>
      <c r="B28" s="29">
        <f t="shared" si="0"/>
        <v>1583</v>
      </c>
      <c r="C28" s="21">
        <v>796</v>
      </c>
      <c r="D28" s="22">
        <v>787</v>
      </c>
    </row>
    <row r="29" spans="1:4" ht="21" customHeight="1" thickBot="1">
      <c r="A29" s="11" t="s">
        <v>7</v>
      </c>
      <c r="B29" s="29">
        <f t="shared" si="0"/>
        <v>6430</v>
      </c>
      <c r="C29" s="21">
        <v>4498</v>
      </c>
      <c r="D29" s="22">
        <v>1932</v>
      </c>
    </row>
    <row r="30" spans="1:4" ht="21" customHeight="1" thickBot="1">
      <c r="A30" s="11" t="s">
        <v>57</v>
      </c>
      <c r="B30" s="29">
        <f t="shared" si="0"/>
        <v>21964</v>
      </c>
      <c r="C30" s="21">
        <v>17125</v>
      </c>
      <c r="D30" s="22">
        <v>4839</v>
      </c>
    </row>
    <row r="31" spans="1:4" ht="21" customHeight="1" thickBot="1">
      <c r="A31" s="11" t="s">
        <v>8</v>
      </c>
      <c r="B31" s="29">
        <f t="shared" si="0"/>
        <v>7757</v>
      </c>
      <c r="C31" s="21">
        <v>5339</v>
      </c>
      <c r="D31" s="22">
        <v>2418</v>
      </c>
    </row>
    <row r="32" spans="1:4" ht="21" customHeight="1" thickBot="1">
      <c r="A32" s="11" t="s">
        <v>9</v>
      </c>
      <c r="B32" s="29">
        <f t="shared" si="0"/>
        <v>16776</v>
      </c>
      <c r="C32" s="21">
        <v>12130</v>
      </c>
      <c r="D32" s="22">
        <v>4646</v>
      </c>
    </row>
    <row r="33" spans="1:6" ht="21" customHeight="1" thickBot="1">
      <c r="A33" s="11" t="s">
        <v>58</v>
      </c>
      <c r="B33" s="29">
        <f t="shared" si="0"/>
        <v>18407</v>
      </c>
      <c r="C33" s="21">
        <v>12876</v>
      </c>
      <c r="D33" s="22">
        <v>5531</v>
      </c>
    </row>
    <row r="34" spans="1:6" ht="21" customHeight="1" thickBot="1">
      <c r="A34" s="11" t="s">
        <v>10</v>
      </c>
      <c r="B34" s="29">
        <f t="shared" si="0"/>
        <v>5951</v>
      </c>
      <c r="C34" s="21">
        <v>4580</v>
      </c>
      <c r="D34" s="22">
        <v>1371</v>
      </c>
    </row>
    <row r="35" spans="1:6" ht="21" customHeight="1" thickBot="1">
      <c r="A35" s="11" t="s">
        <v>11</v>
      </c>
      <c r="B35" s="29">
        <f t="shared" si="0"/>
        <v>9800</v>
      </c>
      <c r="C35" s="21">
        <v>7129</v>
      </c>
      <c r="D35" s="22">
        <v>2671</v>
      </c>
    </row>
    <row r="36" spans="1:6" ht="21" customHeight="1" thickBot="1">
      <c r="A36" s="11" t="s">
        <v>59</v>
      </c>
      <c r="B36" s="29">
        <f t="shared" si="0"/>
        <v>14508</v>
      </c>
      <c r="C36" s="21">
        <v>10667</v>
      </c>
      <c r="D36" s="22">
        <v>3841</v>
      </c>
    </row>
    <row r="37" spans="1:6" ht="12.75" customHeight="1">
      <c r="A37" s="157"/>
      <c r="B37" s="158"/>
      <c r="C37" s="158"/>
      <c r="D37" s="158"/>
      <c r="E37" s="159"/>
      <c r="F37" s="159"/>
    </row>
    <row r="38" spans="1:6" ht="12.75" customHeight="1">
      <c r="A38" s="157"/>
      <c r="B38" s="158"/>
      <c r="C38" s="158"/>
      <c r="D38" s="158"/>
      <c r="E38" s="159"/>
      <c r="F38" s="159"/>
    </row>
    <row r="39" spans="1:6" ht="12.75" customHeight="1">
      <c r="A39" s="26"/>
      <c r="B39" s="151"/>
      <c r="C39" s="151"/>
      <c r="D39" s="151"/>
    </row>
    <row r="40" spans="1:6" ht="12.75" customHeight="1">
      <c r="A40" s="26"/>
      <c r="B40" s="151"/>
      <c r="C40" s="151"/>
      <c r="D40" s="151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293B-F13B-471E-9B4D-22CA657739B8}">
  <sheetPr>
    <tabColor rgb="FF9999FF"/>
    <pageSetUpPr fitToPage="1"/>
  </sheetPr>
  <dimension ref="A1:F45"/>
  <sheetViews>
    <sheetView rightToLeft="1" view="pageBreakPreview" zoomScaleNormal="100" zoomScaleSheetLayoutView="100" workbookViewId="0">
      <selection sqref="A1:C1"/>
    </sheetView>
  </sheetViews>
  <sheetFormatPr defaultColWidth="15.7109375" defaultRowHeight="22.5"/>
  <cols>
    <col min="1" max="1" width="33.7109375" style="28" customWidth="1"/>
    <col min="2" max="3" width="33.7109375" style="19" customWidth="1"/>
    <col min="4" max="241" width="15.7109375" style="19"/>
    <col min="242" max="242" width="19.140625" style="19" customWidth="1"/>
    <col min="243" max="243" width="15.140625" style="19" customWidth="1"/>
    <col min="244" max="247" width="16.140625" style="19" customWidth="1"/>
    <col min="248" max="253" width="15.7109375" style="19"/>
    <col min="254" max="254" width="21.28515625" style="19" bestFit="1" customWidth="1"/>
    <col min="255" max="255" width="15.140625" style="19" customWidth="1"/>
    <col min="256" max="259" width="16.140625" style="19" customWidth="1"/>
    <col min="260" max="497" width="15.7109375" style="19"/>
    <col min="498" max="498" width="19.140625" style="19" customWidth="1"/>
    <col min="499" max="499" width="15.140625" style="19" customWidth="1"/>
    <col min="500" max="503" width="16.140625" style="19" customWidth="1"/>
    <col min="504" max="509" width="15.7109375" style="19"/>
    <col min="510" max="510" width="21.28515625" style="19" bestFit="1" customWidth="1"/>
    <col min="511" max="511" width="15.140625" style="19" customWidth="1"/>
    <col min="512" max="515" width="16.140625" style="19" customWidth="1"/>
    <col min="516" max="753" width="15.7109375" style="19"/>
    <col min="754" max="754" width="19.140625" style="19" customWidth="1"/>
    <col min="755" max="755" width="15.140625" style="19" customWidth="1"/>
    <col min="756" max="759" width="16.140625" style="19" customWidth="1"/>
    <col min="760" max="765" width="15.7109375" style="19"/>
    <col min="766" max="766" width="21.28515625" style="19" bestFit="1" customWidth="1"/>
    <col min="767" max="767" width="15.140625" style="19" customWidth="1"/>
    <col min="768" max="771" width="16.140625" style="19" customWidth="1"/>
    <col min="772" max="1009" width="15.7109375" style="19"/>
    <col min="1010" max="1010" width="19.140625" style="19" customWidth="1"/>
    <col min="1011" max="1011" width="15.140625" style="19" customWidth="1"/>
    <col min="1012" max="1015" width="16.140625" style="19" customWidth="1"/>
    <col min="1016" max="1021" width="15.7109375" style="19"/>
    <col min="1022" max="1022" width="21.28515625" style="19" bestFit="1" customWidth="1"/>
    <col min="1023" max="1023" width="15.140625" style="19" customWidth="1"/>
    <col min="1024" max="1027" width="16.140625" style="19" customWidth="1"/>
    <col min="1028" max="1265" width="15.7109375" style="19"/>
    <col min="1266" max="1266" width="19.140625" style="19" customWidth="1"/>
    <col min="1267" max="1267" width="15.140625" style="19" customWidth="1"/>
    <col min="1268" max="1271" width="16.140625" style="19" customWidth="1"/>
    <col min="1272" max="1277" width="15.7109375" style="19"/>
    <col min="1278" max="1278" width="21.28515625" style="19" bestFit="1" customWidth="1"/>
    <col min="1279" max="1279" width="15.140625" style="19" customWidth="1"/>
    <col min="1280" max="1283" width="16.140625" style="19" customWidth="1"/>
    <col min="1284" max="1521" width="15.7109375" style="19"/>
    <col min="1522" max="1522" width="19.140625" style="19" customWidth="1"/>
    <col min="1523" max="1523" width="15.140625" style="19" customWidth="1"/>
    <col min="1524" max="1527" width="16.140625" style="19" customWidth="1"/>
    <col min="1528" max="1533" width="15.7109375" style="19"/>
    <col min="1534" max="1534" width="21.28515625" style="19" bestFit="1" customWidth="1"/>
    <col min="1535" max="1535" width="15.140625" style="19" customWidth="1"/>
    <col min="1536" max="1539" width="16.140625" style="19" customWidth="1"/>
    <col min="1540" max="1777" width="15.7109375" style="19"/>
    <col min="1778" max="1778" width="19.140625" style="19" customWidth="1"/>
    <col min="1779" max="1779" width="15.140625" style="19" customWidth="1"/>
    <col min="1780" max="1783" width="16.140625" style="19" customWidth="1"/>
    <col min="1784" max="1789" width="15.7109375" style="19"/>
    <col min="1790" max="1790" width="21.28515625" style="19" bestFit="1" customWidth="1"/>
    <col min="1791" max="1791" width="15.140625" style="19" customWidth="1"/>
    <col min="1792" max="1795" width="16.140625" style="19" customWidth="1"/>
    <col min="1796" max="2033" width="15.7109375" style="19"/>
    <col min="2034" max="2034" width="19.140625" style="19" customWidth="1"/>
    <col min="2035" max="2035" width="15.140625" style="19" customWidth="1"/>
    <col min="2036" max="2039" width="16.140625" style="19" customWidth="1"/>
    <col min="2040" max="2045" width="15.7109375" style="19"/>
    <col min="2046" max="2046" width="21.28515625" style="19" bestFit="1" customWidth="1"/>
    <col min="2047" max="2047" width="15.140625" style="19" customWidth="1"/>
    <col min="2048" max="2051" width="16.140625" style="19" customWidth="1"/>
    <col min="2052" max="2289" width="15.7109375" style="19"/>
    <col min="2290" max="2290" width="19.140625" style="19" customWidth="1"/>
    <col min="2291" max="2291" width="15.140625" style="19" customWidth="1"/>
    <col min="2292" max="2295" width="16.140625" style="19" customWidth="1"/>
    <col min="2296" max="2301" width="15.7109375" style="19"/>
    <col min="2302" max="2302" width="21.28515625" style="19" bestFit="1" customWidth="1"/>
    <col min="2303" max="2303" width="15.140625" style="19" customWidth="1"/>
    <col min="2304" max="2307" width="16.140625" style="19" customWidth="1"/>
    <col min="2308" max="2545" width="15.7109375" style="19"/>
    <col min="2546" max="2546" width="19.140625" style="19" customWidth="1"/>
    <col min="2547" max="2547" width="15.140625" style="19" customWidth="1"/>
    <col min="2548" max="2551" width="16.140625" style="19" customWidth="1"/>
    <col min="2552" max="2557" width="15.7109375" style="19"/>
    <col min="2558" max="2558" width="21.28515625" style="19" bestFit="1" customWidth="1"/>
    <col min="2559" max="2559" width="15.140625" style="19" customWidth="1"/>
    <col min="2560" max="2563" width="16.140625" style="19" customWidth="1"/>
    <col min="2564" max="2801" width="15.7109375" style="19"/>
    <col min="2802" max="2802" width="19.140625" style="19" customWidth="1"/>
    <col min="2803" max="2803" width="15.140625" style="19" customWidth="1"/>
    <col min="2804" max="2807" width="16.140625" style="19" customWidth="1"/>
    <col min="2808" max="2813" width="15.7109375" style="19"/>
    <col min="2814" max="2814" width="21.28515625" style="19" bestFit="1" customWidth="1"/>
    <col min="2815" max="2815" width="15.140625" style="19" customWidth="1"/>
    <col min="2816" max="2819" width="16.140625" style="19" customWidth="1"/>
    <col min="2820" max="3057" width="15.7109375" style="19"/>
    <col min="3058" max="3058" width="19.140625" style="19" customWidth="1"/>
    <col min="3059" max="3059" width="15.140625" style="19" customWidth="1"/>
    <col min="3060" max="3063" width="16.140625" style="19" customWidth="1"/>
    <col min="3064" max="3069" width="15.7109375" style="19"/>
    <col min="3070" max="3070" width="21.28515625" style="19" bestFit="1" customWidth="1"/>
    <col min="3071" max="3071" width="15.140625" style="19" customWidth="1"/>
    <col min="3072" max="3075" width="16.140625" style="19" customWidth="1"/>
    <col min="3076" max="3313" width="15.7109375" style="19"/>
    <col min="3314" max="3314" width="19.140625" style="19" customWidth="1"/>
    <col min="3315" max="3315" width="15.140625" style="19" customWidth="1"/>
    <col min="3316" max="3319" width="16.140625" style="19" customWidth="1"/>
    <col min="3320" max="3325" width="15.7109375" style="19"/>
    <col min="3326" max="3326" width="21.28515625" style="19" bestFit="1" customWidth="1"/>
    <col min="3327" max="3327" width="15.140625" style="19" customWidth="1"/>
    <col min="3328" max="3331" width="16.140625" style="19" customWidth="1"/>
    <col min="3332" max="3569" width="15.7109375" style="19"/>
    <col min="3570" max="3570" width="19.140625" style="19" customWidth="1"/>
    <col min="3571" max="3571" width="15.140625" style="19" customWidth="1"/>
    <col min="3572" max="3575" width="16.140625" style="19" customWidth="1"/>
    <col min="3576" max="3581" width="15.7109375" style="19"/>
    <col min="3582" max="3582" width="21.28515625" style="19" bestFit="1" customWidth="1"/>
    <col min="3583" max="3583" width="15.140625" style="19" customWidth="1"/>
    <col min="3584" max="3587" width="16.140625" style="19" customWidth="1"/>
    <col min="3588" max="3825" width="15.7109375" style="19"/>
    <col min="3826" max="3826" width="19.140625" style="19" customWidth="1"/>
    <col min="3827" max="3827" width="15.140625" style="19" customWidth="1"/>
    <col min="3828" max="3831" width="16.140625" style="19" customWidth="1"/>
    <col min="3832" max="3837" width="15.7109375" style="19"/>
    <col min="3838" max="3838" width="21.28515625" style="19" bestFit="1" customWidth="1"/>
    <col min="3839" max="3839" width="15.140625" style="19" customWidth="1"/>
    <col min="3840" max="3843" width="16.140625" style="19" customWidth="1"/>
    <col min="3844" max="4081" width="15.7109375" style="19"/>
    <col min="4082" max="4082" width="19.140625" style="19" customWidth="1"/>
    <col min="4083" max="4083" width="15.140625" style="19" customWidth="1"/>
    <col min="4084" max="4087" width="16.140625" style="19" customWidth="1"/>
    <col min="4088" max="4093" width="15.7109375" style="19"/>
    <col min="4094" max="4094" width="21.28515625" style="19" bestFit="1" customWidth="1"/>
    <col min="4095" max="4095" width="15.140625" style="19" customWidth="1"/>
    <col min="4096" max="4099" width="16.140625" style="19" customWidth="1"/>
    <col min="4100" max="4337" width="15.7109375" style="19"/>
    <col min="4338" max="4338" width="19.140625" style="19" customWidth="1"/>
    <col min="4339" max="4339" width="15.140625" style="19" customWidth="1"/>
    <col min="4340" max="4343" width="16.140625" style="19" customWidth="1"/>
    <col min="4344" max="4349" width="15.7109375" style="19"/>
    <col min="4350" max="4350" width="21.28515625" style="19" bestFit="1" customWidth="1"/>
    <col min="4351" max="4351" width="15.140625" style="19" customWidth="1"/>
    <col min="4352" max="4355" width="16.140625" style="19" customWidth="1"/>
    <col min="4356" max="4593" width="15.7109375" style="19"/>
    <col min="4594" max="4594" width="19.140625" style="19" customWidth="1"/>
    <col min="4595" max="4595" width="15.140625" style="19" customWidth="1"/>
    <col min="4596" max="4599" width="16.140625" style="19" customWidth="1"/>
    <col min="4600" max="4605" width="15.7109375" style="19"/>
    <col min="4606" max="4606" width="21.28515625" style="19" bestFit="1" customWidth="1"/>
    <col min="4607" max="4607" width="15.140625" style="19" customWidth="1"/>
    <col min="4608" max="4611" width="16.140625" style="19" customWidth="1"/>
    <col min="4612" max="4849" width="15.7109375" style="19"/>
    <col min="4850" max="4850" width="19.140625" style="19" customWidth="1"/>
    <col min="4851" max="4851" width="15.140625" style="19" customWidth="1"/>
    <col min="4852" max="4855" width="16.140625" style="19" customWidth="1"/>
    <col min="4856" max="4861" width="15.7109375" style="19"/>
    <col min="4862" max="4862" width="21.28515625" style="19" bestFit="1" customWidth="1"/>
    <col min="4863" max="4863" width="15.140625" style="19" customWidth="1"/>
    <col min="4864" max="4867" width="16.140625" style="19" customWidth="1"/>
    <col min="4868" max="5105" width="15.7109375" style="19"/>
    <col min="5106" max="5106" width="19.140625" style="19" customWidth="1"/>
    <col min="5107" max="5107" width="15.140625" style="19" customWidth="1"/>
    <col min="5108" max="5111" width="16.140625" style="19" customWidth="1"/>
    <col min="5112" max="5117" width="15.7109375" style="19"/>
    <col min="5118" max="5118" width="21.28515625" style="19" bestFit="1" customWidth="1"/>
    <col min="5119" max="5119" width="15.140625" style="19" customWidth="1"/>
    <col min="5120" max="5123" width="16.140625" style="19" customWidth="1"/>
    <col min="5124" max="5361" width="15.7109375" style="19"/>
    <col min="5362" max="5362" width="19.140625" style="19" customWidth="1"/>
    <col min="5363" max="5363" width="15.140625" style="19" customWidth="1"/>
    <col min="5364" max="5367" width="16.140625" style="19" customWidth="1"/>
    <col min="5368" max="5373" width="15.7109375" style="19"/>
    <col min="5374" max="5374" width="21.28515625" style="19" bestFit="1" customWidth="1"/>
    <col min="5375" max="5375" width="15.140625" style="19" customWidth="1"/>
    <col min="5376" max="5379" width="16.140625" style="19" customWidth="1"/>
    <col min="5380" max="5617" width="15.7109375" style="19"/>
    <col min="5618" max="5618" width="19.140625" style="19" customWidth="1"/>
    <col min="5619" max="5619" width="15.140625" style="19" customWidth="1"/>
    <col min="5620" max="5623" width="16.140625" style="19" customWidth="1"/>
    <col min="5624" max="5629" width="15.7109375" style="19"/>
    <col min="5630" max="5630" width="21.28515625" style="19" bestFit="1" customWidth="1"/>
    <col min="5631" max="5631" width="15.140625" style="19" customWidth="1"/>
    <col min="5632" max="5635" width="16.140625" style="19" customWidth="1"/>
    <col min="5636" max="5873" width="15.7109375" style="19"/>
    <col min="5874" max="5874" width="19.140625" style="19" customWidth="1"/>
    <col min="5875" max="5875" width="15.140625" style="19" customWidth="1"/>
    <col min="5876" max="5879" width="16.140625" style="19" customWidth="1"/>
    <col min="5880" max="5885" width="15.7109375" style="19"/>
    <col min="5886" max="5886" width="21.28515625" style="19" bestFit="1" customWidth="1"/>
    <col min="5887" max="5887" width="15.140625" style="19" customWidth="1"/>
    <col min="5888" max="5891" width="16.140625" style="19" customWidth="1"/>
    <col min="5892" max="6129" width="15.7109375" style="19"/>
    <col min="6130" max="6130" width="19.140625" style="19" customWidth="1"/>
    <col min="6131" max="6131" width="15.140625" style="19" customWidth="1"/>
    <col min="6132" max="6135" width="16.140625" style="19" customWidth="1"/>
    <col min="6136" max="6141" width="15.7109375" style="19"/>
    <col min="6142" max="6142" width="21.28515625" style="19" bestFit="1" customWidth="1"/>
    <col min="6143" max="6143" width="15.140625" style="19" customWidth="1"/>
    <col min="6144" max="6147" width="16.140625" style="19" customWidth="1"/>
    <col min="6148" max="6385" width="15.7109375" style="19"/>
    <col min="6386" max="6386" width="19.140625" style="19" customWidth="1"/>
    <col min="6387" max="6387" width="15.140625" style="19" customWidth="1"/>
    <col min="6388" max="6391" width="16.140625" style="19" customWidth="1"/>
    <col min="6392" max="6397" width="15.7109375" style="19"/>
    <col min="6398" max="6398" width="21.28515625" style="19" bestFit="1" customWidth="1"/>
    <col min="6399" max="6399" width="15.140625" style="19" customWidth="1"/>
    <col min="6400" max="6403" width="16.140625" style="19" customWidth="1"/>
    <col min="6404" max="6641" width="15.7109375" style="19"/>
    <col min="6642" max="6642" width="19.140625" style="19" customWidth="1"/>
    <col min="6643" max="6643" width="15.140625" style="19" customWidth="1"/>
    <col min="6644" max="6647" width="16.140625" style="19" customWidth="1"/>
    <col min="6648" max="6653" width="15.7109375" style="19"/>
    <col min="6654" max="6654" width="21.28515625" style="19" bestFit="1" customWidth="1"/>
    <col min="6655" max="6655" width="15.140625" style="19" customWidth="1"/>
    <col min="6656" max="6659" width="16.140625" style="19" customWidth="1"/>
    <col min="6660" max="6897" width="15.7109375" style="19"/>
    <col min="6898" max="6898" width="19.140625" style="19" customWidth="1"/>
    <col min="6899" max="6899" width="15.140625" style="19" customWidth="1"/>
    <col min="6900" max="6903" width="16.140625" style="19" customWidth="1"/>
    <col min="6904" max="6909" width="15.7109375" style="19"/>
    <col min="6910" max="6910" width="21.28515625" style="19" bestFit="1" customWidth="1"/>
    <col min="6911" max="6911" width="15.140625" style="19" customWidth="1"/>
    <col min="6912" max="6915" width="16.140625" style="19" customWidth="1"/>
    <col min="6916" max="7153" width="15.7109375" style="19"/>
    <col min="7154" max="7154" width="19.140625" style="19" customWidth="1"/>
    <col min="7155" max="7155" width="15.140625" style="19" customWidth="1"/>
    <col min="7156" max="7159" width="16.140625" style="19" customWidth="1"/>
    <col min="7160" max="7165" width="15.7109375" style="19"/>
    <col min="7166" max="7166" width="21.28515625" style="19" bestFit="1" customWidth="1"/>
    <col min="7167" max="7167" width="15.140625" style="19" customWidth="1"/>
    <col min="7168" max="7171" width="16.140625" style="19" customWidth="1"/>
    <col min="7172" max="7409" width="15.7109375" style="19"/>
    <col min="7410" max="7410" width="19.140625" style="19" customWidth="1"/>
    <col min="7411" max="7411" width="15.140625" style="19" customWidth="1"/>
    <col min="7412" max="7415" width="16.140625" style="19" customWidth="1"/>
    <col min="7416" max="7421" width="15.7109375" style="19"/>
    <col min="7422" max="7422" width="21.28515625" style="19" bestFit="1" customWidth="1"/>
    <col min="7423" max="7423" width="15.140625" style="19" customWidth="1"/>
    <col min="7424" max="7427" width="16.140625" style="19" customWidth="1"/>
    <col min="7428" max="7665" width="15.7109375" style="19"/>
    <col min="7666" max="7666" width="19.140625" style="19" customWidth="1"/>
    <col min="7667" max="7667" width="15.140625" style="19" customWidth="1"/>
    <col min="7668" max="7671" width="16.140625" style="19" customWidth="1"/>
    <col min="7672" max="7677" width="15.7109375" style="19"/>
    <col min="7678" max="7678" width="21.28515625" style="19" bestFit="1" customWidth="1"/>
    <col min="7679" max="7679" width="15.140625" style="19" customWidth="1"/>
    <col min="7680" max="7683" width="16.140625" style="19" customWidth="1"/>
    <col min="7684" max="7921" width="15.7109375" style="19"/>
    <col min="7922" max="7922" width="19.140625" style="19" customWidth="1"/>
    <col min="7923" max="7923" width="15.140625" style="19" customWidth="1"/>
    <col min="7924" max="7927" width="16.140625" style="19" customWidth="1"/>
    <col min="7928" max="7933" width="15.7109375" style="19"/>
    <col min="7934" max="7934" width="21.28515625" style="19" bestFit="1" customWidth="1"/>
    <col min="7935" max="7935" width="15.140625" style="19" customWidth="1"/>
    <col min="7936" max="7939" width="16.140625" style="19" customWidth="1"/>
    <col min="7940" max="8177" width="15.7109375" style="19"/>
    <col min="8178" max="8178" width="19.140625" style="19" customWidth="1"/>
    <col min="8179" max="8179" width="15.140625" style="19" customWidth="1"/>
    <col min="8180" max="8183" width="16.140625" style="19" customWidth="1"/>
    <col min="8184" max="8189" width="15.7109375" style="19"/>
    <col min="8190" max="8190" width="21.28515625" style="19" bestFit="1" customWidth="1"/>
    <col min="8191" max="8191" width="15.140625" style="19" customWidth="1"/>
    <col min="8192" max="8195" width="16.140625" style="19" customWidth="1"/>
    <col min="8196" max="8433" width="15.7109375" style="19"/>
    <col min="8434" max="8434" width="19.140625" style="19" customWidth="1"/>
    <col min="8435" max="8435" width="15.140625" style="19" customWidth="1"/>
    <col min="8436" max="8439" width="16.140625" style="19" customWidth="1"/>
    <col min="8440" max="8445" width="15.7109375" style="19"/>
    <col min="8446" max="8446" width="21.28515625" style="19" bestFit="1" customWidth="1"/>
    <col min="8447" max="8447" width="15.140625" style="19" customWidth="1"/>
    <col min="8448" max="8451" width="16.140625" style="19" customWidth="1"/>
    <col min="8452" max="8689" width="15.7109375" style="19"/>
    <col min="8690" max="8690" width="19.140625" style="19" customWidth="1"/>
    <col min="8691" max="8691" width="15.140625" style="19" customWidth="1"/>
    <col min="8692" max="8695" width="16.140625" style="19" customWidth="1"/>
    <col min="8696" max="8701" width="15.7109375" style="19"/>
    <col min="8702" max="8702" width="21.28515625" style="19" bestFit="1" customWidth="1"/>
    <col min="8703" max="8703" width="15.140625" style="19" customWidth="1"/>
    <col min="8704" max="8707" width="16.140625" style="19" customWidth="1"/>
    <col min="8708" max="8945" width="15.7109375" style="19"/>
    <col min="8946" max="8946" width="19.140625" style="19" customWidth="1"/>
    <col min="8947" max="8947" width="15.140625" style="19" customWidth="1"/>
    <col min="8948" max="8951" width="16.140625" style="19" customWidth="1"/>
    <col min="8952" max="8957" width="15.7109375" style="19"/>
    <col min="8958" max="8958" width="21.28515625" style="19" bestFit="1" customWidth="1"/>
    <col min="8959" max="8959" width="15.140625" style="19" customWidth="1"/>
    <col min="8960" max="8963" width="16.140625" style="19" customWidth="1"/>
    <col min="8964" max="9201" width="15.7109375" style="19"/>
    <col min="9202" max="9202" width="19.140625" style="19" customWidth="1"/>
    <col min="9203" max="9203" width="15.140625" style="19" customWidth="1"/>
    <col min="9204" max="9207" width="16.140625" style="19" customWidth="1"/>
    <col min="9208" max="9213" width="15.7109375" style="19"/>
    <col min="9214" max="9214" width="21.28515625" style="19" bestFit="1" customWidth="1"/>
    <col min="9215" max="9215" width="15.140625" style="19" customWidth="1"/>
    <col min="9216" max="9219" width="16.140625" style="19" customWidth="1"/>
    <col min="9220" max="9457" width="15.7109375" style="19"/>
    <col min="9458" max="9458" width="19.140625" style="19" customWidth="1"/>
    <col min="9459" max="9459" width="15.140625" style="19" customWidth="1"/>
    <col min="9460" max="9463" width="16.140625" style="19" customWidth="1"/>
    <col min="9464" max="9469" width="15.7109375" style="19"/>
    <col min="9470" max="9470" width="21.28515625" style="19" bestFit="1" customWidth="1"/>
    <col min="9471" max="9471" width="15.140625" style="19" customWidth="1"/>
    <col min="9472" max="9475" width="16.140625" style="19" customWidth="1"/>
    <col min="9476" max="9713" width="15.7109375" style="19"/>
    <col min="9714" max="9714" width="19.140625" style="19" customWidth="1"/>
    <col min="9715" max="9715" width="15.140625" style="19" customWidth="1"/>
    <col min="9716" max="9719" width="16.140625" style="19" customWidth="1"/>
    <col min="9720" max="9725" width="15.7109375" style="19"/>
    <col min="9726" max="9726" width="21.28515625" style="19" bestFit="1" customWidth="1"/>
    <col min="9727" max="9727" width="15.140625" style="19" customWidth="1"/>
    <col min="9728" max="9731" width="16.140625" style="19" customWidth="1"/>
    <col min="9732" max="9969" width="15.7109375" style="19"/>
    <col min="9970" max="9970" width="19.140625" style="19" customWidth="1"/>
    <col min="9971" max="9971" width="15.140625" style="19" customWidth="1"/>
    <col min="9972" max="9975" width="16.140625" style="19" customWidth="1"/>
    <col min="9976" max="9981" width="15.7109375" style="19"/>
    <col min="9982" max="9982" width="21.28515625" style="19" bestFit="1" customWidth="1"/>
    <col min="9983" max="9983" width="15.140625" style="19" customWidth="1"/>
    <col min="9984" max="9987" width="16.140625" style="19" customWidth="1"/>
    <col min="9988" max="10225" width="15.7109375" style="19"/>
    <col min="10226" max="10226" width="19.140625" style="19" customWidth="1"/>
    <col min="10227" max="10227" width="15.140625" style="19" customWidth="1"/>
    <col min="10228" max="10231" width="16.140625" style="19" customWidth="1"/>
    <col min="10232" max="10237" width="15.7109375" style="19"/>
    <col min="10238" max="10238" width="21.28515625" style="19" bestFit="1" customWidth="1"/>
    <col min="10239" max="10239" width="15.140625" style="19" customWidth="1"/>
    <col min="10240" max="10243" width="16.140625" style="19" customWidth="1"/>
    <col min="10244" max="10481" width="15.7109375" style="19"/>
    <col min="10482" max="10482" width="19.140625" style="19" customWidth="1"/>
    <col min="10483" max="10483" width="15.140625" style="19" customWidth="1"/>
    <col min="10484" max="10487" width="16.140625" style="19" customWidth="1"/>
    <col min="10488" max="10493" width="15.7109375" style="19"/>
    <col min="10494" max="10494" width="21.28515625" style="19" bestFit="1" customWidth="1"/>
    <col min="10495" max="10495" width="15.140625" style="19" customWidth="1"/>
    <col min="10496" max="10499" width="16.140625" style="19" customWidth="1"/>
    <col min="10500" max="10737" width="15.7109375" style="19"/>
    <col min="10738" max="10738" width="19.140625" style="19" customWidth="1"/>
    <col min="10739" max="10739" width="15.140625" style="19" customWidth="1"/>
    <col min="10740" max="10743" width="16.140625" style="19" customWidth="1"/>
    <col min="10744" max="10749" width="15.7109375" style="19"/>
    <col min="10750" max="10750" width="21.28515625" style="19" bestFit="1" customWidth="1"/>
    <col min="10751" max="10751" width="15.140625" style="19" customWidth="1"/>
    <col min="10752" max="10755" width="16.140625" style="19" customWidth="1"/>
    <col min="10756" max="10993" width="15.7109375" style="19"/>
    <col min="10994" max="10994" width="19.140625" style="19" customWidth="1"/>
    <col min="10995" max="10995" width="15.140625" style="19" customWidth="1"/>
    <col min="10996" max="10999" width="16.140625" style="19" customWidth="1"/>
    <col min="11000" max="11005" width="15.7109375" style="19"/>
    <col min="11006" max="11006" width="21.28515625" style="19" bestFit="1" customWidth="1"/>
    <col min="11007" max="11007" width="15.140625" style="19" customWidth="1"/>
    <col min="11008" max="11011" width="16.140625" style="19" customWidth="1"/>
    <col min="11012" max="11249" width="15.7109375" style="19"/>
    <col min="11250" max="11250" width="19.140625" style="19" customWidth="1"/>
    <col min="11251" max="11251" width="15.140625" style="19" customWidth="1"/>
    <col min="11252" max="11255" width="16.140625" style="19" customWidth="1"/>
    <col min="11256" max="11261" width="15.7109375" style="19"/>
    <col min="11262" max="11262" width="21.28515625" style="19" bestFit="1" customWidth="1"/>
    <col min="11263" max="11263" width="15.140625" style="19" customWidth="1"/>
    <col min="11264" max="11267" width="16.140625" style="19" customWidth="1"/>
    <col min="11268" max="11505" width="15.7109375" style="19"/>
    <col min="11506" max="11506" width="19.140625" style="19" customWidth="1"/>
    <col min="11507" max="11507" width="15.140625" style="19" customWidth="1"/>
    <col min="11508" max="11511" width="16.140625" style="19" customWidth="1"/>
    <col min="11512" max="11517" width="15.7109375" style="19"/>
    <col min="11518" max="11518" width="21.28515625" style="19" bestFit="1" customWidth="1"/>
    <col min="11519" max="11519" width="15.140625" style="19" customWidth="1"/>
    <col min="11520" max="11523" width="16.140625" style="19" customWidth="1"/>
    <col min="11524" max="11761" width="15.7109375" style="19"/>
    <col min="11762" max="11762" width="19.140625" style="19" customWidth="1"/>
    <col min="11763" max="11763" width="15.140625" style="19" customWidth="1"/>
    <col min="11764" max="11767" width="16.140625" style="19" customWidth="1"/>
    <col min="11768" max="11773" width="15.7109375" style="19"/>
    <col min="11774" max="11774" width="21.28515625" style="19" bestFit="1" customWidth="1"/>
    <col min="11775" max="11775" width="15.140625" style="19" customWidth="1"/>
    <col min="11776" max="11779" width="16.140625" style="19" customWidth="1"/>
    <col min="11780" max="12017" width="15.7109375" style="19"/>
    <col min="12018" max="12018" width="19.140625" style="19" customWidth="1"/>
    <col min="12019" max="12019" width="15.140625" style="19" customWidth="1"/>
    <col min="12020" max="12023" width="16.140625" style="19" customWidth="1"/>
    <col min="12024" max="12029" width="15.7109375" style="19"/>
    <col min="12030" max="12030" width="21.28515625" style="19" bestFit="1" customWidth="1"/>
    <col min="12031" max="12031" width="15.140625" style="19" customWidth="1"/>
    <col min="12032" max="12035" width="16.140625" style="19" customWidth="1"/>
    <col min="12036" max="12273" width="15.7109375" style="19"/>
    <col min="12274" max="12274" width="19.140625" style="19" customWidth="1"/>
    <col min="12275" max="12275" width="15.140625" style="19" customWidth="1"/>
    <col min="12276" max="12279" width="16.140625" style="19" customWidth="1"/>
    <col min="12280" max="12285" width="15.7109375" style="19"/>
    <col min="12286" max="12286" width="21.28515625" style="19" bestFit="1" customWidth="1"/>
    <col min="12287" max="12287" width="15.140625" style="19" customWidth="1"/>
    <col min="12288" max="12291" width="16.140625" style="19" customWidth="1"/>
    <col min="12292" max="12529" width="15.7109375" style="19"/>
    <col min="12530" max="12530" width="19.140625" style="19" customWidth="1"/>
    <col min="12531" max="12531" width="15.140625" style="19" customWidth="1"/>
    <col min="12532" max="12535" width="16.140625" style="19" customWidth="1"/>
    <col min="12536" max="12541" width="15.7109375" style="19"/>
    <col min="12542" max="12542" width="21.28515625" style="19" bestFit="1" customWidth="1"/>
    <col min="12543" max="12543" width="15.140625" style="19" customWidth="1"/>
    <col min="12544" max="12547" width="16.140625" style="19" customWidth="1"/>
    <col min="12548" max="12785" width="15.7109375" style="19"/>
    <col min="12786" max="12786" width="19.140625" style="19" customWidth="1"/>
    <col min="12787" max="12787" width="15.140625" style="19" customWidth="1"/>
    <col min="12788" max="12791" width="16.140625" style="19" customWidth="1"/>
    <col min="12792" max="12797" width="15.7109375" style="19"/>
    <col min="12798" max="12798" width="21.28515625" style="19" bestFit="1" customWidth="1"/>
    <col min="12799" max="12799" width="15.140625" style="19" customWidth="1"/>
    <col min="12800" max="12803" width="16.140625" style="19" customWidth="1"/>
    <col min="12804" max="13041" width="15.7109375" style="19"/>
    <col min="13042" max="13042" width="19.140625" style="19" customWidth="1"/>
    <col min="13043" max="13043" width="15.140625" style="19" customWidth="1"/>
    <col min="13044" max="13047" width="16.140625" style="19" customWidth="1"/>
    <col min="13048" max="13053" width="15.7109375" style="19"/>
    <col min="13054" max="13054" width="21.28515625" style="19" bestFit="1" customWidth="1"/>
    <col min="13055" max="13055" width="15.140625" style="19" customWidth="1"/>
    <col min="13056" max="13059" width="16.140625" style="19" customWidth="1"/>
    <col min="13060" max="13297" width="15.7109375" style="19"/>
    <col min="13298" max="13298" width="19.140625" style="19" customWidth="1"/>
    <col min="13299" max="13299" width="15.140625" style="19" customWidth="1"/>
    <col min="13300" max="13303" width="16.140625" style="19" customWidth="1"/>
    <col min="13304" max="13309" width="15.7109375" style="19"/>
    <col min="13310" max="13310" width="21.28515625" style="19" bestFit="1" customWidth="1"/>
    <col min="13311" max="13311" width="15.140625" style="19" customWidth="1"/>
    <col min="13312" max="13315" width="16.140625" style="19" customWidth="1"/>
    <col min="13316" max="13553" width="15.7109375" style="19"/>
    <col min="13554" max="13554" width="19.140625" style="19" customWidth="1"/>
    <col min="13555" max="13555" width="15.140625" style="19" customWidth="1"/>
    <col min="13556" max="13559" width="16.140625" style="19" customWidth="1"/>
    <col min="13560" max="13565" width="15.7109375" style="19"/>
    <col min="13566" max="13566" width="21.28515625" style="19" bestFit="1" customWidth="1"/>
    <col min="13567" max="13567" width="15.140625" style="19" customWidth="1"/>
    <col min="13568" max="13571" width="16.140625" style="19" customWidth="1"/>
    <col min="13572" max="13809" width="15.7109375" style="19"/>
    <col min="13810" max="13810" width="19.140625" style="19" customWidth="1"/>
    <col min="13811" max="13811" width="15.140625" style="19" customWidth="1"/>
    <col min="13812" max="13815" width="16.140625" style="19" customWidth="1"/>
    <col min="13816" max="13821" width="15.7109375" style="19"/>
    <col min="13822" max="13822" width="21.28515625" style="19" bestFit="1" customWidth="1"/>
    <col min="13823" max="13823" width="15.140625" style="19" customWidth="1"/>
    <col min="13824" max="13827" width="16.140625" style="19" customWidth="1"/>
    <col min="13828" max="14065" width="15.7109375" style="19"/>
    <col min="14066" max="14066" width="19.140625" style="19" customWidth="1"/>
    <col min="14067" max="14067" width="15.140625" style="19" customWidth="1"/>
    <col min="14068" max="14071" width="16.140625" style="19" customWidth="1"/>
    <col min="14072" max="14077" width="15.7109375" style="19"/>
    <col min="14078" max="14078" width="21.28515625" style="19" bestFit="1" customWidth="1"/>
    <col min="14079" max="14079" width="15.140625" style="19" customWidth="1"/>
    <col min="14080" max="14083" width="16.140625" style="19" customWidth="1"/>
    <col min="14084" max="14321" width="15.7109375" style="19"/>
    <col min="14322" max="14322" width="19.140625" style="19" customWidth="1"/>
    <col min="14323" max="14323" width="15.140625" style="19" customWidth="1"/>
    <col min="14324" max="14327" width="16.140625" style="19" customWidth="1"/>
    <col min="14328" max="14333" width="15.7109375" style="19"/>
    <col min="14334" max="14334" width="21.28515625" style="19" bestFit="1" customWidth="1"/>
    <col min="14335" max="14335" width="15.140625" style="19" customWidth="1"/>
    <col min="14336" max="14339" width="16.140625" style="19" customWidth="1"/>
    <col min="14340" max="14577" width="15.7109375" style="19"/>
    <col min="14578" max="14578" width="19.140625" style="19" customWidth="1"/>
    <col min="14579" max="14579" width="15.140625" style="19" customWidth="1"/>
    <col min="14580" max="14583" width="16.140625" style="19" customWidth="1"/>
    <col min="14584" max="14589" width="15.7109375" style="19"/>
    <col min="14590" max="14590" width="21.28515625" style="19" bestFit="1" customWidth="1"/>
    <col min="14591" max="14591" width="15.140625" style="19" customWidth="1"/>
    <col min="14592" max="14595" width="16.140625" style="19" customWidth="1"/>
    <col min="14596" max="14833" width="15.7109375" style="19"/>
    <col min="14834" max="14834" width="19.140625" style="19" customWidth="1"/>
    <col min="14835" max="14835" width="15.140625" style="19" customWidth="1"/>
    <col min="14836" max="14839" width="16.140625" style="19" customWidth="1"/>
    <col min="14840" max="14845" width="15.7109375" style="19"/>
    <col min="14846" max="14846" width="21.28515625" style="19" bestFit="1" customWidth="1"/>
    <col min="14847" max="14847" width="15.140625" style="19" customWidth="1"/>
    <col min="14848" max="14851" width="16.140625" style="19" customWidth="1"/>
    <col min="14852" max="15089" width="15.7109375" style="19"/>
    <col min="15090" max="15090" width="19.140625" style="19" customWidth="1"/>
    <col min="15091" max="15091" width="15.140625" style="19" customWidth="1"/>
    <col min="15092" max="15095" width="16.140625" style="19" customWidth="1"/>
    <col min="15096" max="15101" width="15.7109375" style="19"/>
    <col min="15102" max="15102" width="21.28515625" style="19" bestFit="1" customWidth="1"/>
    <col min="15103" max="15103" width="15.140625" style="19" customWidth="1"/>
    <col min="15104" max="15107" width="16.140625" style="19" customWidth="1"/>
    <col min="15108" max="15345" width="15.7109375" style="19"/>
    <col min="15346" max="15346" width="19.140625" style="19" customWidth="1"/>
    <col min="15347" max="15347" width="15.140625" style="19" customWidth="1"/>
    <col min="15348" max="15351" width="16.140625" style="19" customWidth="1"/>
    <col min="15352" max="15357" width="15.7109375" style="19"/>
    <col min="15358" max="15358" width="21.28515625" style="19" bestFit="1" customWidth="1"/>
    <col min="15359" max="15359" width="15.140625" style="19" customWidth="1"/>
    <col min="15360" max="15363" width="16.140625" style="19" customWidth="1"/>
    <col min="15364" max="15601" width="15.7109375" style="19"/>
    <col min="15602" max="15602" width="19.140625" style="19" customWidth="1"/>
    <col min="15603" max="15603" width="15.140625" style="19" customWidth="1"/>
    <col min="15604" max="15607" width="16.140625" style="19" customWidth="1"/>
    <col min="15608" max="15613" width="15.7109375" style="19"/>
    <col min="15614" max="15614" width="21.28515625" style="19" bestFit="1" customWidth="1"/>
    <col min="15615" max="15615" width="15.140625" style="19" customWidth="1"/>
    <col min="15616" max="15619" width="16.140625" style="19" customWidth="1"/>
    <col min="15620" max="15857" width="15.7109375" style="19"/>
    <col min="15858" max="15858" width="19.140625" style="19" customWidth="1"/>
    <col min="15859" max="15859" width="15.140625" style="19" customWidth="1"/>
    <col min="15860" max="15863" width="16.140625" style="19" customWidth="1"/>
    <col min="15864" max="15869" width="15.7109375" style="19"/>
    <col min="15870" max="15870" width="21.28515625" style="19" bestFit="1" customWidth="1"/>
    <col min="15871" max="15871" width="15.140625" style="19" customWidth="1"/>
    <col min="15872" max="15875" width="16.140625" style="19" customWidth="1"/>
    <col min="15876" max="16113" width="15.7109375" style="19"/>
    <col min="16114" max="16114" width="19.140625" style="19" customWidth="1"/>
    <col min="16115" max="16115" width="15.140625" style="19" customWidth="1"/>
    <col min="16116" max="16119" width="16.140625" style="19" customWidth="1"/>
    <col min="16120" max="16125" width="15.7109375" style="19"/>
    <col min="16126" max="16126" width="21.28515625" style="19" bestFit="1" customWidth="1"/>
    <col min="16127" max="16127" width="15.140625" style="19" customWidth="1"/>
    <col min="16128" max="16131" width="16.140625" style="19" customWidth="1"/>
    <col min="16132" max="16369" width="15.7109375" style="19"/>
    <col min="16370" max="16370" width="19.140625" style="19" customWidth="1"/>
    <col min="16371" max="16371" width="15.140625" style="19" customWidth="1"/>
    <col min="16372" max="16375" width="16.140625" style="19" customWidth="1"/>
    <col min="16376" max="16384" width="15.7109375" style="19"/>
  </cols>
  <sheetData>
    <row r="1" spans="1:6" ht="33.75" customHeight="1" thickBot="1">
      <c r="A1" s="313" t="s">
        <v>430</v>
      </c>
      <c r="B1" s="313"/>
      <c r="C1" s="313"/>
      <c r="D1" s="290"/>
      <c r="E1" s="290"/>
      <c r="F1" s="290"/>
    </row>
    <row r="2" spans="1:6" ht="23.25" thickBot="1">
      <c r="A2" s="150" t="s">
        <v>68</v>
      </c>
      <c r="B2" s="150" t="s">
        <v>185</v>
      </c>
      <c r="C2" s="160" t="s">
        <v>448</v>
      </c>
    </row>
    <row r="3" spans="1:6" ht="21" customHeight="1">
      <c r="A3" s="2">
        <v>1395</v>
      </c>
      <c r="B3" s="3">
        <v>988201</v>
      </c>
      <c r="C3" s="3">
        <v>725120</v>
      </c>
    </row>
    <row r="4" spans="1:6" ht="21" customHeight="1">
      <c r="A4" s="2">
        <v>1396</v>
      </c>
      <c r="B4" s="3">
        <v>970529</v>
      </c>
      <c r="C4" s="3">
        <v>763066</v>
      </c>
    </row>
    <row r="5" spans="1:6" ht="21" customHeight="1">
      <c r="A5" s="2">
        <v>1397</v>
      </c>
      <c r="B5" s="3">
        <v>809753</v>
      </c>
      <c r="C5" s="3">
        <v>741759</v>
      </c>
    </row>
    <row r="6" spans="1:6" ht="21" customHeight="1">
      <c r="A6" s="2">
        <v>1398</v>
      </c>
      <c r="B6" s="3">
        <v>831406</v>
      </c>
      <c r="C6" s="3">
        <v>829595</v>
      </c>
    </row>
    <row r="7" spans="1:6" ht="21" customHeight="1">
      <c r="A7" s="2">
        <v>1399</v>
      </c>
      <c r="B7" s="3">
        <v>835779</v>
      </c>
      <c r="C7" s="3">
        <v>821153</v>
      </c>
    </row>
    <row r="8" spans="1:6" ht="21" customHeight="1" thickBot="1">
      <c r="A8" s="2">
        <v>1400</v>
      </c>
      <c r="B8" s="3">
        <f>SUM(B9:B41)</f>
        <v>768746</v>
      </c>
      <c r="C8" s="3">
        <f>SUM(C9:C41)</f>
        <v>754010</v>
      </c>
    </row>
    <row r="9" spans="1:6" ht="21" customHeight="1" thickBot="1">
      <c r="A9" s="5" t="s">
        <v>41</v>
      </c>
      <c r="B9" s="10">
        <v>50608</v>
      </c>
      <c r="C9" s="7">
        <v>48652</v>
      </c>
    </row>
    <row r="10" spans="1:6" ht="21" customHeight="1" thickBot="1">
      <c r="A10" s="11" t="s">
        <v>42</v>
      </c>
      <c r="B10" s="29">
        <v>33666</v>
      </c>
      <c r="C10" s="21">
        <v>32833</v>
      </c>
    </row>
    <row r="11" spans="1:6" ht="21" customHeight="1" thickBot="1">
      <c r="A11" s="11" t="s">
        <v>43</v>
      </c>
      <c r="B11" s="29">
        <v>18461</v>
      </c>
      <c r="C11" s="21">
        <v>18592</v>
      </c>
    </row>
    <row r="12" spans="1:6" ht="21" customHeight="1" thickBot="1">
      <c r="A12" s="11" t="s">
        <v>0</v>
      </c>
      <c r="B12" s="29">
        <v>49768</v>
      </c>
      <c r="C12" s="21">
        <v>50135</v>
      </c>
    </row>
    <row r="13" spans="1:6" ht="21" customHeight="1" thickBot="1">
      <c r="A13" s="11" t="s">
        <v>33</v>
      </c>
      <c r="B13" s="29">
        <v>30979</v>
      </c>
      <c r="C13" s="21">
        <v>31406</v>
      </c>
    </row>
    <row r="14" spans="1:6" ht="21" customHeight="1" thickBot="1">
      <c r="A14" s="11" t="s">
        <v>44</v>
      </c>
      <c r="B14" s="29">
        <v>10564</v>
      </c>
      <c r="C14" s="21">
        <v>10517</v>
      </c>
    </row>
    <row r="15" spans="1:6" ht="21" customHeight="1" thickBot="1">
      <c r="A15" s="11" t="s">
        <v>1</v>
      </c>
      <c r="B15" s="29">
        <v>10769</v>
      </c>
      <c r="C15" s="21">
        <v>10977</v>
      </c>
    </row>
    <row r="16" spans="1:6" ht="21" customHeight="1" thickBot="1">
      <c r="A16" s="11" t="s">
        <v>45</v>
      </c>
      <c r="B16" s="29">
        <v>13079</v>
      </c>
      <c r="C16" s="21">
        <v>13031</v>
      </c>
    </row>
    <row r="17" spans="1:3" ht="21" customHeight="1" thickBot="1">
      <c r="A17" s="11" t="s">
        <v>46</v>
      </c>
      <c r="B17" s="29">
        <v>8410</v>
      </c>
      <c r="C17" s="21">
        <v>8333</v>
      </c>
    </row>
    <row r="18" spans="1:3" ht="21" customHeight="1" thickBot="1">
      <c r="A18" s="11" t="s">
        <v>47</v>
      </c>
      <c r="B18" s="29">
        <v>49973</v>
      </c>
      <c r="C18" s="21">
        <v>48233</v>
      </c>
    </row>
    <row r="19" spans="1:3" ht="21" customHeight="1" thickBot="1">
      <c r="A19" s="11" t="s">
        <v>28</v>
      </c>
      <c r="B19" s="29">
        <v>9907</v>
      </c>
      <c r="C19" s="21">
        <v>10308</v>
      </c>
    </row>
    <row r="20" spans="1:3" ht="21" customHeight="1" thickBot="1">
      <c r="A20" s="11" t="s">
        <v>2</v>
      </c>
      <c r="B20" s="29">
        <v>39397</v>
      </c>
      <c r="C20" s="21">
        <v>37969</v>
      </c>
    </row>
    <row r="21" spans="1:3" ht="21" customHeight="1" thickBot="1">
      <c r="A21" s="11" t="s">
        <v>3</v>
      </c>
      <c r="B21" s="29">
        <v>13099</v>
      </c>
      <c r="C21" s="21">
        <v>13103</v>
      </c>
    </row>
    <row r="22" spans="1:3" ht="21" customHeight="1" thickBot="1">
      <c r="A22" s="11" t="s">
        <v>4</v>
      </c>
      <c r="B22" s="29">
        <v>7227</v>
      </c>
      <c r="C22" s="21">
        <v>7108</v>
      </c>
    </row>
    <row r="23" spans="1:3" ht="21" customHeight="1" thickBot="1">
      <c r="A23" s="11" t="s">
        <v>48</v>
      </c>
      <c r="B23" s="29">
        <v>7518</v>
      </c>
      <c r="C23" s="21">
        <v>6537</v>
      </c>
    </row>
    <row r="24" spans="1:3" ht="21" customHeight="1" thickBot="1">
      <c r="A24" s="11" t="s">
        <v>49</v>
      </c>
      <c r="B24" s="29">
        <v>24778</v>
      </c>
      <c r="C24" s="21">
        <v>25522</v>
      </c>
    </row>
    <row r="25" spans="1:3" ht="21" customHeight="1" thickBot="1">
      <c r="A25" s="11" t="s">
        <v>50</v>
      </c>
      <c r="B25" s="29">
        <v>31401</v>
      </c>
      <c r="C25" s="21">
        <v>29396</v>
      </c>
    </row>
    <row r="26" spans="1:3" ht="21" customHeight="1" thickBot="1">
      <c r="A26" s="11" t="s">
        <v>51</v>
      </c>
      <c r="B26" s="29">
        <v>16080</v>
      </c>
      <c r="C26" s="21">
        <v>14363</v>
      </c>
    </row>
    <row r="27" spans="1:3" ht="21" customHeight="1" thickBot="1">
      <c r="A27" s="11" t="s">
        <v>5</v>
      </c>
      <c r="B27" s="29">
        <v>51941</v>
      </c>
      <c r="C27" s="21">
        <v>51799</v>
      </c>
    </row>
    <row r="28" spans="1:3" ht="21" customHeight="1" thickBot="1">
      <c r="A28" s="11" t="s">
        <v>52</v>
      </c>
      <c r="B28" s="29">
        <v>15036</v>
      </c>
      <c r="C28" s="21">
        <v>14452</v>
      </c>
    </row>
    <row r="29" spans="1:3" ht="21" customHeight="1" thickBot="1">
      <c r="A29" s="11" t="s">
        <v>6</v>
      </c>
      <c r="B29" s="29">
        <v>15377</v>
      </c>
      <c r="C29" s="21">
        <v>14975</v>
      </c>
    </row>
    <row r="30" spans="1:3" ht="21" customHeight="1" thickBot="1">
      <c r="A30" s="11" t="s">
        <v>53</v>
      </c>
      <c r="B30" s="29">
        <v>25043</v>
      </c>
      <c r="C30" s="21">
        <v>25667</v>
      </c>
    </row>
    <row r="31" spans="1:3" ht="21" customHeight="1" thickBot="1">
      <c r="A31" s="11" t="s">
        <v>54</v>
      </c>
      <c r="B31" s="29">
        <v>32021</v>
      </c>
      <c r="C31" s="21">
        <v>32510</v>
      </c>
    </row>
    <row r="32" spans="1:3" ht="21" customHeight="1" thickBot="1">
      <c r="A32" s="11" t="s">
        <v>55</v>
      </c>
      <c r="B32" s="29">
        <v>19427</v>
      </c>
      <c r="C32" s="21">
        <v>19208</v>
      </c>
    </row>
    <row r="33" spans="1:5" ht="21" customHeight="1" thickBot="1">
      <c r="A33" s="11" t="s">
        <v>56</v>
      </c>
      <c r="B33" s="29">
        <v>6897</v>
      </c>
      <c r="C33" s="21">
        <v>7153</v>
      </c>
    </row>
    <row r="34" spans="1:5" ht="21" customHeight="1" thickBot="1">
      <c r="A34" s="11" t="s">
        <v>7</v>
      </c>
      <c r="B34" s="29">
        <v>17510</v>
      </c>
      <c r="C34" s="21">
        <v>17371</v>
      </c>
    </row>
    <row r="35" spans="1:5" ht="21" customHeight="1" thickBot="1">
      <c r="A35" s="11" t="s">
        <v>57</v>
      </c>
      <c r="B35" s="29">
        <v>28079</v>
      </c>
      <c r="C35" s="21">
        <v>28159</v>
      </c>
    </row>
    <row r="36" spans="1:5" ht="21" customHeight="1" thickBot="1">
      <c r="A36" s="11" t="s">
        <v>8</v>
      </c>
      <c r="B36" s="29">
        <v>23175</v>
      </c>
      <c r="C36" s="21">
        <v>23124</v>
      </c>
    </row>
    <row r="37" spans="1:5" ht="21" customHeight="1" thickBot="1">
      <c r="A37" s="11" t="s">
        <v>9</v>
      </c>
      <c r="B37" s="29">
        <v>45905</v>
      </c>
      <c r="C37" s="21">
        <v>39644</v>
      </c>
    </row>
    <row r="38" spans="1:5" ht="21" customHeight="1" thickBot="1">
      <c r="A38" s="11" t="s">
        <v>58</v>
      </c>
      <c r="B38" s="29">
        <v>17147</v>
      </c>
      <c r="C38" s="21">
        <v>17299</v>
      </c>
    </row>
    <row r="39" spans="1:5" ht="21" customHeight="1" thickBot="1">
      <c r="A39" s="11" t="s">
        <v>10</v>
      </c>
      <c r="B39" s="29">
        <v>8275</v>
      </c>
      <c r="C39" s="21">
        <v>8199</v>
      </c>
    </row>
    <row r="40" spans="1:5" ht="21" customHeight="1" thickBot="1">
      <c r="A40" s="11" t="s">
        <v>11</v>
      </c>
      <c r="B40" s="29">
        <v>22896</v>
      </c>
      <c r="C40" s="21">
        <v>23159</v>
      </c>
    </row>
    <row r="41" spans="1:5" ht="21" customHeight="1" thickBot="1">
      <c r="A41" s="11" t="s">
        <v>59</v>
      </c>
      <c r="B41" s="29">
        <v>14333</v>
      </c>
      <c r="C41" s="21">
        <v>14276</v>
      </c>
    </row>
    <row r="42" spans="1:5" ht="12.75" customHeight="1">
      <c r="A42" s="157"/>
      <c r="B42" s="158"/>
      <c r="C42" s="158"/>
      <c r="D42" s="159"/>
      <c r="E42" s="159"/>
    </row>
    <row r="43" spans="1:5" ht="12.75" customHeight="1">
      <c r="A43" s="157"/>
      <c r="B43" s="158"/>
      <c r="C43" s="158"/>
      <c r="D43" s="159"/>
      <c r="E43" s="159"/>
    </row>
    <row r="44" spans="1:5" ht="12.75" customHeight="1">
      <c r="A44" s="26"/>
      <c r="B44" s="151"/>
      <c r="C44" s="151"/>
    </row>
    <row r="45" spans="1:5" ht="12.75" customHeight="1">
      <c r="A45" s="26"/>
      <c r="B45" s="151"/>
      <c r="C45" s="151"/>
    </row>
  </sheetData>
  <mergeCells count="1">
    <mergeCell ref="A1:C1"/>
  </mergeCells>
  <printOptions horizontalCentered="1" verticalCentered="1"/>
  <pageMargins left="0.39370078740157483" right="0.59055118110236227" top="0.19685039370078741" bottom="0.39370078740157483" header="0" footer="0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4F36A-9A7C-4DC6-B464-545C4EDD4F20}">
  <sheetPr>
    <tabColor rgb="FF9999FF"/>
    <pageSetUpPr fitToPage="1"/>
  </sheetPr>
  <dimension ref="A1:F42"/>
  <sheetViews>
    <sheetView rightToLeft="1" view="pageBreakPreview" zoomScaleNormal="100" zoomScaleSheetLayoutView="100" workbookViewId="0">
      <selection sqref="A1:E1"/>
    </sheetView>
  </sheetViews>
  <sheetFormatPr defaultColWidth="21.42578125" defaultRowHeight="15.75"/>
  <cols>
    <col min="1" max="1" width="23.7109375" style="35" customWidth="1"/>
    <col min="2" max="2" width="18" style="35" customWidth="1"/>
    <col min="3" max="3" width="21.28515625" style="35" customWidth="1"/>
    <col min="4" max="4" width="23.7109375" style="35" customWidth="1"/>
    <col min="5" max="5" width="20.7109375" style="35" customWidth="1"/>
    <col min="6" max="247" width="10.28515625" style="35" customWidth="1"/>
    <col min="248" max="255" width="21.42578125" style="35"/>
    <col min="256" max="259" width="23.7109375" style="35" customWidth="1"/>
    <col min="260" max="503" width="10.28515625" style="35" customWidth="1"/>
    <col min="504" max="511" width="21.42578125" style="35"/>
    <col min="512" max="515" width="23.7109375" style="35" customWidth="1"/>
    <col min="516" max="759" width="10.28515625" style="35" customWidth="1"/>
    <col min="760" max="767" width="21.42578125" style="35"/>
    <col min="768" max="771" width="23.7109375" style="35" customWidth="1"/>
    <col min="772" max="1015" width="10.28515625" style="35" customWidth="1"/>
    <col min="1016" max="1023" width="21.42578125" style="35"/>
    <col min="1024" max="1027" width="23.7109375" style="35" customWidth="1"/>
    <col min="1028" max="1271" width="10.28515625" style="35" customWidth="1"/>
    <col min="1272" max="1279" width="21.42578125" style="35"/>
    <col min="1280" max="1283" width="23.7109375" style="35" customWidth="1"/>
    <col min="1284" max="1527" width="10.28515625" style="35" customWidth="1"/>
    <col min="1528" max="1535" width="21.42578125" style="35"/>
    <col min="1536" max="1539" width="23.7109375" style="35" customWidth="1"/>
    <col min="1540" max="1783" width="10.28515625" style="35" customWidth="1"/>
    <col min="1784" max="1791" width="21.42578125" style="35"/>
    <col min="1792" max="1795" width="23.7109375" style="35" customWidth="1"/>
    <col min="1796" max="2039" width="10.28515625" style="35" customWidth="1"/>
    <col min="2040" max="2047" width="21.42578125" style="35"/>
    <col min="2048" max="2051" width="23.7109375" style="35" customWidth="1"/>
    <col min="2052" max="2295" width="10.28515625" style="35" customWidth="1"/>
    <col min="2296" max="2303" width="21.42578125" style="35"/>
    <col min="2304" max="2307" width="23.7109375" style="35" customWidth="1"/>
    <col min="2308" max="2551" width="10.28515625" style="35" customWidth="1"/>
    <col min="2552" max="2559" width="21.42578125" style="35"/>
    <col min="2560" max="2563" width="23.7109375" style="35" customWidth="1"/>
    <col min="2564" max="2807" width="10.28515625" style="35" customWidth="1"/>
    <col min="2808" max="2815" width="21.42578125" style="35"/>
    <col min="2816" max="2819" width="23.7109375" style="35" customWidth="1"/>
    <col min="2820" max="3063" width="10.28515625" style="35" customWidth="1"/>
    <col min="3064" max="3071" width="21.42578125" style="35"/>
    <col min="3072" max="3075" width="23.7109375" style="35" customWidth="1"/>
    <col min="3076" max="3319" width="10.28515625" style="35" customWidth="1"/>
    <col min="3320" max="3327" width="21.42578125" style="35"/>
    <col min="3328" max="3331" width="23.7109375" style="35" customWidth="1"/>
    <col min="3332" max="3575" width="10.28515625" style="35" customWidth="1"/>
    <col min="3576" max="3583" width="21.42578125" style="35"/>
    <col min="3584" max="3587" width="23.7109375" style="35" customWidth="1"/>
    <col min="3588" max="3831" width="10.28515625" style="35" customWidth="1"/>
    <col min="3832" max="3839" width="21.42578125" style="35"/>
    <col min="3840" max="3843" width="23.7109375" style="35" customWidth="1"/>
    <col min="3844" max="4087" width="10.28515625" style="35" customWidth="1"/>
    <col min="4088" max="4095" width="21.42578125" style="35"/>
    <col min="4096" max="4099" width="23.7109375" style="35" customWidth="1"/>
    <col min="4100" max="4343" width="10.28515625" style="35" customWidth="1"/>
    <col min="4344" max="4351" width="21.42578125" style="35"/>
    <col min="4352" max="4355" width="23.7109375" style="35" customWidth="1"/>
    <col min="4356" max="4599" width="10.28515625" style="35" customWidth="1"/>
    <col min="4600" max="4607" width="21.42578125" style="35"/>
    <col min="4608" max="4611" width="23.7109375" style="35" customWidth="1"/>
    <col min="4612" max="4855" width="10.28515625" style="35" customWidth="1"/>
    <col min="4856" max="4863" width="21.42578125" style="35"/>
    <col min="4864" max="4867" width="23.7109375" style="35" customWidth="1"/>
    <col min="4868" max="5111" width="10.28515625" style="35" customWidth="1"/>
    <col min="5112" max="5119" width="21.42578125" style="35"/>
    <col min="5120" max="5123" width="23.7109375" style="35" customWidth="1"/>
    <col min="5124" max="5367" width="10.28515625" style="35" customWidth="1"/>
    <col min="5368" max="5375" width="21.42578125" style="35"/>
    <col min="5376" max="5379" width="23.7109375" style="35" customWidth="1"/>
    <col min="5380" max="5623" width="10.28515625" style="35" customWidth="1"/>
    <col min="5624" max="5631" width="21.42578125" style="35"/>
    <col min="5632" max="5635" width="23.7109375" style="35" customWidth="1"/>
    <col min="5636" max="5879" width="10.28515625" style="35" customWidth="1"/>
    <col min="5880" max="5887" width="21.42578125" style="35"/>
    <col min="5888" max="5891" width="23.7109375" style="35" customWidth="1"/>
    <col min="5892" max="6135" width="10.28515625" style="35" customWidth="1"/>
    <col min="6136" max="6143" width="21.42578125" style="35"/>
    <col min="6144" max="6147" width="23.7109375" style="35" customWidth="1"/>
    <col min="6148" max="6391" width="10.28515625" style="35" customWidth="1"/>
    <col min="6392" max="6399" width="21.42578125" style="35"/>
    <col min="6400" max="6403" width="23.7109375" style="35" customWidth="1"/>
    <col min="6404" max="6647" width="10.28515625" style="35" customWidth="1"/>
    <col min="6648" max="6655" width="21.42578125" style="35"/>
    <col min="6656" max="6659" width="23.7109375" style="35" customWidth="1"/>
    <col min="6660" max="6903" width="10.28515625" style="35" customWidth="1"/>
    <col min="6904" max="6911" width="21.42578125" style="35"/>
    <col min="6912" max="6915" width="23.7109375" style="35" customWidth="1"/>
    <col min="6916" max="7159" width="10.28515625" style="35" customWidth="1"/>
    <col min="7160" max="7167" width="21.42578125" style="35"/>
    <col min="7168" max="7171" width="23.7109375" style="35" customWidth="1"/>
    <col min="7172" max="7415" width="10.28515625" style="35" customWidth="1"/>
    <col min="7416" max="7423" width="21.42578125" style="35"/>
    <col min="7424" max="7427" width="23.7109375" style="35" customWidth="1"/>
    <col min="7428" max="7671" width="10.28515625" style="35" customWidth="1"/>
    <col min="7672" max="7679" width="21.42578125" style="35"/>
    <col min="7680" max="7683" width="23.7109375" style="35" customWidth="1"/>
    <col min="7684" max="7927" width="10.28515625" style="35" customWidth="1"/>
    <col min="7928" max="7935" width="21.42578125" style="35"/>
    <col min="7936" max="7939" width="23.7109375" style="35" customWidth="1"/>
    <col min="7940" max="8183" width="10.28515625" style="35" customWidth="1"/>
    <col min="8184" max="8191" width="21.42578125" style="35"/>
    <col min="8192" max="8195" width="23.7109375" style="35" customWidth="1"/>
    <col min="8196" max="8439" width="10.28515625" style="35" customWidth="1"/>
    <col min="8440" max="8447" width="21.42578125" style="35"/>
    <col min="8448" max="8451" width="23.7109375" style="35" customWidth="1"/>
    <col min="8452" max="8695" width="10.28515625" style="35" customWidth="1"/>
    <col min="8696" max="8703" width="21.42578125" style="35"/>
    <col min="8704" max="8707" width="23.7109375" style="35" customWidth="1"/>
    <col min="8708" max="8951" width="10.28515625" style="35" customWidth="1"/>
    <col min="8952" max="8959" width="21.42578125" style="35"/>
    <col min="8960" max="8963" width="23.7109375" style="35" customWidth="1"/>
    <col min="8964" max="9207" width="10.28515625" style="35" customWidth="1"/>
    <col min="9208" max="9215" width="21.42578125" style="35"/>
    <col min="9216" max="9219" width="23.7109375" style="35" customWidth="1"/>
    <col min="9220" max="9463" width="10.28515625" style="35" customWidth="1"/>
    <col min="9464" max="9471" width="21.42578125" style="35"/>
    <col min="9472" max="9475" width="23.7109375" style="35" customWidth="1"/>
    <col min="9476" max="9719" width="10.28515625" style="35" customWidth="1"/>
    <col min="9720" max="9727" width="21.42578125" style="35"/>
    <col min="9728" max="9731" width="23.7109375" style="35" customWidth="1"/>
    <col min="9732" max="9975" width="10.28515625" style="35" customWidth="1"/>
    <col min="9976" max="9983" width="21.42578125" style="35"/>
    <col min="9984" max="9987" width="23.7109375" style="35" customWidth="1"/>
    <col min="9988" max="10231" width="10.28515625" style="35" customWidth="1"/>
    <col min="10232" max="10239" width="21.42578125" style="35"/>
    <col min="10240" max="10243" width="23.7109375" style="35" customWidth="1"/>
    <col min="10244" max="10487" width="10.28515625" style="35" customWidth="1"/>
    <col min="10488" max="10495" width="21.42578125" style="35"/>
    <col min="10496" max="10499" width="23.7109375" style="35" customWidth="1"/>
    <col min="10500" max="10743" width="10.28515625" style="35" customWidth="1"/>
    <col min="10744" max="10751" width="21.42578125" style="35"/>
    <col min="10752" max="10755" width="23.7109375" style="35" customWidth="1"/>
    <col min="10756" max="10999" width="10.28515625" style="35" customWidth="1"/>
    <col min="11000" max="11007" width="21.42578125" style="35"/>
    <col min="11008" max="11011" width="23.7109375" style="35" customWidth="1"/>
    <col min="11012" max="11255" width="10.28515625" style="35" customWidth="1"/>
    <col min="11256" max="11263" width="21.42578125" style="35"/>
    <col min="11264" max="11267" width="23.7109375" style="35" customWidth="1"/>
    <col min="11268" max="11511" width="10.28515625" style="35" customWidth="1"/>
    <col min="11512" max="11519" width="21.42578125" style="35"/>
    <col min="11520" max="11523" width="23.7109375" style="35" customWidth="1"/>
    <col min="11524" max="11767" width="10.28515625" style="35" customWidth="1"/>
    <col min="11768" max="11775" width="21.42578125" style="35"/>
    <col min="11776" max="11779" width="23.7109375" style="35" customWidth="1"/>
    <col min="11780" max="12023" width="10.28515625" style="35" customWidth="1"/>
    <col min="12024" max="12031" width="21.42578125" style="35"/>
    <col min="12032" max="12035" width="23.7109375" style="35" customWidth="1"/>
    <col min="12036" max="12279" width="10.28515625" style="35" customWidth="1"/>
    <col min="12280" max="12287" width="21.42578125" style="35"/>
    <col min="12288" max="12291" width="23.7109375" style="35" customWidth="1"/>
    <col min="12292" max="12535" width="10.28515625" style="35" customWidth="1"/>
    <col min="12536" max="12543" width="21.42578125" style="35"/>
    <col min="12544" max="12547" width="23.7109375" style="35" customWidth="1"/>
    <col min="12548" max="12791" width="10.28515625" style="35" customWidth="1"/>
    <col min="12792" max="12799" width="21.42578125" style="35"/>
    <col min="12800" max="12803" width="23.7109375" style="35" customWidth="1"/>
    <col min="12804" max="13047" width="10.28515625" style="35" customWidth="1"/>
    <col min="13048" max="13055" width="21.42578125" style="35"/>
    <col min="13056" max="13059" width="23.7109375" style="35" customWidth="1"/>
    <col min="13060" max="13303" width="10.28515625" style="35" customWidth="1"/>
    <col min="13304" max="13311" width="21.42578125" style="35"/>
    <col min="13312" max="13315" width="23.7109375" style="35" customWidth="1"/>
    <col min="13316" max="13559" width="10.28515625" style="35" customWidth="1"/>
    <col min="13560" max="13567" width="21.42578125" style="35"/>
    <col min="13568" max="13571" width="23.7109375" style="35" customWidth="1"/>
    <col min="13572" max="13815" width="10.28515625" style="35" customWidth="1"/>
    <col min="13816" max="13823" width="21.42578125" style="35"/>
    <col min="13824" max="13827" width="23.7109375" style="35" customWidth="1"/>
    <col min="13828" max="14071" width="10.28515625" style="35" customWidth="1"/>
    <col min="14072" max="14079" width="21.42578125" style="35"/>
    <col min="14080" max="14083" width="23.7109375" style="35" customWidth="1"/>
    <col min="14084" max="14327" width="10.28515625" style="35" customWidth="1"/>
    <col min="14328" max="14335" width="21.42578125" style="35"/>
    <col min="14336" max="14339" width="23.7109375" style="35" customWidth="1"/>
    <col min="14340" max="14583" width="10.28515625" style="35" customWidth="1"/>
    <col min="14584" max="14591" width="21.42578125" style="35"/>
    <col min="14592" max="14595" width="23.7109375" style="35" customWidth="1"/>
    <col min="14596" max="14839" width="10.28515625" style="35" customWidth="1"/>
    <col min="14840" max="14847" width="21.42578125" style="35"/>
    <col min="14848" max="14851" width="23.7109375" style="35" customWidth="1"/>
    <col min="14852" max="15095" width="10.28515625" style="35" customWidth="1"/>
    <col min="15096" max="15103" width="21.42578125" style="35"/>
    <col min="15104" max="15107" width="23.7109375" style="35" customWidth="1"/>
    <col min="15108" max="15351" width="10.28515625" style="35" customWidth="1"/>
    <col min="15352" max="15359" width="21.42578125" style="35"/>
    <col min="15360" max="15363" width="23.7109375" style="35" customWidth="1"/>
    <col min="15364" max="15607" width="10.28515625" style="35" customWidth="1"/>
    <col min="15608" max="15615" width="21.42578125" style="35"/>
    <col min="15616" max="15619" width="23.7109375" style="35" customWidth="1"/>
    <col min="15620" max="15863" width="10.28515625" style="35" customWidth="1"/>
    <col min="15864" max="15871" width="21.42578125" style="35"/>
    <col min="15872" max="15875" width="23.7109375" style="35" customWidth="1"/>
    <col min="15876" max="16119" width="10.28515625" style="35" customWidth="1"/>
    <col min="16120" max="16127" width="21.42578125" style="35"/>
    <col min="16128" max="16131" width="23.7109375" style="35" customWidth="1"/>
    <col min="16132" max="16375" width="10.28515625" style="35" customWidth="1"/>
    <col min="16376" max="16384" width="21.42578125" style="35"/>
  </cols>
  <sheetData>
    <row r="1" spans="1:6" ht="33.75" customHeight="1" thickBot="1">
      <c r="A1" s="303" t="s">
        <v>426</v>
      </c>
      <c r="B1" s="303"/>
      <c r="C1" s="303"/>
      <c r="D1" s="303"/>
      <c r="E1" s="303"/>
      <c r="F1" s="30"/>
    </row>
    <row r="2" spans="1:6" ht="47.25" customHeight="1" thickBot="1">
      <c r="A2" s="241" t="s">
        <v>68</v>
      </c>
      <c r="B2" s="241" t="s">
        <v>40</v>
      </c>
      <c r="C2" s="241" t="s">
        <v>302</v>
      </c>
      <c r="D2" s="241" t="s">
        <v>425</v>
      </c>
      <c r="E2" s="284" t="s">
        <v>188</v>
      </c>
    </row>
    <row r="3" spans="1:6" ht="21" customHeight="1">
      <c r="A3" s="2">
        <v>1395</v>
      </c>
      <c r="B3" s="3">
        <f t="shared" ref="B3:B41" si="0">C3+D3+E3</f>
        <v>35646</v>
      </c>
      <c r="C3" s="3">
        <v>33331</v>
      </c>
      <c r="D3" s="3">
        <v>2279</v>
      </c>
      <c r="E3" s="3">
        <v>36</v>
      </c>
    </row>
    <row r="4" spans="1:6" ht="21" customHeight="1">
      <c r="A4" s="2">
        <v>1396</v>
      </c>
      <c r="B4" s="3">
        <f t="shared" si="0"/>
        <v>44867</v>
      </c>
      <c r="C4" s="3">
        <v>42579</v>
      </c>
      <c r="D4" s="3">
        <v>2255</v>
      </c>
      <c r="E4" s="3">
        <v>33</v>
      </c>
    </row>
    <row r="5" spans="1:6" ht="21" customHeight="1">
      <c r="A5" s="2">
        <v>1397</v>
      </c>
      <c r="B5" s="3">
        <f t="shared" si="0"/>
        <v>107331</v>
      </c>
      <c r="C5" s="3">
        <v>104426</v>
      </c>
      <c r="D5" s="3">
        <v>2805</v>
      </c>
      <c r="E5" s="3">
        <v>100</v>
      </c>
    </row>
    <row r="6" spans="1:6" ht="21" customHeight="1">
      <c r="A6" s="2">
        <v>1398</v>
      </c>
      <c r="B6" s="3">
        <f t="shared" si="0"/>
        <v>121854</v>
      </c>
      <c r="C6" s="3">
        <v>119101</v>
      </c>
      <c r="D6" s="3">
        <v>2655</v>
      </c>
      <c r="E6" s="3">
        <v>98</v>
      </c>
    </row>
    <row r="7" spans="1:6" ht="21" customHeight="1">
      <c r="A7" s="2">
        <v>1399</v>
      </c>
      <c r="B7" s="3">
        <f t="shared" si="0"/>
        <v>142758</v>
      </c>
      <c r="C7" s="3">
        <v>140090</v>
      </c>
      <c r="D7" s="3">
        <v>2572</v>
      </c>
      <c r="E7" s="3">
        <v>96</v>
      </c>
    </row>
    <row r="8" spans="1:6" ht="21" customHeight="1" thickBot="1">
      <c r="A8" s="2">
        <v>1400</v>
      </c>
      <c r="B8" s="3">
        <f>SUM(B9:B41)</f>
        <v>168641</v>
      </c>
      <c r="C8" s="3">
        <f t="shared" ref="C8:E8" si="1">SUM(C9:C41)</f>
        <v>166013</v>
      </c>
      <c r="D8" s="3">
        <f t="shared" si="1"/>
        <v>2534</v>
      </c>
      <c r="E8" s="3">
        <f t="shared" si="1"/>
        <v>94</v>
      </c>
    </row>
    <row r="9" spans="1:6" ht="21" customHeight="1" thickBot="1">
      <c r="A9" s="5" t="s">
        <v>41</v>
      </c>
      <c r="B9" s="10">
        <f t="shared" si="0"/>
        <v>7345</v>
      </c>
      <c r="C9" s="7">
        <v>7004</v>
      </c>
      <c r="D9" s="6">
        <v>341</v>
      </c>
      <c r="E9" s="7">
        <v>0</v>
      </c>
    </row>
    <row r="10" spans="1:6" ht="21" customHeight="1" thickBot="1">
      <c r="A10" s="11" t="s">
        <v>42</v>
      </c>
      <c r="B10" s="29">
        <f t="shared" si="0"/>
        <v>3491</v>
      </c>
      <c r="C10" s="7">
        <v>3225</v>
      </c>
      <c r="D10" s="22">
        <v>266</v>
      </c>
      <c r="E10" s="7">
        <v>0</v>
      </c>
    </row>
    <row r="11" spans="1:6" ht="21" customHeight="1" thickBot="1">
      <c r="A11" s="11" t="s">
        <v>43</v>
      </c>
      <c r="B11" s="29">
        <f t="shared" si="0"/>
        <v>2106</v>
      </c>
      <c r="C11" s="7">
        <v>2015</v>
      </c>
      <c r="D11" s="22">
        <v>91</v>
      </c>
      <c r="E11" s="7">
        <v>0</v>
      </c>
    </row>
    <row r="12" spans="1:6" ht="21" customHeight="1" thickBot="1">
      <c r="A12" s="11" t="s">
        <v>0</v>
      </c>
      <c r="B12" s="29">
        <f t="shared" si="0"/>
        <v>12590</v>
      </c>
      <c r="C12" s="7">
        <v>12578</v>
      </c>
      <c r="D12" s="22">
        <v>12</v>
      </c>
      <c r="E12" s="7">
        <v>0</v>
      </c>
    </row>
    <row r="13" spans="1:6" ht="21" customHeight="1" thickBot="1">
      <c r="A13" s="11" t="s">
        <v>33</v>
      </c>
      <c r="B13" s="29">
        <f t="shared" si="0"/>
        <v>3956</v>
      </c>
      <c r="C13" s="7">
        <v>3929</v>
      </c>
      <c r="D13" s="22">
        <v>27</v>
      </c>
      <c r="E13" s="7">
        <v>0</v>
      </c>
    </row>
    <row r="14" spans="1:6" ht="21" customHeight="1" thickBot="1">
      <c r="A14" s="11" t="s">
        <v>44</v>
      </c>
      <c r="B14" s="29">
        <f t="shared" si="0"/>
        <v>346</v>
      </c>
      <c r="C14" s="7">
        <v>346</v>
      </c>
      <c r="D14" s="22">
        <v>0</v>
      </c>
      <c r="E14" s="7">
        <v>0</v>
      </c>
    </row>
    <row r="15" spans="1:6" ht="21" customHeight="1" thickBot="1">
      <c r="A15" s="11" t="s">
        <v>1</v>
      </c>
      <c r="B15" s="29">
        <f t="shared" si="0"/>
        <v>1691</v>
      </c>
      <c r="C15" s="7">
        <v>1686</v>
      </c>
      <c r="D15" s="22">
        <v>5</v>
      </c>
      <c r="E15" s="7">
        <v>0</v>
      </c>
    </row>
    <row r="16" spans="1:6" ht="21" customHeight="1" thickBot="1">
      <c r="A16" s="11" t="s">
        <v>45</v>
      </c>
      <c r="B16" s="29">
        <f t="shared" si="0"/>
        <v>1642</v>
      </c>
      <c r="C16" s="7">
        <v>1637</v>
      </c>
      <c r="D16" s="22">
        <v>5</v>
      </c>
      <c r="E16" s="7">
        <v>0</v>
      </c>
    </row>
    <row r="17" spans="1:5" ht="21" customHeight="1" thickBot="1">
      <c r="A17" s="11" t="s">
        <v>46</v>
      </c>
      <c r="B17" s="29">
        <f t="shared" si="0"/>
        <v>1055</v>
      </c>
      <c r="C17" s="7">
        <v>867</v>
      </c>
      <c r="D17" s="22">
        <v>188</v>
      </c>
      <c r="E17" s="7">
        <v>0</v>
      </c>
    </row>
    <row r="18" spans="1:5" ht="21" customHeight="1" thickBot="1">
      <c r="A18" s="11" t="s">
        <v>47</v>
      </c>
      <c r="B18" s="29">
        <f t="shared" si="0"/>
        <v>12435</v>
      </c>
      <c r="C18" s="7">
        <v>12010</v>
      </c>
      <c r="D18" s="22">
        <v>425</v>
      </c>
      <c r="E18" s="7">
        <v>0</v>
      </c>
    </row>
    <row r="19" spans="1:5" ht="21" customHeight="1" thickBot="1">
      <c r="A19" s="11" t="s">
        <v>28</v>
      </c>
      <c r="B19" s="29">
        <f t="shared" si="0"/>
        <v>1165</v>
      </c>
      <c r="C19" s="7">
        <v>1036</v>
      </c>
      <c r="D19" s="22">
        <v>129</v>
      </c>
      <c r="E19" s="7">
        <v>0</v>
      </c>
    </row>
    <row r="20" spans="1:5" ht="21" customHeight="1" thickBot="1">
      <c r="A20" s="11" t="s">
        <v>2</v>
      </c>
      <c r="B20" s="29">
        <f t="shared" si="0"/>
        <v>8540</v>
      </c>
      <c r="C20" s="7">
        <v>8530</v>
      </c>
      <c r="D20" s="22">
        <v>10</v>
      </c>
      <c r="E20" s="7">
        <v>0</v>
      </c>
    </row>
    <row r="21" spans="1:5" ht="21" customHeight="1" thickBot="1">
      <c r="A21" s="11" t="s">
        <v>3</v>
      </c>
      <c r="B21" s="29">
        <f t="shared" si="0"/>
        <v>2377</v>
      </c>
      <c r="C21" s="7">
        <v>2345</v>
      </c>
      <c r="D21" s="22">
        <v>32</v>
      </c>
      <c r="E21" s="7">
        <v>0</v>
      </c>
    </row>
    <row r="22" spans="1:5" ht="21" customHeight="1" thickBot="1">
      <c r="A22" s="11" t="s">
        <v>4</v>
      </c>
      <c r="B22" s="29">
        <f t="shared" si="0"/>
        <v>1413</v>
      </c>
      <c r="C22" s="7">
        <v>1412</v>
      </c>
      <c r="D22" s="22">
        <v>1</v>
      </c>
      <c r="E22" s="7">
        <v>0</v>
      </c>
    </row>
    <row r="23" spans="1:5" ht="21" customHeight="1" thickBot="1">
      <c r="A23" s="11" t="s">
        <v>48</v>
      </c>
      <c r="B23" s="29">
        <f t="shared" si="0"/>
        <v>704</v>
      </c>
      <c r="C23" s="7">
        <v>702</v>
      </c>
      <c r="D23" s="22">
        <v>2</v>
      </c>
      <c r="E23" s="7">
        <v>0</v>
      </c>
    </row>
    <row r="24" spans="1:5" ht="21" customHeight="1" thickBot="1">
      <c r="A24" s="11" t="s">
        <v>49</v>
      </c>
      <c r="B24" s="29">
        <f t="shared" si="0"/>
        <v>19876</v>
      </c>
      <c r="C24" s="7">
        <v>19876</v>
      </c>
      <c r="D24" s="22">
        <v>0</v>
      </c>
      <c r="E24" s="7">
        <v>0</v>
      </c>
    </row>
    <row r="25" spans="1:5" ht="21" customHeight="1" thickBot="1">
      <c r="A25" s="11" t="s">
        <v>50</v>
      </c>
      <c r="B25" s="29">
        <f t="shared" si="0"/>
        <v>13939</v>
      </c>
      <c r="C25" s="7">
        <v>13695</v>
      </c>
      <c r="D25" s="22">
        <v>244</v>
      </c>
      <c r="E25" s="7">
        <v>0</v>
      </c>
    </row>
    <row r="26" spans="1:5" ht="21" customHeight="1" thickBot="1">
      <c r="A26" s="11" t="s">
        <v>51</v>
      </c>
      <c r="B26" s="29">
        <f t="shared" si="0"/>
        <v>20754</v>
      </c>
      <c r="C26" s="7">
        <v>20754</v>
      </c>
      <c r="D26" s="22">
        <v>0</v>
      </c>
      <c r="E26" s="7">
        <v>0</v>
      </c>
    </row>
    <row r="27" spans="1:5" ht="21" customHeight="1" thickBot="1">
      <c r="A27" s="11" t="s">
        <v>5</v>
      </c>
      <c r="B27" s="29">
        <f t="shared" si="0"/>
        <v>8655</v>
      </c>
      <c r="C27" s="7">
        <v>8615</v>
      </c>
      <c r="D27" s="22">
        <v>37</v>
      </c>
      <c r="E27" s="7">
        <v>3</v>
      </c>
    </row>
    <row r="28" spans="1:5" ht="21" customHeight="1" thickBot="1">
      <c r="A28" s="11" t="s">
        <v>52</v>
      </c>
      <c r="B28" s="29">
        <f t="shared" si="0"/>
        <v>3475</v>
      </c>
      <c r="C28" s="7">
        <v>3474</v>
      </c>
      <c r="D28" s="22">
        <v>1</v>
      </c>
      <c r="E28" s="7">
        <v>0</v>
      </c>
    </row>
    <row r="29" spans="1:5" ht="21" customHeight="1" thickBot="1">
      <c r="A29" s="11" t="s">
        <v>6</v>
      </c>
      <c r="B29" s="29">
        <f t="shared" si="0"/>
        <v>3012</v>
      </c>
      <c r="C29" s="7">
        <v>2860</v>
      </c>
      <c r="D29" s="22">
        <v>152</v>
      </c>
      <c r="E29" s="7">
        <v>0</v>
      </c>
    </row>
    <row r="30" spans="1:5" ht="21" customHeight="1" thickBot="1">
      <c r="A30" s="11" t="s">
        <v>53</v>
      </c>
      <c r="B30" s="29">
        <f t="shared" si="0"/>
        <v>3078</v>
      </c>
      <c r="C30" s="7">
        <v>2745</v>
      </c>
      <c r="D30" s="22">
        <v>333</v>
      </c>
      <c r="E30" s="7">
        <v>0</v>
      </c>
    </row>
    <row r="31" spans="1:5" ht="21" customHeight="1" thickBot="1">
      <c r="A31" s="11" t="s">
        <v>54</v>
      </c>
      <c r="B31" s="29">
        <f t="shared" si="0"/>
        <v>3323</v>
      </c>
      <c r="C31" s="7">
        <v>3311</v>
      </c>
      <c r="D31" s="22">
        <v>12</v>
      </c>
      <c r="E31" s="7">
        <v>0</v>
      </c>
    </row>
    <row r="32" spans="1:5" ht="21" customHeight="1" thickBot="1">
      <c r="A32" s="11" t="s">
        <v>55</v>
      </c>
      <c r="B32" s="29">
        <f t="shared" si="0"/>
        <v>1534</v>
      </c>
      <c r="C32" s="7">
        <v>1531</v>
      </c>
      <c r="D32" s="22">
        <v>3</v>
      </c>
      <c r="E32" s="7">
        <v>0</v>
      </c>
    </row>
    <row r="33" spans="1:5" ht="21" customHeight="1" thickBot="1">
      <c r="A33" s="11" t="s">
        <v>56</v>
      </c>
      <c r="B33" s="29">
        <f t="shared" si="0"/>
        <v>714</v>
      </c>
      <c r="C33" s="7">
        <v>714</v>
      </c>
      <c r="D33" s="22">
        <v>0</v>
      </c>
      <c r="E33" s="7">
        <v>0</v>
      </c>
    </row>
    <row r="34" spans="1:5" ht="21" customHeight="1" thickBot="1">
      <c r="A34" s="11" t="s">
        <v>7</v>
      </c>
      <c r="B34" s="29">
        <f t="shared" si="0"/>
        <v>3420</v>
      </c>
      <c r="C34" s="7">
        <v>3283</v>
      </c>
      <c r="D34" s="22">
        <v>46</v>
      </c>
      <c r="E34" s="7">
        <v>91</v>
      </c>
    </row>
    <row r="35" spans="1:5" ht="21" customHeight="1" thickBot="1">
      <c r="A35" s="11" t="s">
        <v>57</v>
      </c>
      <c r="B35" s="29">
        <f t="shared" si="0"/>
        <v>3013</v>
      </c>
      <c r="C35" s="7">
        <v>2963</v>
      </c>
      <c r="D35" s="22">
        <v>50</v>
      </c>
      <c r="E35" s="7">
        <v>0</v>
      </c>
    </row>
    <row r="36" spans="1:5" ht="21" customHeight="1" thickBot="1">
      <c r="A36" s="11" t="s">
        <v>8</v>
      </c>
      <c r="B36" s="29">
        <f t="shared" si="0"/>
        <v>1958</v>
      </c>
      <c r="C36" s="7">
        <v>1957</v>
      </c>
      <c r="D36" s="22">
        <v>1</v>
      </c>
      <c r="E36" s="7">
        <v>0</v>
      </c>
    </row>
    <row r="37" spans="1:5" ht="21" customHeight="1" thickBot="1">
      <c r="A37" s="11" t="s">
        <v>9</v>
      </c>
      <c r="B37" s="29">
        <f t="shared" si="0"/>
        <v>9158</v>
      </c>
      <c r="C37" s="7">
        <v>9138</v>
      </c>
      <c r="D37" s="22">
        <v>20</v>
      </c>
      <c r="E37" s="7">
        <v>0</v>
      </c>
    </row>
    <row r="38" spans="1:5" ht="21" customHeight="1" thickBot="1">
      <c r="A38" s="11" t="s">
        <v>58</v>
      </c>
      <c r="B38" s="29">
        <f t="shared" si="0"/>
        <v>4794</v>
      </c>
      <c r="C38" s="7">
        <v>4793</v>
      </c>
      <c r="D38" s="22">
        <v>1</v>
      </c>
      <c r="E38" s="7">
        <v>0</v>
      </c>
    </row>
    <row r="39" spans="1:5" ht="21" customHeight="1" thickBot="1">
      <c r="A39" s="11" t="s">
        <v>10</v>
      </c>
      <c r="B39" s="29">
        <f t="shared" si="0"/>
        <v>2046</v>
      </c>
      <c r="C39" s="7">
        <v>2038</v>
      </c>
      <c r="D39" s="22">
        <v>8</v>
      </c>
      <c r="E39" s="7">
        <v>0</v>
      </c>
    </row>
    <row r="40" spans="1:5" ht="21" customHeight="1" thickBot="1">
      <c r="A40" s="11" t="s">
        <v>11</v>
      </c>
      <c r="B40" s="29">
        <f t="shared" si="0"/>
        <v>1694</v>
      </c>
      <c r="C40" s="7">
        <v>1602</v>
      </c>
      <c r="D40" s="22">
        <v>92</v>
      </c>
      <c r="E40" s="7">
        <v>0</v>
      </c>
    </row>
    <row r="41" spans="1:5" ht="21" customHeight="1" thickBot="1">
      <c r="A41" s="11" t="s">
        <v>59</v>
      </c>
      <c r="B41" s="29">
        <f t="shared" si="0"/>
        <v>3342</v>
      </c>
      <c r="C41" s="7">
        <v>3342</v>
      </c>
      <c r="D41" s="22">
        <v>0</v>
      </c>
      <c r="E41" s="7">
        <v>0</v>
      </c>
    </row>
    <row r="42" spans="1:5">
      <c r="A42" s="332"/>
      <c r="B42" s="332"/>
      <c r="C42" s="332"/>
      <c r="D42" s="332"/>
      <c r="E42" s="161"/>
    </row>
  </sheetData>
  <mergeCells count="2">
    <mergeCell ref="A42:D42"/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EF101-EA0F-4B8B-A5DE-F8817E7209D5}">
  <dimension ref="C3:H57"/>
  <sheetViews>
    <sheetView rightToLeft="1" topLeftCell="A34" workbookViewId="0">
      <selection activeCell="C57" sqref="C57:H57"/>
    </sheetView>
  </sheetViews>
  <sheetFormatPr defaultRowHeight="12.75"/>
  <cols>
    <col min="8" max="8" width="63.42578125" customWidth="1"/>
  </cols>
  <sheetData>
    <row r="3" spans="3:8" ht="15">
      <c r="C3" s="301" t="str">
        <f>'1-1'!A$1</f>
        <v xml:space="preserve">جدول  1-1 تعداد جمعیت تحت پوشش سازمان تامین اجتماعی </v>
      </c>
      <c r="D3" s="301"/>
      <c r="E3" s="301"/>
      <c r="F3" s="301"/>
      <c r="G3" s="301"/>
      <c r="H3" s="301"/>
    </row>
    <row r="4" spans="3:8" ht="15">
      <c r="C4" s="301" t="str">
        <f>'1-2'!A$1</f>
        <v xml:space="preserve">جدول 2-1 تعداد بیمه شدگان اصلی سازمان تامین اجتماعی به تفکیک نوع بیمه  </v>
      </c>
      <c r="D4" s="301"/>
      <c r="E4" s="301"/>
      <c r="F4" s="301"/>
      <c r="G4" s="301"/>
      <c r="H4" s="301"/>
    </row>
    <row r="5" spans="3:8" ht="15">
      <c r="C5" s="301" t="str">
        <f>'1-3'!A$1</f>
        <v xml:space="preserve">جدول 3-1 تعداد بیمه شدگان تبعی سازمان تامین اجتماعی  به تفکیک نوع بیمه  </v>
      </c>
      <c r="D5" s="301"/>
      <c r="E5" s="301"/>
      <c r="F5" s="301"/>
      <c r="G5" s="301"/>
      <c r="H5" s="301"/>
    </row>
    <row r="6" spans="3:8" ht="15">
      <c r="C6" s="301" t="str">
        <f>'1-4'!A$1</f>
        <v>جدول 4-1 تعداد بیمه شدگان اجباری سازمان تامین اجتماعی به تفکیک دولتی، غیردولتی و پیمانها</v>
      </c>
      <c r="D6" s="301"/>
      <c r="E6" s="301"/>
      <c r="F6" s="301"/>
      <c r="G6" s="301"/>
      <c r="H6" s="301"/>
    </row>
    <row r="7" spans="3:8" ht="15">
      <c r="C7" s="301" t="str">
        <f>'1-5'!A$1</f>
        <v>جدول 5-1 تعداد بیمه شدگان اجباری با همپوشانی کارگاهی به تفکیک نوع و نرخ</v>
      </c>
      <c r="D7" s="301"/>
      <c r="E7" s="301"/>
      <c r="F7" s="301"/>
      <c r="G7" s="301"/>
      <c r="H7" s="301"/>
    </row>
    <row r="8" spans="3:8" ht="15">
      <c r="C8" s="301" t="str">
        <f>'1-6'!A$1</f>
        <v>جدول 6-1  تعداد بیمه شدگان اجباری با همپوشانی و با کسر همپوشانی</v>
      </c>
      <c r="D8" s="301"/>
      <c r="E8" s="301"/>
      <c r="F8" s="301"/>
      <c r="G8" s="301"/>
      <c r="H8" s="301"/>
    </row>
    <row r="9" spans="3:8" ht="15">
      <c r="C9" s="301" t="str">
        <f>'1-7'!A$1</f>
        <v xml:space="preserve">جدول 7 -1  تعداد بیمه شدگان خاص سازمان تامین اجتماعی به تفکیک نوع بیمه </v>
      </c>
      <c r="D9" s="301"/>
      <c r="E9" s="301"/>
      <c r="F9" s="301"/>
      <c r="G9" s="301"/>
      <c r="H9" s="301"/>
    </row>
    <row r="10" spans="3:8" ht="15">
      <c r="C10" s="301" t="str">
        <f>'1-8'!A$1</f>
        <v>جدول8 -1  تعداد بیمه شدگان حرف و مشاغل آزاد سازمان تامین اجتماعی  به تفکیک حضوری و غیر حضوری</v>
      </c>
      <c r="D10" s="301"/>
      <c r="E10" s="301"/>
      <c r="F10" s="301"/>
      <c r="G10" s="301"/>
      <c r="H10" s="301"/>
    </row>
    <row r="11" spans="3:8" ht="15">
      <c r="C11" s="301" t="str">
        <f>'1-9'!A$1</f>
        <v>جدول 9 -1  تعداد بیمه شدگان حرف و مشاغل آزاد سازمان تامین اجتماعی براساس وضعیت درمان و به تفکیک حضوری و غیرحضوری</v>
      </c>
      <c r="D11" s="301"/>
      <c r="E11" s="301"/>
      <c r="F11" s="301"/>
      <c r="G11" s="301"/>
      <c r="H11" s="301"/>
    </row>
    <row r="12" spans="3:8" ht="15">
      <c r="C12" s="301" t="str">
        <f>'1-10'!A$1</f>
        <v>جدول10 -1 تعداد بیمه شدگان حرف و مشاغل آزاد سازمان تامین اجتماعی به تفکیک وضعیت یارانه</v>
      </c>
      <c r="D12" s="301"/>
      <c r="E12" s="301"/>
      <c r="F12" s="301"/>
      <c r="G12" s="301"/>
      <c r="H12" s="301"/>
    </row>
    <row r="13" spans="3:8" ht="15">
      <c r="C13" s="301" t="str">
        <f>'1-11'!A$1</f>
        <v>جدول11 -1 تعداد بیمه شدگان حرف و مشاغل آزاد سازمان تامین اجتماعی به تفکیک نرخ حق بیمه</v>
      </c>
      <c r="D13" s="301"/>
      <c r="E13" s="301"/>
      <c r="F13" s="301"/>
      <c r="G13" s="301"/>
      <c r="H13" s="301"/>
    </row>
    <row r="14" spans="3:8" ht="15">
      <c r="C14" s="301" t="str">
        <f>'1-12'!A$1</f>
        <v>جدول   12-1  تعداد بیمه شدگان حرف ومشاغل آزاد سازمان تامین اجتماعی به تفکیک نوع قرارداد</v>
      </c>
      <c r="D14" s="301"/>
      <c r="E14" s="301"/>
      <c r="F14" s="301"/>
      <c r="G14" s="301"/>
      <c r="H14" s="301"/>
    </row>
    <row r="15" spans="3:8" ht="15">
      <c r="C15" s="301" t="str">
        <f>'1-13'!A$1</f>
        <v xml:space="preserve">جدول 13-1 تعداد  بیمه شدگان قالیباف سازمان تامین اجتماعی به تفکیک مرجع </v>
      </c>
      <c r="D15" s="301"/>
      <c r="E15" s="301"/>
      <c r="F15" s="301"/>
      <c r="G15" s="301"/>
      <c r="H15" s="301"/>
    </row>
    <row r="16" spans="3:8" ht="15">
      <c r="C16" s="301" t="str">
        <f>'1-14'!A$1</f>
        <v xml:space="preserve"> جدول 14-1 تعداد بیمه شدگان راننده سازمان تامین اجتماعی به تفکیک نوع </v>
      </c>
      <c r="D16" s="301"/>
      <c r="E16" s="301"/>
      <c r="F16" s="301"/>
      <c r="G16" s="301"/>
      <c r="H16" s="301"/>
    </row>
    <row r="17" spans="3:8" ht="15">
      <c r="C17" s="301" t="str">
        <f>'1-15'!A$1</f>
        <v xml:space="preserve"> جدول 15-1 تعداد بیمه شدگان اختیاری سازمان تامین اجتماعی به تفکیک حضوری و غیر حضوری</v>
      </c>
      <c r="D17" s="301"/>
      <c r="E17" s="301"/>
      <c r="F17" s="301"/>
      <c r="G17" s="301"/>
      <c r="H17" s="301"/>
    </row>
    <row r="18" spans="3:8" ht="15">
      <c r="C18" s="301" t="str">
        <f>'1-16'!A$1</f>
        <v>جدول 16-1 تعداد  بیمه شدگان کار گر ساختمانی سازمان تامین اجتماعی بر اساس نوع</v>
      </c>
      <c r="D18" s="301"/>
      <c r="E18" s="301"/>
      <c r="F18" s="301"/>
      <c r="G18" s="301"/>
      <c r="H18" s="301"/>
    </row>
    <row r="19" spans="3:8" ht="15">
      <c r="C19" s="301" t="str">
        <f>'1-17'!A$1</f>
        <v xml:space="preserve">جدول17 -1 تعداد بیمه شدگان کارفرمای صنفی  سازمان تامین اجتماعی برحسب شمول یارانه  </v>
      </c>
      <c r="D19" s="301"/>
      <c r="E19" s="301"/>
      <c r="F19" s="301"/>
      <c r="G19" s="301"/>
      <c r="H19" s="301"/>
    </row>
    <row r="20" spans="3:8" ht="15">
      <c r="C20" s="301" t="e">
        <f>#REF!</f>
        <v>#REF!</v>
      </c>
      <c r="D20" s="301"/>
      <c r="E20" s="301"/>
      <c r="F20" s="301"/>
      <c r="G20" s="301"/>
      <c r="H20" s="301"/>
    </row>
    <row r="21" spans="3:8" ht="15">
      <c r="C21" s="301" t="e">
        <f>#REF!</f>
        <v>#REF!</v>
      </c>
      <c r="D21" s="301"/>
      <c r="E21" s="301"/>
      <c r="F21" s="301"/>
      <c r="G21" s="301"/>
      <c r="H21" s="301"/>
    </row>
    <row r="22" spans="3:8" ht="15">
      <c r="C22" s="301" t="str">
        <f>'1-19'!A$1</f>
        <v>جدول   19-1  تعداد بیمه شدگان توافقی سازمان تامین اجتماعی به تفکیک نوع بیمه</v>
      </c>
      <c r="D22" s="301"/>
      <c r="E22" s="301"/>
      <c r="F22" s="301"/>
      <c r="G22" s="301"/>
      <c r="H22" s="301"/>
    </row>
    <row r="23" spans="3:8" ht="15">
      <c r="C23" s="301" t="str">
        <f>'1-19-1'!A$1</f>
        <v>ادامه جدول   19-1   بیمه شدگان توافقی سازمان تامین اجتماعی به تفکیک نوع بیمه</v>
      </c>
      <c r="D23" s="301"/>
      <c r="E23" s="301"/>
      <c r="F23" s="301"/>
      <c r="G23" s="301"/>
      <c r="H23" s="301"/>
    </row>
    <row r="24" spans="3:8" ht="15">
      <c r="C24" s="301" t="str">
        <f>'1-20'!A$1</f>
        <v xml:space="preserve">جدول 20-1 تعداد بیمه شدگان اصلی سازمان تامین اجتماعی برحسب جنسیت </v>
      </c>
      <c r="D24" s="301"/>
      <c r="E24" s="301"/>
      <c r="F24" s="301"/>
      <c r="G24" s="301"/>
      <c r="H24" s="301"/>
    </row>
    <row r="25" spans="3:8" ht="15">
      <c r="C25" s="301" t="str">
        <f>'1-21'!A$1</f>
        <v xml:space="preserve">جدول 21-1 تعداد بیمه شدگان اجباری سازمان تامین اجتماعی به تفکیک جنسیت </v>
      </c>
      <c r="D25" s="301"/>
      <c r="E25" s="301"/>
      <c r="F25" s="301"/>
      <c r="G25" s="301"/>
      <c r="H25" s="301"/>
    </row>
    <row r="26" spans="3:8" ht="15">
      <c r="C26" s="301" t="str">
        <f>'1-22'!A$1</f>
        <v xml:space="preserve">جدول 22-1 تعداد بیمه شدگان خاص سازمان تامین اجتماعی به تفکیک جنسیت </v>
      </c>
      <c r="D26" s="301"/>
      <c r="E26" s="301"/>
      <c r="F26" s="301"/>
      <c r="G26" s="301"/>
      <c r="H26" s="301"/>
    </row>
    <row r="27" spans="3:8" ht="15">
      <c r="C27" s="301" t="str">
        <f>'1-23'!A$1</f>
        <v xml:space="preserve">جدول23 -1 تعداد بیمه شدگان توافقی سازمان تامین اجتماعی به تفکیک جنسیت </v>
      </c>
      <c r="D27" s="301"/>
      <c r="E27" s="301"/>
      <c r="F27" s="301"/>
      <c r="G27" s="301"/>
      <c r="H27" s="301"/>
    </row>
    <row r="28" spans="3:8" ht="15">
      <c r="C28" s="301" t="str">
        <f>'1-24'!A$1</f>
        <v xml:space="preserve">جدول 24-1 تعداد مقرری بگیران بیمه بیکاری سازمان تامین اجتماعی به تفکیک جنسیت </v>
      </c>
      <c r="D28" s="301"/>
      <c r="E28" s="301"/>
      <c r="F28" s="301"/>
      <c r="G28" s="301"/>
      <c r="H28" s="301"/>
    </row>
    <row r="29" spans="3:8" ht="15">
      <c r="C29" s="301" t="str">
        <f>'1-25'!A$1</f>
        <v xml:space="preserve">جدول 25-1 تعداد بیمه شدگان حرف ومشاغل آزاد سازمان تامین اجتماعی به تفکیک جنسیت </v>
      </c>
      <c r="D29" s="301"/>
      <c r="E29" s="301"/>
      <c r="F29" s="301"/>
      <c r="G29" s="301"/>
      <c r="H29" s="301"/>
    </row>
    <row r="30" spans="3:8" ht="15">
      <c r="C30" s="301" t="str">
        <f>'1-26'!A$1</f>
        <v>جدول 26-1 تعداد بیمه شدگان اختیاری سازمان تامین اجتماعی به تفکیک جنسیت</v>
      </c>
      <c r="D30" s="301"/>
      <c r="E30" s="301"/>
      <c r="F30" s="301"/>
      <c r="G30" s="301"/>
      <c r="H30" s="301"/>
    </row>
    <row r="31" spans="3:8" ht="15">
      <c r="C31" s="301" t="str">
        <f>'1-27'!A$1</f>
        <v>جدول 27-1 تعداد بیمه شدگان بافنده سازمان تامین اجتماعی به تفکیک جنسیت</v>
      </c>
      <c r="D31" s="301"/>
      <c r="E31" s="301"/>
      <c r="F31" s="301"/>
      <c r="G31" s="301"/>
      <c r="H31" s="301"/>
    </row>
    <row r="32" spans="3:8" ht="15">
      <c r="C32" s="301" t="str">
        <f>'1-28'!A$1</f>
        <v xml:space="preserve">جدول 28-1 تعداد بیمه شدگان راننده سازمان تامین اجتماعی برحسب جنسیت </v>
      </c>
      <c r="D32" s="301"/>
      <c r="E32" s="301"/>
      <c r="F32" s="301"/>
      <c r="G32" s="301"/>
      <c r="H32" s="301"/>
    </row>
    <row r="33" spans="3:8" ht="15">
      <c r="C33" s="301" t="str">
        <f>'1-29'!A$1</f>
        <v xml:space="preserve">جدول 29-1 تعداد بیمه شدگان خادمین مساجد سازمان تامین اجتماعی برحسب جنسیت </v>
      </c>
      <c r="D33" s="301"/>
      <c r="E33" s="301"/>
      <c r="F33" s="301"/>
      <c r="G33" s="301"/>
      <c r="H33" s="301"/>
    </row>
    <row r="34" spans="3:8" ht="15">
      <c r="C34" s="301" t="str">
        <f>'1-30'!A$1</f>
        <v xml:space="preserve">جدول 30-1 تعداد بیمه شدگان کارفرمای صنفی  بر حسب جنسیت </v>
      </c>
      <c r="D34" s="301"/>
      <c r="E34" s="301"/>
      <c r="F34" s="301"/>
      <c r="G34" s="301"/>
      <c r="H34" s="301"/>
    </row>
    <row r="35" spans="3:8" ht="15">
      <c r="C35" s="301" t="str">
        <f>'1-31'!A$1</f>
        <v xml:space="preserve">جدول 31-1 تعداد بیمه پردازان سازمان تامین اجتماعی بر حسب نوع پرداخت </v>
      </c>
      <c r="D35" s="301"/>
      <c r="E35" s="301"/>
      <c r="F35" s="301"/>
      <c r="G35" s="301"/>
      <c r="H35" s="301"/>
    </row>
    <row r="36" spans="3:8" ht="15">
      <c r="C36" s="301" t="str">
        <f>'1-32'!A$1</f>
        <v>جدول 32-1 تعداد بیمه شدگان مشمول3% بیمه بیکاری سازمان تامین اجتماعی</v>
      </c>
      <c r="D36" s="301"/>
      <c r="E36" s="301"/>
      <c r="F36" s="301"/>
      <c r="G36" s="301"/>
      <c r="H36" s="301"/>
    </row>
    <row r="37" spans="3:8" ht="15">
      <c r="C37" s="301" t="str">
        <f>'1-33'!A$1</f>
        <v>جدول 33-1 تعداد اتباع خارجی بیمه شده سازمان تامین اجتماعی برحسب نوع بیمه</v>
      </c>
      <c r="D37" s="301"/>
      <c r="E37" s="301"/>
      <c r="F37" s="301"/>
      <c r="G37" s="301"/>
      <c r="H37" s="301"/>
    </row>
    <row r="38" spans="3:8" ht="15">
      <c r="C38" s="301" t="str">
        <f>'1-34'!A$1</f>
        <v>جدول 34-1 تعداد مستمری بگیران سازمان تامین اجتماعی به تفکیک نوع مستمری</v>
      </c>
      <c r="D38" s="301"/>
      <c r="E38" s="301"/>
      <c r="F38" s="301"/>
      <c r="G38" s="301"/>
      <c r="H38" s="301"/>
    </row>
    <row r="39" spans="3:8" ht="15">
      <c r="C39" s="301" t="str">
        <f>'1-35'!A$1</f>
        <v>جدول 35-1 تعداد مستمری بگیران سازمان تامین اجتماعی به تفکیک جنسیت</v>
      </c>
      <c r="D39" s="301"/>
      <c r="E39" s="301"/>
      <c r="F39" s="301"/>
      <c r="G39" s="301"/>
      <c r="H39" s="301"/>
    </row>
    <row r="40" spans="3:8" ht="15">
      <c r="C40" s="301" t="str">
        <f>'1-37'!A$1</f>
        <v>جدول 37-1 تعداد مستمری بگیران از کارافتاده سازمان تامین اجتماعی به تفکیک مدت پرداخت حق بیمه</v>
      </c>
      <c r="D40" s="301"/>
      <c r="E40" s="301"/>
      <c r="F40" s="301"/>
      <c r="G40" s="301"/>
      <c r="H40" s="301"/>
    </row>
    <row r="41" spans="3:8" ht="15">
      <c r="C41" s="301" t="str">
        <f>'1-36'!A$1</f>
        <v xml:space="preserve">جدول 36-1 تعداد مستمری بگیران بازنشسته سازمان تامین اجتماعی به تفکیک مدت پرداخت حق بیمه (سابقه اصلی) </v>
      </c>
      <c r="D41" s="301"/>
      <c r="E41" s="301"/>
      <c r="F41" s="301"/>
      <c r="G41" s="301"/>
      <c r="H41" s="301"/>
    </row>
    <row r="42" spans="3:8" ht="15">
      <c r="C42" s="301" t="str">
        <f>'1-38'!A$1</f>
        <v xml:space="preserve">جدول 38-1 تعداد مستمری بگیران فوت شده سازمان تامین اجتماعی به تفکیک مدت پرداخت حق بیمه </v>
      </c>
      <c r="D42" s="301"/>
      <c r="E42" s="301"/>
      <c r="F42" s="301"/>
      <c r="G42" s="301"/>
      <c r="H42" s="301"/>
    </row>
    <row r="43" spans="3:8" ht="15">
      <c r="C43" s="301" t="str">
        <f>'1-39'!A$1</f>
        <v>جدول 39-1 تعداد مستمری بگیران بازنشسته سازمان تامین اجتماعی به تفکیک نوع بیمه</v>
      </c>
      <c r="D43" s="301"/>
      <c r="E43" s="301"/>
      <c r="F43" s="301"/>
      <c r="G43" s="301"/>
      <c r="H43" s="301"/>
    </row>
    <row r="44" spans="3:8" ht="15">
      <c r="C44" s="301" t="str">
        <f>'1-40'!A$1</f>
        <v>جدول 40-1 تعداد مستمری بگیران ازکارافتاده سازمان تامین اجتماعی به تفکیک نوع بیمه</v>
      </c>
      <c r="D44" s="301"/>
      <c r="E44" s="301"/>
      <c r="F44" s="301"/>
      <c r="G44" s="301"/>
      <c r="H44" s="301"/>
    </row>
    <row r="45" spans="3:8" ht="15">
      <c r="C45" s="301" t="str">
        <f>'1-41'!A$1</f>
        <v>جدول 41-1 تعداد مستمری بگیران فوت شده سازمان تامین اجتماعی به تفکیک نوع بیمه</v>
      </c>
      <c r="D45" s="301"/>
      <c r="E45" s="301"/>
      <c r="F45" s="301"/>
      <c r="G45" s="301"/>
      <c r="H45" s="301"/>
    </row>
    <row r="46" spans="3:8" ht="15">
      <c r="C46" s="301" t="str">
        <f>'1-42'!A$1</f>
        <v xml:space="preserve">جدول 42-1 تعداد کارگاههای فعال سازمان تامین اجتماعی دارای لیست بر اساس رده نفرات  </v>
      </c>
      <c r="D46" s="301"/>
      <c r="E46" s="301"/>
      <c r="F46" s="301"/>
      <c r="G46" s="301"/>
      <c r="H46" s="301"/>
    </row>
    <row r="47" spans="3:8" ht="15">
      <c r="C47" s="301" t="str">
        <f>'1-43'!A$1</f>
        <v>جدول 43-1  تعداد کارگاه های فعال سازمان تامین اجتماعی بر حسب نوع ونرخ حق بیمه</v>
      </c>
      <c r="D47" s="301"/>
      <c r="E47" s="301"/>
      <c r="F47" s="301"/>
      <c r="G47" s="301"/>
      <c r="H47" s="301"/>
    </row>
    <row r="48" spans="3:8" ht="15">
      <c r="C48" s="301" t="str">
        <f>'1-44'!A$1</f>
        <v>جدول 44-1  تعداد کارگاه های فعال سازمان تامین اجتماعی به تفکیک نرخ حق بیمه</v>
      </c>
      <c r="D48" s="301"/>
      <c r="E48" s="301"/>
      <c r="F48" s="301"/>
      <c r="G48" s="301"/>
      <c r="H48" s="301"/>
    </row>
    <row r="49" spans="3:8" ht="15">
      <c r="C49" s="301" t="str">
        <f>'1-45'!A$1</f>
        <v xml:space="preserve">جدول 45-1 تعداد لیستهای اینترنتی  سازمان تامین اجتماعی مقطع اسفند </v>
      </c>
      <c r="D49" s="301"/>
      <c r="E49" s="301"/>
      <c r="F49" s="301"/>
      <c r="G49" s="301"/>
      <c r="H49" s="301"/>
    </row>
    <row r="50" spans="3:8" ht="15">
      <c r="C50" s="301" t="str">
        <f>'1-46'!A$1</f>
        <v xml:space="preserve">جدول 46-1 تعداد کارکنان بخش بیمه ای و ستاد مرکزی سازمان تامین اجتماعی </v>
      </c>
      <c r="D50" s="301"/>
      <c r="E50" s="301"/>
      <c r="F50" s="301"/>
      <c r="G50" s="301"/>
      <c r="H50" s="301"/>
    </row>
    <row r="51" spans="3:8" ht="15">
      <c r="C51" s="301" t="str">
        <f>'1-47'!A$1</f>
        <v>جدول 47-1 تعداد واحدهای اجرایی بیمه ای سازمان تأمین اجتماعی به تفکیک نوع و تیپ</v>
      </c>
      <c r="D51" s="301"/>
      <c r="E51" s="301"/>
      <c r="F51" s="301"/>
      <c r="G51" s="301"/>
      <c r="H51" s="301"/>
    </row>
    <row r="52" spans="3:8" ht="15">
      <c r="C52" s="301" t="str">
        <f>'1-48'!A$1</f>
        <v xml:space="preserve">جدول 48 -1   تعداد بیمه شدگان مشمول حادثه  و حادثه دیدگان ناشی از کار سازمان تامین اجتماعی           </v>
      </c>
      <c r="D52" s="301"/>
      <c r="E52" s="301"/>
      <c r="F52" s="301"/>
      <c r="G52" s="301"/>
      <c r="H52" s="301"/>
    </row>
    <row r="53" spans="3:8" ht="15">
      <c r="C53" s="301" t="str">
        <f>'1-49'!A$1</f>
        <v>جدول 49-1  تعدادحادثه دیدگان ناشی از کار بر حسب جنسیت و وضعیت تاهل سازمان تامین اجتماعی</v>
      </c>
      <c r="D53" s="301"/>
      <c r="E53" s="301"/>
      <c r="F53" s="301"/>
      <c r="G53" s="301"/>
      <c r="H53" s="301"/>
    </row>
    <row r="54" spans="3:8" ht="15">
      <c r="C54" s="302" t="str">
        <f>'1-50'!A$1</f>
        <v xml:space="preserve">جدول 50-1 تعداد حوادث ناشی از کار بر حسب علت وقوع حادثه </v>
      </c>
      <c r="D54" s="301"/>
      <c r="E54" s="301"/>
      <c r="F54" s="301"/>
      <c r="G54" s="301"/>
      <c r="H54" s="301"/>
    </row>
    <row r="55" spans="3:8" ht="15">
      <c r="C55" s="301" t="e">
        <f>#REF!</f>
        <v>#REF!</v>
      </c>
      <c r="D55" s="301"/>
      <c r="E55" s="301"/>
      <c r="F55" s="301"/>
      <c r="G55" s="301"/>
      <c r="H55" s="301"/>
    </row>
    <row r="56" spans="3:8" ht="15">
      <c r="C56" s="301" t="str">
        <f>'1-52'!A$1</f>
        <v>جدول 52 -1 تعداد حادثه دیدگان ناشی از کار برحسب زمان حادثه</v>
      </c>
      <c r="D56" s="301"/>
      <c r="E56" s="301"/>
      <c r="F56" s="301"/>
      <c r="G56" s="301"/>
      <c r="H56" s="301"/>
    </row>
    <row r="57" spans="3:8" ht="15">
      <c r="C57" s="301" t="str">
        <f>'1-34'!A$1</f>
        <v>جدول 34-1 تعداد مستمری بگیران سازمان تامین اجتماعی به تفکیک نوع مستمری</v>
      </c>
      <c r="D57" s="301"/>
      <c r="E57" s="301"/>
      <c r="F57" s="301"/>
      <c r="G57" s="301"/>
      <c r="H57" s="301"/>
    </row>
  </sheetData>
  <mergeCells count="55">
    <mergeCell ref="C14:H14"/>
    <mergeCell ref="C3:H3"/>
    <mergeCell ref="C4:H4"/>
    <mergeCell ref="C5:H5"/>
    <mergeCell ref="C6:H6"/>
    <mergeCell ref="C7:H7"/>
    <mergeCell ref="C8:H8"/>
    <mergeCell ref="C9:H9"/>
    <mergeCell ref="C10:H10"/>
    <mergeCell ref="C11:H11"/>
    <mergeCell ref="C12:H12"/>
    <mergeCell ref="C13:H13"/>
    <mergeCell ref="C26:H26"/>
    <mergeCell ref="C15:H15"/>
    <mergeCell ref="C16:H16"/>
    <mergeCell ref="C17:H17"/>
    <mergeCell ref="C18:H18"/>
    <mergeCell ref="C19:H19"/>
    <mergeCell ref="C20:H20"/>
    <mergeCell ref="C21:H21"/>
    <mergeCell ref="C22:H22"/>
    <mergeCell ref="C23:H23"/>
    <mergeCell ref="C24:H24"/>
    <mergeCell ref="C25:H25"/>
    <mergeCell ref="C38:H38"/>
    <mergeCell ref="C27:H27"/>
    <mergeCell ref="C28:H28"/>
    <mergeCell ref="C29:H29"/>
    <mergeCell ref="C30:H30"/>
    <mergeCell ref="C31:H31"/>
    <mergeCell ref="C32:H32"/>
    <mergeCell ref="C33:H33"/>
    <mergeCell ref="C34:H34"/>
    <mergeCell ref="C35:H35"/>
    <mergeCell ref="C36:H36"/>
    <mergeCell ref="C37:H37"/>
    <mergeCell ref="C50:H50"/>
    <mergeCell ref="C39:H39"/>
    <mergeCell ref="C40:H40"/>
    <mergeCell ref="C41:H41"/>
    <mergeCell ref="C42:H42"/>
    <mergeCell ref="C43:H43"/>
    <mergeCell ref="C44:H44"/>
    <mergeCell ref="C45:H45"/>
    <mergeCell ref="C46:H46"/>
    <mergeCell ref="C47:H47"/>
    <mergeCell ref="C48:H48"/>
    <mergeCell ref="C49:H49"/>
    <mergeCell ref="C57:H57"/>
    <mergeCell ref="C51:H51"/>
    <mergeCell ref="C52:H52"/>
    <mergeCell ref="C53:H53"/>
    <mergeCell ref="C54:H54"/>
    <mergeCell ref="C55:H55"/>
    <mergeCell ref="C56:H56"/>
  </mergeCells>
  <hyperlinks>
    <hyperlink ref="C3:H3" location="'1'!A1" display="'1'!A1" xr:uid="{9A373F7D-A047-4821-BFA8-35BCF23F7A76}"/>
    <hyperlink ref="C4:H38" location="'1'!A1" display="'1'!A1" xr:uid="{96C7B756-FD76-42D9-A6E4-EC0C904BB502}"/>
    <hyperlink ref="C4:H4" location="'2'!A1" display="'2'!A1" xr:uid="{F278DE48-ACBC-4E51-A482-9282D1B8837F}"/>
    <hyperlink ref="C5:H5" location="'3'!A1" display="'3'!A1" xr:uid="{153E80D3-A545-4E75-AC37-16A247D6BB7A}"/>
    <hyperlink ref="C6:H6" location="'4'!A1" display="'4'!A1" xr:uid="{B32F578D-B55B-48DF-853E-762358F69FBD}"/>
    <hyperlink ref="C7:H7" location="'5'!A1" display="'5'!A1" xr:uid="{9F9C26DE-4AE6-4A24-97EE-067507369709}"/>
    <hyperlink ref="C8:H8" location="'6'!A1" display="'6'!A1" xr:uid="{AA5AB9EC-D912-48AC-995E-234D9B071EA2}"/>
    <hyperlink ref="C39:H57" location="'1'!A1" display="'1'!A1" xr:uid="{91E59AF6-5EC0-486E-9973-6350B06962B9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0C15-832C-4F13-9D77-39E3ACF8271C}">
  <sheetPr>
    <tabColor rgb="FF9999FF"/>
    <pageSetUpPr fitToPage="1"/>
  </sheetPr>
  <dimension ref="A1:L43"/>
  <sheetViews>
    <sheetView rightToLeft="1" view="pageBreakPreview" zoomScaleNormal="80" zoomScaleSheetLayoutView="100" workbookViewId="0">
      <selection sqref="A1:I1"/>
    </sheetView>
  </sheetViews>
  <sheetFormatPr defaultColWidth="10.140625" defaultRowHeight="12.75"/>
  <cols>
    <col min="1" max="1" width="19.5703125" style="162" customWidth="1"/>
    <col min="2" max="2" width="13.140625" style="162" customWidth="1"/>
    <col min="3" max="9" width="12.28515625" style="162" customWidth="1"/>
    <col min="10" max="16384" width="10.140625" style="162"/>
  </cols>
  <sheetData>
    <row r="1" spans="1:12" ht="33.75" customHeight="1" thickBot="1">
      <c r="A1" s="313" t="s">
        <v>297</v>
      </c>
      <c r="B1" s="313"/>
      <c r="C1" s="313"/>
      <c r="D1" s="313"/>
      <c r="E1" s="313"/>
      <c r="F1" s="313"/>
      <c r="G1" s="313"/>
      <c r="H1" s="313"/>
      <c r="I1" s="313"/>
    </row>
    <row r="2" spans="1:12" s="163" customFormat="1" ht="21.75" customHeight="1" thickBot="1">
      <c r="A2" s="333" t="s">
        <v>61</v>
      </c>
      <c r="B2" s="333" t="s">
        <v>32</v>
      </c>
      <c r="C2" s="335" t="s">
        <v>249</v>
      </c>
      <c r="D2" s="336"/>
      <c r="E2" s="337"/>
      <c r="F2" s="335" t="s">
        <v>156</v>
      </c>
      <c r="G2" s="336"/>
      <c r="H2" s="336"/>
      <c r="I2" s="337"/>
    </row>
    <row r="3" spans="1:12" s="163" customFormat="1" ht="106.5" customHeight="1" thickBot="1">
      <c r="A3" s="334"/>
      <c r="B3" s="334"/>
      <c r="C3" s="160" t="s">
        <v>246</v>
      </c>
      <c r="D3" s="160" t="s">
        <v>247</v>
      </c>
      <c r="E3" s="160" t="s">
        <v>248</v>
      </c>
      <c r="F3" s="257" t="s">
        <v>190</v>
      </c>
      <c r="G3" s="160" t="s">
        <v>254</v>
      </c>
      <c r="H3" s="160" t="s">
        <v>255</v>
      </c>
      <c r="I3" s="160" t="s">
        <v>191</v>
      </c>
    </row>
    <row r="4" spans="1:12" ht="23.25" customHeight="1">
      <c r="A4" s="2">
        <v>1395</v>
      </c>
      <c r="B4" s="68">
        <f>'1-18-1'!H4+'1-18-1'!G4+'1-18-1'!F4+'1-18-1'!E4+'1-18-1'!D4+'1-18-1'!C4+'1-18-1'!B4+'1-18'!I4+'1-18'!H4+'1-18'!G4+'1-18'!F4+'1-18'!E4+'1-18'!D4+'1-18'!C4</f>
        <v>2406510</v>
      </c>
      <c r="C4" s="125">
        <v>740063</v>
      </c>
      <c r="D4" s="125">
        <v>0</v>
      </c>
      <c r="E4" s="125">
        <v>0</v>
      </c>
      <c r="F4" s="125">
        <v>5364</v>
      </c>
      <c r="G4" s="125">
        <v>2278</v>
      </c>
      <c r="H4" s="125">
        <v>67859</v>
      </c>
      <c r="I4" s="125">
        <v>158481</v>
      </c>
      <c r="J4" s="203"/>
      <c r="K4" s="203"/>
    </row>
    <row r="5" spans="1:12" ht="23.25" customHeight="1">
      <c r="A5" s="2">
        <v>1396</v>
      </c>
      <c r="B5" s="68">
        <f>'1-18-1'!H5+'1-18-1'!G5+'1-18-1'!F5+'1-18-1'!E5+'1-18-1'!D5+'1-18-1'!C5+'1-18-1'!B5+'1-18'!I5+'1-18'!H5+'1-18'!G5+'1-18'!F5+'1-18'!E5+'1-18'!D5+'1-18'!C5</f>
        <v>2599877</v>
      </c>
      <c r="C5" s="125">
        <v>1025268</v>
      </c>
      <c r="D5" s="125">
        <v>803</v>
      </c>
      <c r="E5" s="125">
        <v>2931</v>
      </c>
      <c r="F5" s="125">
        <v>6710</v>
      </c>
      <c r="G5" s="125">
        <v>2024</v>
      </c>
      <c r="H5" s="125">
        <v>45844</v>
      </c>
      <c r="I5" s="125">
        <v>138057</v>
      </c>
      <c r="J5" s="203"/>
      <c r="K5" s="203"/>
    </row>
    <row r="6" spans="1:12" ht="23.25" customHeight="1">
      <c r="A6" s="2">
        <v>1397</v>
      </c>
      <c r="B6" s="68">
        <f>'1-18-1'!H6+'1-18-1'!G6+'1-18-1'!F6+'1-18-1'!E6+'1-18-1'!D6+'1-18-1'!C6+'1-18-1'!B6+'1-18'!I6+'1-18'!H6+'1-18'!G6+'1-18'!F6+'1-18'!E6+'1-18'!D6+'1-18'!C6</f>
        <v>2576364</v>
      </c>
      <c r="C6" s="125">
        <v>1034918</v>
      </c>
      <c r="D6" s="125">
        <v>1270</v>
      </c>
      <c r="E6" s="125">
        <v>4517</v>
      </c>
      <c r="F6" s="125">
        <v>6710</v>
      </c>
      <c r="G6" s="125">
        <v>1597</v>
      </c>
      <c r="H6" s="125">
        <v>42477</v>
      </c>
      <c r="I6" s="125">
        <v>135176</v>
      </c>
      <c r="J6" s="203"/>
      <c r="K6" s="203"/>
    </row>
    <row r="7" spans="1:12" ht="23.25" customHeight="1">
      <c r="A7" s="2">
        <v>1398</v>
      </c>
      <c r="B7" s="68">
        <f>'1-18-1'!H7+'1-18-1'!G7+'1-18-1'!F7+'1-18-1'!E7+'1-18-1'!D7+'1-18-1'!C7+'1-18-1'!B7+'1-18'!I7+'1-18'!H7+'1-18'!G7+'1-18'!F7+'1-18'!E7+'1-18'!D7+'1-18'!C7</f>
        <v>2565455</v>
      </c>
      <c r="C7" s="125">
        <v>1098606</v>
      </c>
      <c r="D7" s="125">
        <v>772</v>
      </c>
      <c r="E7" s="125">
        <v>4035</v>
      </c>
      <c r="F7" s="125">
        <v>5964</v>
      </c>
      <c r="G7" s="125">
        <v>1424</v>
      </c>
      <c r="H7" s="125">
        <v>37545</v>
      </c>
      <c r="I7" s="125">
        <v>128032</v>
      </c>
      <c r="J7" s="203"/>
      <c r="K7" s="203"/>
    </row>
    <row r="8" spans="1:12" ht="23.25" customHeight="1">
      <c r="A8" s="2">
        <v>1399</v>
      </c>
      <c r="B8" s="68">
        <f>'1-18-1'!H8+'1-18-1'!G8+'1-18-1'!F8+'1-18-1'!E8+'1-18-1'!D8+'1-18-1'!C8+'1-18-1'!B8+'1-18'!I8+'1-18'!H8+'1-18'!G8+'1-18'!F8+'1-18'!E8+'1-18'!D8+'1-18'!C8</f>
        <v>2479721</v>
      </c>
      <c r="C8" s="125">
        <v>1079713</v>
      </c>
      <c r="D8" s="125">
        <v>374</v>
      </c>
      <c r="E8" s="125">
        <v>3625</v>
      </c>
      <c r="F8" s="125">
        <v>5478</v>
      </c>
      <c r="G8" s="125">
        <v>1333</v>
      </c>
      <c r="H8" s="125">
        <v>32369</v>
      </c>
      <c r="I8" s="125">
        <v>113112</v>
      </c>
      <c r="J8" s="203"/>
      <c r="K8" s="203"/>
    </row>
    <row r="9" spans="1:12" ht="23.25" customHeight="1" thickBot="1">
      <c r="A9" s="2">
        <v>1400</v>
      </c>
      <c r="B9" s="68">
        <f>'1-18-1'!H9+'1-18-1'!G9+'1-18-1'!F9+'1-18-1'!E9+'1-18-1'!D9+'1-18-1'!C9+'1-18-1'!B9+'1-18'!I9+'1-18'!H9+'1-18'!G9+'1-18'!F9+'1-18'!E9+'1-18'!D9+'1-18'!C9</f>
        <v>2371272</v>
      </c>
      <c r="C9" s="125">
        <f>SUM(C10:C42)</f>
        <v>1046643</v>
      </c>
      <c r="D9" s="125">
        <f>SUM(D10:D42)</f>
        <v>395</v>
      </c>
      <c r="E9" s="125">
        <f t="shared" ref="E9:I9" si="0">SUM(E10:E42)</f>
        <v>3165</v>
      </c>
      <c r="F9" s="125">
        <f t="shared" si="0"/>
        <v>5041</v>
      </c>
      <c r="G9" s="125">
        <f t="shared" si="0"/>
        <v>1212</v>
      </c>
      <c r="H9" s="125">
        <f t="shared" si="0"/>
        <v>29675</v>
      </c>
      <c r="I9" s="125">
        <f t="shared" si="0"/>
        <v>100870</v>
      </c>
      <c r="J9" s="203"/>
      <c r="K9" s="203"/>
      <c r="L9" s="203"/>
    </row>
    <row r="10" spans="1:12" ht="21.75" thickBot="1">
      <c r="A10" s="5" t="s">
        <v>41</v>
      </c>
      <c r="B10" s="68">
        <f>'1-18-1'!H10+'1-18-1'!G10+'1-18-1'!F10+'1-18-1'!E10+'1-18-1'!D10+'1-18-1'!C10+'1-18-1'!B10+'1-18'!I10+'1-18'!H10+'1-18'!G10+'1-18'!F10+'1-18'!E10+'1-18'!D10+'1-18'!C10</f>
        <v>142971</v>
      </c>
      <c r="C10" s="7">
        <v>37674</v>
      </c>
      <c r="D10" s="6">
        <v>58</v>
      </c>
      <c r="E10" s="7">
        <v>312</v>
      </c>
      <c r="F10" s="6">
        <v>235</v>
      </c>
      <c r="G10" s="7">
        <v>161</v>
      </c>
      <c r="H10" s="6">
        <v>3148</v>
      </c>
      <c r="I10" s="7">
        <v>4388</v>
      </c>
      <c r="J10" s="203"/>
      <c r="K10" s="203"/>
    </row>
    <row r="11" spans="1:12" ht="21.75" thickBot="1">
      <c r="A11" s="11" t="s">
        <v>42</v>
      </c>
      <c r="B11" s="68">
        <f>'1-18-1'!H11+'1-18-1'!G11+'1-18-1'!F11+'1-18-1'!E11+'1-18-1'!D11+'1-18-1'!C11+'1-18-1'!B11+'1-18'!I11+'1-18'!H11+'1-18'!G11+'1-18'!F11+'1-18'!E11+'1-18'!D11+'1-18'!C11</f>
        <v>91476</v>
      </c>
      <c r="C11" s="204">
        <v>28732</v>
      </c>
      <c r="D11" s="205">
        <v>3</v>
      </c>
      <c r="E11" s="204">
        <v>32</v>
      </c>
      <c r="F11" s="205">
        <v>152</v>
      </c>
      <c r="G11" s="204">
        <v>104</v>
      </c>
      <c r="H11" s="205">
        <v>641</v>
      </c>
      <c r="I11" s="204">
        <v>2704</v>
      </c>
      <c r="J11" s="203"/>
      <c r="K11" s="203"/>
    </row>
    <row r="12" spans="1:12" ht="21.75" thickBot="1">
      <c r="A12" s="11" t="s">
        <v>43</v>
      </c>
      <c r="B12" s="68">
        <f>'1-18-1'!H12+'1-18-1'!G12+'1-18-1'!F12+'1-18-1'!E12+'1-18-1'!D12+'1-18-1'!C12+'1-18-1'!B12+'1-18'!I12+'1-18'!H12+'1-18'!G12+'1-18'!F12+'1-18'!E12+'1-18'!D12+'1-18'!C12</f>
        <v>53473</v>
      </c>
      <c r="C12" s="204">
        <v>23317</v>
      </c>
      <c r="D12" s="205">
        <v>7</v>
      </c>
      <c r="E12" s="204">
        <v>44</v>
      </c>
      <c r="F12" s="205">
        <v>48</v>
      </c>
      <c r="G12" s="204">
        <v>78</v>
      </c>
      <c r="H12" s="205">
        <v>209</v>
      </c>
      <c r="I12" s="204">
        <v>2078</v>
      </c>
      <c r="J12" s="203"/>
      <c r="K12" s="203"/>
    </row>
    <row r="13" spans="1:12" ht="21.75" thickBot="1">
      <c r="A13" s="11" t="s">
        <v>0</v>
      </c>
      <c r="B13" s="68">
        <f>'1-18-1'!H13+'1-18-1'!G13+'1-18-1'!F13+'1-18-1'!E13+'1-18-1'!D13+'1-18-1'!C13+'1-18-1'!B13+'1-18'!I13+'1-18'!H13+'1-18'!G13+'1-18'!F13+'1-18'!E13+'1-18'!D13+'1-18'!C13</f>
        <v>200397</v>
      </c>
      <c r="C13" s="204">
        <v>86163</v>
      </c>
      <c r="D13" s="205">
        <v>15</v>
      </c>
      <c r="E13" s="204">
        <v>369</v>
      </c>
      <c r="F13" s="205">
        <v>257</v>
      </c>
      <c r="G13" s="204">
        <v>37</v>
      </c>
      <c r="H13" s="205">
        <v>3083</v>
      </c>
      <c r="I13" s="204">
        <v>4356</v>
      </c>
      <c r="J13" s="203"/>
      <c r="K13" s="203"/>
    </row>
    <row r="14" spans="1:12" ht="21.75" thickBot="1">
      <c r="A14" s="11" t="s">
        <v>33</v>
      </c>
      <c r="B14" s="68">
        <f>'1-18-1'!H14+'1-18-1'!G14+'1-18-1'!F14+'1-18-1'!E14+'1-18-1'!D14+'1-18-1'!C14+'1-18-1'!B14+'1-18'!I14+'1-18'!H14+'1-18'!G14+'1-18'!F14+'1-18'!E14+'1-18'!D14+'1-18'!C14</f>
        <v>53157</v>
      </c>
      <c r="C14" s="204">
        <v>21827</v>
      </c>
      <c r="D14" s="205">
        <v>5</v>
      </c>
      <c r="E14" s="204">
        <v>34</v>
      </c>
      <c r="F14" s="205">
        <v>182</v>
      </c>
      <c r="G14" s="204">
        <v>2</v>
      </c>
      <c r="H14" s="205">
        <v>82</v>
      </c>
      <c r="I14" s="204">
        <v>1227</v>
      </c>
      <c r="J14" s="203"/>
      <c r="K14" s="203"/>
    </row>
    <row r="15" spans="1:12" ht="21.75" thickBot="1">
      <c r="A15" s="11" t="s">
        <v>44</v>
      </c>
      <c r="B15" s="68">
        <f>'1-18-1'!H15+'1-18-1'!G15+'1-18-1'!F15+'1-18-1'!E15+'1-18-1'!D15+'1-18-1'!C15+'1-18-1'!B15+'1-18'!I15+'1-18'!H15+'1-18'!G15+'1-18'!F15+'1-18'!E15+'1-18'!D15+'1-18'!C15</f>
        <v>17726</v>
      </c>
      <c r="C15" s="204">
        <v>5606</v>
      </c>
      <c r="D15" s="205">
        <v>0</v>
      </c>
      <c r="E15" s="204">
        <v>5</v>
      </c>
      <c r="F15" s="205">
        <v>66</v>
      </c>
      <c r="G15" s="204">
        <v>73</v>
      </c>
      <c r="H15" s="205">
        <v>658</v>
      </c>
      <c r="I15" s="204">
        <v>1318</v>
      </c>
      <c r="J15" s="203"/>
      <c r="K15" s="203"/>
    </row>
    <row r="16" spans="1:12" ht="21.75" thickBot="1">
      <c r="A16" s="11" t="s">
        <v>1</v>
      </c>
      <c r="B16" s="68">
        <f>'1-18-1'!H16+'1-18-1'!G16+'1-18-1'!F16+'1-18-1'!E16+'1-18-1'!D16+'1-18-1'!C16+'1-18-1'!B16+'1-18'!I16+'1-18'!H16+'1-18'!G16+'1-18'!F16+'1-18'!E16+'1-18'!D16+'1-18'!C16</f>
        <v>52368</v>
      </c>
      <c r="C16" s="204">
        <v>39585</v>
      </c>
      <c r="D16" s="205">
        <v>7</v>
      </c>
      <c r="E16" s="204">
        <v>19</v>
      </c>
      <c r="F16" s="205">
        <v>43</v>
      </c>
      <c r="G16" s="204">
        <v>7</v>
      </c>
      <c r="H16" s="205">
        <v>197</v>
      </c>
      <c r="I16" s="204">
        <v>1690</v>
      </c>
      <c r="J16" s="203"/>
      <c r="K16" s="203"/>
    </row>
    <row r="17" spans="1:11" ht="21.75" thickBot="1">
      <c r="A17" s="11" t="s">
        <v>45</v>
      </c>
      <c r="B17" s="68">
        <f>'1-18-1'!H17+'1-18-1'!G17+'1-18-1'!F17+'1-18-1'!E17+'1-18-1'!D17+'1-18-1'!C17+'1-18-1'!B17+'1-18'!I17+'1-18'!H17+'1-18'!G17+'1-18'!F17+'1-18'!E17+'1-18'!D17+'1-18'!C17</f>
        <v>39225</v>
      </c>
      <c r="C17" s="204">
        <v>6954</v>
      </c>
      <c r="D17" s="205">
        <v>4</v>
      </c>
      <c r="E17" s="204">
        <v>76</v>
      </c>
      <c r="F17" s="205">
        <v>107</v>
      </c>
      <c r="G17" s="204">
        <v>19</v>
      </c>
      <c r="H17" s="205">
        <v>768</v>
      </c>
      <c r="I17" s="204">
        <v>1140</v>
      </c>
      <c r="J17" s="203"/>
      <c r="K17" s="203"/>
    </row>
    <row r="18" spans="1:11" ht="21.75" thickBot="1">
      <c r="A18" s="11" t="s">
        <v>46</v>
      </c>
      <c r="B18" s="68">
        <f>'1-18-1'!H18+'1-18-1'!G18+'1-18-1'!F18+'1-18-1'!E18+'1-18-1'!D18+'1-18-1'!C18+'1-18-1'!B18+'1-18'!I18+'1-18'!H18+'1-18'!G18+'1-18'!F18+'1-18'!E18+'1-18'!D18+'1-18'!C18</f>
        <v>26036</v>
      </c>
      <c r="C18" s="204">
        <v>10375</v>
      </c>
      <c r="D18" s="205">
        <v>2</v>
      </c>
      <c r="E18" s="204">
        <v>75</v>
      </c>
      <c r="F18" s="205">
        <v>23</v>
      </c>
      <c r="G18" s="204">
        <v>13</v>
      </c>
      <c r="H18" s="205">
        <v>747</v>
      </c>
      <c r="I18" s="204">
        <v>1333</v>
      </c>
      <c r="J18" s="203"/>
      <c r="K18" s="203"/>
    </row>
    <row r="19" spans="1:11" ht="21.75" thickBot="1">
      <c r="A19" s="11" t="s">
        <v>47</v>
      </c>
      <c r="B19" s="68">
        <f>'1-18-1'!H19+'1-18-1'!G19+'1-18-1'!F19+'1-18-1'!E19+'1-18-1'!D19+'1-18-1'!C19+'1-18-1'!B19+'1-18'!I19+'1-18'!H19+'1-18'!G19+'1-18'!F19+'1-18'!E19+'1-18'!D19+'1-18'!C19</f>
        <v>163153</v>
      </c>
      <c r="C19" s="204">
        <v>70147</v>
      </c>
      <c r="D19" s="205">
        <v>27</v>
      </c>
      <c r="E19" s="204">
        <v>246</v>
      </c>
      <c r="F19" s="205">
        <v>296</v>
      </c>
      <c r="G19" s="204">
        <v>83</v>
      </c>
      <c r="H19" s="205">
        <v>1312</v>
      </c>
      <c r="I19" s="204">
        <v>11956</v>
      </c>
      <c r="J19" s="203"/>
      <c r="K19" s="203"/>
    </row>
    <row r="20" spans="1:11" ht="21.75" thickBot="1">
      <c r="A20" s="11" t="s">
        <v>28</v>
      </c>
      <c r="B20" s="68">
        <f>'1-18-1'!H20+'1-18-1'!G20+'1-18-1'!F20+'1-18-1'!E20+'1-18-1'!D20+'1-18-1'!C20+'1-18-1'!B20+'1-18'!I20+'1-18'!H20+'1-18'!G20+'1-18'!F20+'1-18'!E20+'1-18'!D20+'1-18'!C20</f>
        <v>20507</v>
      </c>
      <c r="C20" s="204">
        <v>6253</v>
      </c>
      <c r="D20" s="205">
        <v>0</v>
      </c>
      <c r="E20" s="204">
        <v>38</v>
      </c>
      <c r="F20" s="205">
        <v>29</v>
      </c>
      <c r="G20" s="204">
        <v>13</v>
      </c>
      <c r="H20" s="205">
        <v>352</v>
      </c>
      <c r="I20" s="204">
        <v>1902</v>
      </c>
      <c r="J20" s="203"/>
      <c r="K20" s="203"/>
    </row>
    <row r="21" spans="1:11" ht="21.75" thickBot="1">
      <c r="A21" s="11" t="s">
        <v>2</v>
      </c>
      <c r="B21" s="68">
        <f>'1-18-1'!H21+'1-18-1'!G21+'1-18-1'!F21+'1-18-1'!E21+'1-18-1'!D21+'1-18-1'!C21+'1-18-1'!B21+'1-18'!I21+'1-18'!H21+'1-18'!G21+'1-18'!F21+'1-18'!E21+'1-18'!D21+'1-18'!C21</f>
        <v>142269</v>
      </c>
      <c r="C21" s="204">
        <v>92938</v>
      </c>
      <c r="D21" s="205">
        <v>34</v>
      </c>
      <c r="E21" s="204">
        <v>77</v>
      </c>
      <c r="F21" s="205">
        <v>77</v>
      </c>
      <c r="G21" s="204">
        <v>56</v>
      </c>
      <c r="H21" s="205">
        <v>1147</v>
      </c>
      <c r="I21" s="204">
        <v>6405</v>
      </c>
      <c r="J21" s="203"/>
      <c r="K21" s="203"/>
    </row>
    <row r="22" spans="1:11" ht="21.75" thickBot="1">
      <c r="A22" s="11" t="s">
        <v>3</v>
      </c>
      <c r="B22" s="68">
        <f>'1-18-1'!H22+'1-18-1'!G22+'1-18-1'!F22+'1-18-1'!E22+'1-18-1'!D22+'1-18-1'!C22+'1-18-1'!B22+'1-18'!I22+'1-18'!H22+'1-18'!G22+'1-18'!F22+'1-18'!E22+'1-18'!D22+'1-18'!C22</f>
        <v>33273</v>
      </c>
      <c r="C22" s="204">
        <v>11062</v>
      </c>
      <c r="D22" s="205">
        <v>6</v>
      </c>
      <c r="E22" s="204">
        <v>31</v>
      </c>
      <c r="F22" s="205">
        <v>89</v>
      </c>
      <c r="G22" s="204">
        <v>1</v>
      </c>
      <c r="H22" s="205">
        <v>477</v>
      </c>
      <c r="I22" s="204">
        <v>1261</v>
      </c>
      <c r="J22" s="203"/>
      <c r="K22" s="203"/>
    </row>
    <row r="23" spans="1:11" ht="21.75" thickBot="1">
      <c r="A23" s="11" t="s">
        <v>4</v>
      </c>
      <c r="B23" s="68">
        <f>'1-18-1'!H23+'1-18-1'!G23+'1-18-1'!F23+'1-18-1'!E23+'1-18-1'!D23+'1-18-1'!C23+'1-18-1'!B23+'1-18'!I23+'1-18'!H23+'1-18'!G23+'1-18'!F23+'1-18'!E23+'1-18'!D23+'1-18'!C23</f>
        <v>27549</v>
      </c>
      <c r="C23" s="204">
        <v>13420</v>
      </c>
      <c r="D23" s="205">
        <v>22</v>
      </c>
      <c r="E23" s="204">
        <v>73</v>
      </c>
      <c r="F23" s="205">
        <v>51</v>
      </c>
      <c r="G23" s="204">
        <v>2</v>
      </c>
      <c r="H23" s="205">
        <v>401</v>
      </c>
      <c r="I23" s="204">
        <v>1037</v>
      </c>
      <c r="J23" s="203"/>
      <c r="K23" s="203"/>
    </row>
    <row r="24" spans="1:11" ht="21.75" thickBot="1">
      <c r="A24" s="11" t="s">
        <v>48</v>
      </c>
      <c r="B24" s="68">
        <f>'1-18-1'!H24+'1-18-1'!G24+'1-18-1'!F24+'1-18-1'!E24+'1-18-1'!D24+'1-18-1'!C24+'1-18-1'!B24+'1-18'!I24+'1-18'!H24+'1-18'!G24+'1-18'!F24+'1-18'!E24+'1-18'!D24+'1-18'!C24</f>
        <v>41313</v>
      </c>
      <c r="C24" s="204">
        <v>20068</v>
      </c>
      <c r="D24" s="205">
        <v>7</v>
      </c>
      <c r="E24" s="204">
        <v>36</v>
      </c>
      <c r="F24" s="205">
        <v>60</v>
      </c>
      <c r="G24" s="204">
        <v>0</v>
      </c>
      <c r="H24" s="205">
        <v>218</v>
      </c>
      <c r="I24" s="204">
        <v>5009</v>
      </c>
      <c r="J24" s="203"/>
      <c r="K24" s="203"/>
    </row>
    <row r="25" spans="1:11" ht="21.75" thickBot="1">
      <c r="A25" s="11" t="s">
        <v>49</v>
      </c>
      <c r="B25" s="68">
        <f>'1-18-1'!H25+'1-18-1'!G25+'1-18-1'!F25+'1-18-1'!E25+'1-18-1'!D25+'1-18-1'!C25+'1-18-1'!B25+'1-18'!I25+'1-18'!H25+'1-18'!G25+'1-18'!F25+'1-18'!E25+'1-18'!D25+'1-18'!C25</f>
        <v>80785</v>
      </c>
      <c r="C25" s="204">
        <v>43439</v>
      </c>
      <c r="D25" s="205">
        <v>17</v>
      </c>
      <c r="E25" s="204">
        <v>317</v>
      </c>
      <c r="F25" s="205">
        <v>567</v>
      </c>
      <c r="G25" s="204">
        <v>0</v>
      </c>
      <c r="H25" s="205">
        <v>272</v>
      </c>
      <c r="I25" s="204">
        <v>2208</v>
      </c>
      <c r="J25" s="203"/>
      <c r="K25" s="203"/>
    </row>
    <row r="26" spans="1:11" ht="21.75" thickBot="1">
      <c r="A26" s="11" t="s">
        <v>50</v>
      </c>
      <c r="B26" s="68">
        <f>'1-18-1'!H26+'1-18-1'!G26+'1-18-1'!F26+'1-18-1'!E26+'1-18-1'!D26+'1-18-1'!C26+'1-18-1'!B26+'1-18'!I26+'1-18'!H26+'1-18'!G26+'1-18'!F26+'1-18'!E26+'1-18'!D26+'1-18'!C26</f>
        <v>91101</v>
      </c>
      <c r="C26" s="204">
        <v>49205</v>
      </c>
      <c r="D26" s="205">
        <v>4</v>
      </c>
      <c r="E26" s="204">
        <v>47</v>
      </c>
      <c r="F26" s="205">
        <v>101</v>
      </c>
      <c r="G26" s="204">
        <v>1</v>
      </c>
      <c r="H26" s="205">
        <v>340</v>
      </c>
      <c r="I26" s="204">
        <v>4823</v>
      </c>
      <c r="J26" s="203"/>
      <c r="K26" s="203"/>
    </row>
    <row r="27" spans="1:11" ht="21.75" thickBot="1">
      <c r="A27" s="11" t="s">
        <v>51</v>
      </c>
      <c r="B27" s="68">
        <f>'1-18-1'!H27+'1-18-1'!G27+'1-18-1'!F27+'1-18-1'!E27+'1-18-1'!D27+'1-18-1'!C27+'1-18-1'!B27+'1-18'!I27+'1-18'!H27+'1-18'!G27+'1-18'!F27+'1-18'!E27+'1-18'!D27+'1-18'!C27</f>
        <v>54352</v>
      </c>
      <c r="C27" s="204">
        <v>32423</v>
      </c>
      <c r="D27" s="205">
        <v>17</v>
      </c>
      <c r="E27" s="204">
        <v>58</v>
      </c>
      <c r="F27" s="205">
        <v>548</v>
      </c>
      <c r="G27" s="204">
        <v>0</v>
      </c>
      <c r="H27" s="205">
        <v>201</v>
      </c>
      <c r="I27" s="204">
        <v>1324</v>
      </c>
      <c r="J27" s="203"/>
      <c r="K27" s="203"/>
    </row>
    <row r="28" spans="1:11" ht="21.75" thickBot="1">
      <c r="A28" s="11" t="s">
        <v>5</v>
      </c>
      <c r="B28" s="68">
        <f>'1-18-1'!H28+'1-18-1'!G28+'1-18-1'!F28+'1-18-1'!E28+'1-18-1'!D28+'1-18-1'!C28+'1-18-1'!B28+'1-18'!I28+'1-18'!H28+'1-18'!G28+'1-18'!F28+'1-18'!E28+'1-18'!D28+'1-18'!C28</f>
        <v>158973</v>
      </c>
      <c r="C28" s="204">
        <v>53209</v>
      </c>
      <c r="D28" s="205">
        <v>26</v>
      </c>
      <c r="E28" s="204">
        <v>97</v>
      </c>
      <c r="F28" s="205">
        <v>241</v>
      </c>
      <c r="G28" s="204">
        <v>91</v>
      </c>
      <c r="H28" s="205">
        <v>2944</v>
      </c>
      <c r="I28" s="204">
        <v>7915</v>
      </c>
      <c r="J28" s="203"/>
      <c r="K28" s="203"/>
    </row>
    <row r="29" spans="1:11" ht="21.75" thickBot="1">
      <c r="A29" s="11" t="s">
        <v>52</v>
      </c>
      <c r="B29" s="68">
        <f>'1-18-1'!H29+'1-18-1'!G29+'1-18-1'!F29+'1-18-1'!E29+'1-18-1'!D29+'1-18-1'!C29+'1-18-1'!B29+'1-18'!I29+'1-18'!H29+'1-18'!G29+'1-18'!F29+'1-18'!E29+'1-18'!D29+'1-18'!C29</f>
        <v>42179</v>
      </c>
      <c r="C29" s="204">
        <v>15219</v>
      </c>
      <c r="D29" s="205">
        <v>19</v>
      </c>
      <c r="E29" s="204">
        <v>32</v>
      </c>
      <c r="F29" s="205">
        <v>151</v>
      </c>
      <c r="G29" s="204">
        <v>10</v>
      </c>
      <c r="H29" s="205">
        <v>439</v>
      </c>
      <c r="I29" s="204">
        <v>1891</v>
      </c>
      <c r="J29" s="203"/>
      <c r="K29" s="203"/>
    </row>
    <row r="30" spans="1:11" ht="21.75" thickBot="1">
      <c r="A30" s="11" t="s">
        <v>6</v>
      </c>
      <c r="B30" s="68">
        <f>'1-18-1'!H30+'1-18-1'!G30+'1-18-1'!F30+'1-18-1'!E30+'1-18-1'!D30+'1-18-1'!C30+'1-18-1'!B30+'1-18'!I30+'1-18'!H30+'1-18'!G30+'1-18'!F30+'1-18'!E30+'1-18'!D30+'1-18'!C30</f>
        <v>30082</v>
      </c>
      <c r="C30" s="204">
        <v>10962</v>
      </c>
      <c r="D30" s="205">
        <v>1</v>
      </c>
      <c r="E30" s="204">
        <v>66</v>
      </c>
      <c r="F30" s="205">
        <v>59</v>
      </c>
      <c r="G30" s="204">
        <v>0</v>
      </c>
      <c r="H30" s="205">
        <v>770</v>
      </c>
      <c r="I30" s="204">
        <v>1122</v>
      </c>
      <c r="J30" s="203"/>
      <c r="K30" s="203"/>
    </row>
    <row r="31" spans="1:11" ht="21.75" thickBot="1">
      <c r="A31" s="11" t="s">
        <v>53</v>
      </c>
      <c r="B31" s="68">
        <f>'1-18-1'!H31+'1-18-1'!G31+'1-18-1'!F31+'1-18-1'!E31+'1-18-1'!D31+'1-18-1'!C31+'1-18-1'!B31+'1-18'!I31+'1-18'!H31+'1-18'!G31+'1-18'!F31+'1-18'!E31+'1-18'!D31+'1-18'!C31</f>
        <v>53185</v>
      </c>
      <c r="C31" s="204">
        <v>14313</v>
      </c>
      <c r="D31" s="205">
        <v>6</v>
      </c>
      <c r="E31" s="204">
        <v>49</v>
      </c>
      <c r="F31" s="205">
        <v>107</v>
      </c>
      <c r="G31" s="204">
        <v>18</v>
      </c>
      <c r="H31" s="205">
        <v>937</v>
      </c>
      <c r="I31" s="204">
        <v>2454</v>
      </c>
      <c r="J31" s="203"/>
      <c r="K31" s="203"/>
    </row>
    <row r="32" spans="1:11" ht="21.75" thickBot="1">
      <c r="A32" s="11" t="s">
        <v>54</v>
      </c>
      <c r="B32" s="68">
        <f>'1-18-1'!H32+'1-18-1'!G32+'1-18-1'!F32+'1-18-1'!E32+'1-18-1'!D32+'1-18-1'!C32+'1-18-1'!B32+'1-18'!I32+'1-18'!H32+'1-18'!G32+'1-18'!F32+'1-18'!E32+'1-18'!D32+'1-18'!C32</f>
        <v>89802</v>
      </c>
      <c r="C32" s="204">
        <v>42589</v>
      </c>
      <c r="D32" s="205">
        <v>5</v>
      </c>
      <c r="E32" s="204">
        <v>149</v>
      </c>
      <c r="F32" s="205">
        <v>86</v>
      </c>
      <c r="G32" s="204">
        <v>29</v>
      </c>
      <c r="H32" s="205">
        <v>881</v>
      </c>
      <c r="I32" s="204">
        <v>5058</v>
      </c>
      <c r="J32" s="203"/>
      <c r="K32" s="203"/>
    </row>
    <row r="33" spans="1:11" ht="21.75" thickBot="1">
      <c r="A33" s="11" t="s">
        <v>55</v>
      </c>
      <c r="B33" s="68">
        <f>'1-18-1'!H33+'1-18-1'!G33+'1-18-1'!F33+'1-18-1'!E33+'1-18-1'!D33+'1-18-1'!C33+'1-18-1'!B33+'1-18'!I33+'1-18'!H33+'1-18'!G33+'1-18'!F33+'1-18'!E33+'1-18'!D33+'1-18'!C33</f>
        <v>51545</v>
      </c>
      <c r="C33" s="204">
        <v>12253</v>
      </c>
      <c r="D33" s="205">
        <v>2</v>
      </c>
      <c r="E33" s="204">
        <v>12</v>
      </c>
      <c r="F33" s="205">
        <v>156</v>
      </c>
      <c r="G33" s="204">
        <v>61</v>
      </c>
      <c r="H33" s="205">
        <v>539</v>
      </c>
      <c r="I33" s="204">
        <v>3060</v>
      </c>
      <c r="J33" s="203"/>
      <c r="K33" s="203"/>
    </row>
    <row r="34" spans="1:11" ht="21.75" thickBot="1">
      <c r="A34" s="11" t="s">
        <v>56</v>
      </c>
      <c r="B34" s="68">
        <f>'1-18-1'!H34+'1-18-1'!G34+'1-18-1'!F34+'1-18-1'!E34+'1-18-1'!D34+'1-18-1'!C34+'1-18-1'!B34+'1-18'!I34+'1-18'!H34+'1-18'!G34+'1-18'!F34+'1-18'!E34+'1-18'!D34+'1-18'!C34</f>
        <v>12783</v>
      </c>
      <c r="C34" s="204">
        <v>6238</v>
      </c>
      <c r="D34" s="205">
        <v>0</v>
      </c>
      <c r="E34" s="204">
        <v>0</v>
      </c>
      <c r="F34" s="205">
        <v>25</v>
      </c>
      <c r="G34" s="204">
        <v>140</v>
      </c>
      <c r="H34" s="205">
        <v>278</v>
      </c>
      <c r="I34" s="204">
        <v>760</v>
      </c>
      <c r="J34" s="203"/>
      <c r="K34" s="203"/>
    </row>
    <row r="35" spans="1:11" ht="21.75" thickBot="1">
      <c r="A35" s="11" t="s">
        <v>7</v>
      </c>
      <c r="B35" s="68">
        <f>'1-18-1'!H35+'1-18-1'!G35+'1-18-1'!F35+'1-18-1'!E35+'1-18-1'!D35+'1-18-1'!C35+'1-18-1'!B35+'1-18'!I35+'1-18'!H35+'1-18'!G35+'1-18'!F35+'1-18'!E35+'1-18'!D35+'1-18'!C35</f>
        <v>79561</v>
      </c>
      <c r="C35" s="204">
        <v>48336</v>
      </c>
      <c r="D35" s="205">
        <v>31</v>
      </c>
      <c r="E35" s="204">
        <v>111</v>
      </c>
      <c r="F35" s="205">
        <v>113</v>
      </c>
      <c r="G35" s="204">
        <v>2</v>
      </c>
      <c r="H35" s="205">
        <v>1224</v>
      </c>
      <c r="I35" s="204">
        <v>2498</v>
      </c>
      <c r="J35" s="203"/>
      <c r="K35" s="203"/>
    </row>
    <row r="36" spans="1:11" ht="21.75" thickBot="1">
      <c r="A36" s="11" t="s">
        <v>57</v>
      </c>
      <c r="B36" s="68">
        <f>'1-18-1'!H36+'1-18-1'!G36+'1-18-1'!F36+'1-18-1'!E36+'1-18-1'!D36+'1-18-1'!C36+'1-18-1'!B36+'1-18'!I36+'1-18'!H36+'1-18'!G36+'1-18'!F36+'1-18'!E36+'1-18'!D36+'1-18'!C36</f>
        <v>78946</v>
      </c>
      <c r="C36" s="204">
        <v>36625</v>
      </c>
      <c r="D36" s="205">
        <v>4</v>
      </c>
      <c r="E36" s="204">
        <v>236</v>
      </c>
      <c r="F36" s="205">
        <v>246</v>
      </c>
      <c r="G36" s="204">
        <v>27</v>
      </c>
      <c r="H36" s="205">
        <v>559</v>
      </c>
      <c r="I36" s="204">
        <v>3678</v>
      </c>
      <c r="J36" s="203"/>
      <c r="K36" s="203"/>
    </row>
    <row r="37" spans="1:11" ht="21.75" thickBot="1">
      <c r="A37" s="11" t="s">
        <v>8</v>
      </c>
      <c r="B37" s="68">
        <f>'1-18-1'!H37+'1-18-1'!G37+'1-18-1'!F37+'1-18-1'!E37+'1-18-1'!D37+'1-18-1'!C37+'1-18-1'!B37+'1-18'!I37+'1-18'!H37+'1-18'!G37+'1-18'!F37+'1-18'!E37+'1-18'!D37+'1-18'!C37</f>
        <v>48459</v>
      </c>
      <c r="C37" s="204">
        <v>13978</v>
      </c>
      <c r="D37" s="205">
        <v>14</v>
      </c>
      <c r="E37" s="204">
        <v>74</v>
      </c>
      <c r="F37" s="205">
        <v>232</v>
      </c>
      <c r="G37" s="204">
        <v>11</v>
      </c>
      <c r="H37" s="205">
        <v>1183</v>
      </c>
      <c r="I37" s="204">
        <v>4196</v>
      </c>
      <c r="J37" s="203"/>
      <c r="K37" s="203"/>
    </row>
    <row r="38" spans="1:11" ht="21.75" thickBot="1">
      <c r="A38" s="11" t="s">
        <v>9</v>
      </c>
      <c r="B38" s="68">
        <f>'1-18-1'!H38+'1-18-1'!G38+'1-18-1'!F38+'1-18-1'!E38+'1-18-1'!D38+'1-18-1'!C38+'1-18-1'!B38+'1-18'!I38+'1-18'!H38+'1-18'!G38+'1-18'!F38+'1-18'!E38+'1-18'!D38+'1-18'!C38</f>
        <v>185135</v>
      </c>
      <c r="C38" s="204">
        <v>98725</v>
      </c>
      <c r="D38" s="205">
        <v>45</v>
      </c>
      <c r="E38" s="204">
        <v>159</v>
      </c>
      <c r="F38" s="205">
        <v>353</v>
      </c>
      <c r="G38" s="204">
        <v>107</v>
      </c>
      <c r="H38" s="205">
        <v>2011</v>
      </c>
      <c r="I38" s="204">
        <v>3496</v>
      </c>
      <c r="J38" s="203"/>
      <c r="K38" s="203"/>
    </row>
    <row r="39" spans="1:11" ht="21.75" thickBot="1">
      <c r="A39" s="11" t="s">
        <v>58</v>
      </c>
      <c r="B39" s="68">
        <f>'1-18-1'!H39+'1-18-1'!G39+'1-18-1'!F39+'1-18-1'!E39+'1-18-1'!D39+'1-18-1'!C39+'1-18-1'!B39+'1-18'!I39+'1-18'!H39+'1-18'!G39+'1-18'!F39+'1-18'!E39+'1-18'!D39+'1-18'!C39</f>
        <v>46962</v>
      </c>
      <c r="C39" s="204">
        <v>16585</v>
      </c>
      <c r="D39" s="205">
        <v>1</v>
      </c>
      <c r="E39" s="204">
        <v>126</v>
      </c>
      <c r="F39" s="205">
        <v>92</v>
      </c>
      <c r="G39" s="204">
        <v>4</v>
      </c>
      <c r="H39" s="205">
        <v>761</v>
      </c>
      <c r="I39" s="204">
        <v>2354</v>
      </c>
      <c r="J39" s="203"/>
      <c r="K39" s="203"/>
    </row>
    <row r="40" spans="1:11" ht="21.75" thickBot="1">
      <c r="A40" s="11" t="s">
        <v>10</v>
      </c>
      <c r="B40" s="68">
        <f>'1-18-1'!H40+'1-18-1'!G40+'1-18-1'!F40+'1-18-1'!E40+'1-18-1'!D40+'1-18-1'!C40+'1-18-1'!B40+'1-18'!I40+'1-18'!H40+'1-18'!G40+'1-18'!F40+'1-18'!E40+'1-18'!D40+'1-18'!C40</f>
        <v>51422</v>
      </c>
      <c r="C40" s="204">
        <v>40050</v>
      </c>
      <c r="D40" s="205">
        <v>0</v>
      </c>
      <c r="E40" s="204">
        <v>0</v>
      </c>
      <c r="F40" s="205">
        <v>48</v>
      </c>
      <c r="G40" s="204">
        <v>28</v>
      </c>
      <c r="H40" s="205">
        <v>347</v>
      </c>
      <c r="I40" s="204">
        <v>2122</v>
      </c>
      <c r="J40" s="203"/>
      <c r="K40" s="203"/>
    </row>
    <row r="41" spans="1:11" ht="21.75" thickBot="1">
      <c r="A41" s="11" t="s">
        <v>11</v>
      </c>
      <c r="B41" s="68">
        <f>'1-18-1'!H41+'1-18-1'!G41+'1-18-1'!F41+'1-18-1'!E41+'1-18-1'!D41+'1-18-1'!C41+'1-18-1'!B41+'1-18'!I41+'1-18'!H41+'1-18'!G41+'1-18'!F41+'1-18'!E41+'1-18'!D41+'1-18'!C41</f>
        <v>69045</v>
      </c>
      <c r="C41" s="204">
        <v>22528</v>
      </c>
      <c r="D41" s="205">
        <v>3</v>
      </c>
      <c r="E41" s="204">
        <v>49</v>
      </c>
      <c r="F41" s="205">
        <v>111</v>
      </c>
      <c r="G41" s="204">
        <v>29</v>
      </c>
      <c r="H41" s="205">
        <v>2180</v>
      </c>
      <c r="I41" s="204">
        <v>3071</v>
      </c>
      <c r="J41" s="203"/>
      <c r="K41" s="203"/>
    </row>
    <row r="42" spans="1:11" ht="21.75" thickBot="1">
      <c r="A42" s="11" t="s">
        <v>59</v>
      </c>
      <c r="B42" s="68">
        <f>'1-18-1'!H42+'1-18-1'!G42+'1-18-1'!F42+'1-18-1'!E42+'1-18-1'!D42+'1-18-1'!C42+'1-18-1'!B42+'1-18'!I42+'1-18'!H42+'1-18'!G42+'1-18'!F42+'1-18'!E42+'1-18'!D42+'1-18'!C42</f>
        <v>42062</v>
      </c>
      <c r="C42" s="204">
        <v>15845</v>
      </c>
      <c r="D42" s="205">
        <v>3</v>
      </c>
      <c r="E42" s="204">
        <v>116</v>
      </c>
      <c r="F42" s="205">
        <v>90</v>
      </c>
      <c r="G42" s="204">
        <v>5</v>
      </c>
      <c r="H42" s="205">
        <v>369</v>
      </c>
      <c r="I42" s="204">
        <v>1036</v>
      </c>
      <c r="J42" s="203"/>
      <c r="K42" s="203"/>
    </row>
    <row r="43" spans="1:11">
      <c r="I43" s="248" t="s">
        <v>296</v>
      </c>
    </row>
  </sheetData>
  <mergeCells count="5">
    <mergeCell ref="A1:I1"/>
    <mergeCell ref="A2:A3"/>
    <mergeCell ref="B2:B3"/>
    <mergeCell ref="C2:E2"/>
    <mergeCell ref="F2:I2"/>
  </mergeCells>
  <printOptions horizontalCentered="1" verticalCentered="1"/>
  <pageMargins left="0.39370078740157483" right="0.59055118110236227" top="0.19685039370078741" bottom="0.39370078740157483" header="0" footer="0"/>
  <pageSetup paperSize="9" scale="7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62CDC-A421-4967-9AF2-0FEAB2AAC819}">
  <sheetPr>
    <tabColor rgb="FF9999FF"/>
    <pageSetUpPr fitToPage="1"/>
  </sheetPr>
  <dimension ref="A1:I42"/>
  <sheetViews>
    <sheetView rightToLeft="1" view="pageBreakPreview" zoomScaleNormal="80" zoomScaleSheetLayoutView="100" workbookViewId="0">
      <selection sqref="A1:H1"/>
    </sheetView>
  </sheetViews>
  <sheetFormatPr defaultColWidth="10.140625" defaultRowHeight="12.75"/>
  <cols>
    <col min="1" max="1" width="24.140625" style="162" customWidth="1"/>
    <col min="2" max="6" width="13.42578125" style="162" customWidth="1"/>
    <col min="7" max="7" width="22" style="162" customWidth="1"/>
    <col min="8" max="16384" width="10.140625" style="162"/>
  </cols>
  <sheetData>
    <row r="1" spans="1:9" ht="33.75" customHeight="1" thickBot="1">
      <c r="A1" s="313" t="s">
        <v>298</v>
      </c>
      <c r="B1" s="313"/>
      <c r="C1" s="313"/>
      <c r="D1" s="313"/>
      <c r="E1" s="313"/>
      <c r="F1" s="313"/>
      <c r="G1" s="313"/>
      <c r="H1" s="313"/>
    </row>
    <row r="2" spans="1:9" s="163" customFormat="1" ht="21.75" customHeight="1">
      <c r="A2" s="333" t="s">
        <v>61</v>
      </c>
      <c r="B2" s="338" t="s">
        <v>250</v>
      </c>
      <c r="C2" s="338" t="s">
        <v>251</v>
      </c>
      <c r="D2" s="338" t="s">
        <v>252</v>
      </c>
      <c r="E2" s="338" t="s">
        <v>79</v>
      </c>
      <c r="F2" s="338" t="s">
        <v>75</v>
      </c>
      <c r="G2" s="338" t="s">
        <v>449</v>
      </c>
      <c r="H2" s="340" t="s">
        <v>253</v>
      </c>
    </row>
    <row r="3" spans="1:9" s="163" customFormat="1" ht="39.75" customHeight="1" thickBot="1">
      <c r="A3" s="334"/>
      <c r="B3" s="339"/>
      <c r="C3" s="339"/>
      <c r="D3" s="339"/>
      <c r="E3" s="339"/>
      <c r="F3" s="339"/>
      <c r="G3" s="339"/>
      <c r="H3" s="341"/>
    </row>
    <row r="4" spans="1:9" ht="23.25" customHeight="1">
      <c r="A4" s="2">
        <v>1395</v>
      </c>
      <c r="B4" s="125">
        <v>368321</v>
      </c>
      <c r="C4" s="125">
        <v>0</v>
      </c>
      <c r="D4" s="125">
        <v>50043</v>
      </c>
      <c r="E4" s="125">
        <v>31483</v>
      </c>
      <c r="F4" s="125">
        <v>977048</v>
      </c>
      <c r="G4" s="125">
        <v>2315</v>
      </c>
      <c r="H4" s="125">
        <v>3255</v>
      </c>
      <c r="I4" s="203"/>
    </row>
    <row r="5" spans="1:9" ht="23.25" customHeight="1">
      <c r="A5" s="2">
        <v>1396</v>
      </c>
      <c r="B5" s="125">
        <v>336716</v>
      </c>
      <c r="C5" s="125">
        <v>0</v>
      </c>
      <c r="D5" s="125">
        <v>47326</v>
      </c>
      <c r="E5" s="125">
        <v>33128</v>
      </c>
      <c r="F5" s="125">
        <v>955469</v>
      </c>
      <c r="G5" s="125">
        <v>2288</v>
      </c>
      <c r="H5" s="125">
        <v>3313</v>
      </c>
      <c r="I5" s="203"/>
    </row>
    <row r="6" spans="1:9" ht="23.25" customHeight="1">
      <c r="A6" s="2">
        <v>1397</v>
      </c>
      <c r="B6" s="125">
        <v>320325</v>
      </c>
      <c r="C6" s="125">
        <v>1148</v>
      </c>
      <c r="D6" s="125">
        <v>46031</v>
      </c>
      <c r="E6" s="125">
        <v>34034</v>
      </c>
      <c r="F6" s="125">
        <v>942040</v>
      </c>
      <c r="G6" s="125">
        <v>2905</v>
      </c>
      <c r="H6" s="125">
        <v>3216</v>
      </c>
      <c r="I6" s="203"/>
    </row>
    <row r="7" spans="1:9" ht="23.25" customHeight="1">
      <c r="A7" s="2">
        <v>1398</v>
      </c>
      <c r="B7" s="125">
        <v>295567</v>
      </c>
      <c r="C7" s="125">
        <v>995</v>
      </c>
      <c r="D7" s="125">
        <v>44486</v>
      </c>
      <c r="E7" s="125">
        <v>31234</v>
      </c>
      <c r="F7" s="125">
        <v>910951</v>
      </c>
      <c r="G7" s="125">
        <v>2753</v>
      </c>
      <c r="H7" s="125">
        <v>3091</v>
      </c>
      <c r="I7" s="203"/>
    </row>
    <row r="8" spans="1:9" ht="23.25" customHeight="1">
      <c r="A8" s="2">
        <v>1399</v>
      </c>
      <c r="B8" s="125">
        <v>272633</v>
      </c>
      <c r="C8" s="125">
        <v>974</v>
      </c>
      <c r="D8" s="125">
        <v>42565</v>
      </c>
      <c r="E8" s="125">
        <v>28610</v>
      </c>
      <c r="F8" s="125">
        <v>893259</v>
      </c>
      <c r="G8" s="125">
        <v>2668</v>
      </c>
      <c r="H8" s="125">
        <v>3008</v>
      </c>
      <c r="I8" s="203"/>
    </row>
    <row r="9" spans="1:9" ht="23.25" customHeight="1" thickBot="1">
      <c r="A9" s="2">
        <v>1400</v>
      </c>
      <c r="B9" s="125">
        <f>SUM(B10:B42)</f>
        <v>247605</v>
      </c>
      <c r="C9" s="125">
        <f>SUM(C10:C42)</f>
        <v>758</v>
      </c>
      <c r="D9" s="125">
        <f>SUM(D10:D42)</f>
        <v>40344</v>
      </c>
      <c r="E9" s="125">
        <f>SUM(E10:E42)</f>
        <v>26550</v>
      </c>
      <c r="F9" s="125">
        <f>SUM(F10:F42)</f>
        <v>863463</v>
      </c>
      <c r="G9" s="125">
        <f>SUM(G10:G42)</f>
        <v>2628</v>
      </c>
      <c r="H9" s="125">
        <f>SUM(H10:H42)</f>
        <v>2923</v>
      </c>
      <c r="I9" s="203"/>
    </row>
    <row r="10" spans="1:9" ht="21.75" thickBot="1">
      <c r="A10" s="5" t="s">
        <v>41</v>
      </c>
      <c r="B10" s="7">
        <v>39153</v>
      </c>
      <c r="C10" s="6">
        <v>165</v>
      </c>
      <c r="D10" s="7">
        <v>1314</v>
      </c>
      <c r="E10" s="6">
        <v>1159</v>
      </c>
      <c r="F10" s="7">
        <v>54440</v>
      </c>
      <c r="G10" s="6">
        <v>341</v>
      </c>
      <c r="H10" s="7">
        <v>423</v>
      </c>
    </row>
    <row r="11" spans="1:9" ht="21.75" thickBot="1">
      <c r="A11" s="11" t="s">
        <v>42</v>
      </c>
      <c r="B11" s="204">
        <v>11418</v>
      </c>
      <c r="C11" s="205">
        <v>8</v>
      </c>
      <c r="D11" s="204">
        <v>1711</v>
      </c>
      <c r="E11" s="205">
        <v>1451</v>
      </c>
      <c r="F11" s="204">
        <v>43895</v>
      </c>
      <c r="G11" s="205">
        <v>266</v>
      </c>
      <c r="H11" s="204">
        <v>359</v>
      </c>
    </row>
    <row r="12" spans="1:9" ht="21.75" thickBot="1">
      <c r="A12" s="11" t="s">
        <v>43</v>
      </c>
      <c r="B12" s="204">
        <v>5997</v>
      </c>
      <c r="C12" s="205">
        <v>0</v>
      </c>
      <c r="D12" s="204">
        <v>1149</v>
      </c>
      <c r="E12" s="205">
        <v>832</v>
      </c>
      <c r="F12" s="204">
        <v>19429</v>
      </c>
      <c r="G12" s="205">
        <v>91</v>
      </c>
      <c r="H12" s="204">
        <v>194</v>
      </c>
    </row>
    <row r="13" spans="1:9" ht="21.75" thickBot="1">
      <c r="A13" s="11" t="s">
        <v>0</v>
      </c>
      <c r="B13" s="204">
        <v>25680</v>
      </c>
      <c r="C13" s="205">
        <v>324</v>
      </c>
      <c r="D13" s="204">
        <v>395</v>
      </c>
      <c r="E13" s="205">
        <v>1492</v>
      </c>
      <c r="F13" s="204">
        <v>77780</v>
      </c>
      <c r="G13" s="205">
        <v>12</v>
      </c>
      <c r="H13" s="204">
        <v>434</v>
      </c>
    </row>
    <row r="14" spans="1:9" ht="21.75" thickBot="1">
      <c r="A14" s="11" t="s">
        <v>33</v>
      </c>
      <c r="B14" s="204">
        <v>2194</v>
      </c>
      <c r="C14" s="205">
        <v>0</v>
      </c>
      <c r="D14" s="204">
        <v>1</v>
      </c>
      <c r="E14" s="205">
        <v>141</v>
      </c>
      <c r="F14" s="204">
        <v>27420</v>
      </c>
      <c r="G14" s="205">
        <v>27</v>
      </c>
      <c r="H14" s="204">
        <v>15</v>
      </c>
    </row>
    <row r="15" spans="1:9" ht="21.75" thickBot="1">
      <c r="A15" s="11" t="s">
        <v>44</v>
      </c>
      <c r="B15" s="204">
        <v>3135</v>
      </c>
      <c r="C15" s="205">
        <v>0</v>
      </c>
      <c r="D15" s="204">
        <v>52</v>
      </c>
      <c r="E15" s="205">
        <v>154</v>
      </c>
      <c r="F15" s="204">
        <v>6636</v>
      </c>
      <c r="G15" s="205">
        <v>0</v>
      </c>
      <c r="H15" s="204">
        <v>23</v>
      </c>
    </row>
    <row r="16" spans="1:9" ht="21.75" thickBot="1">
      <c r="A16" s="11" t="s">
        <v>1</v>
      </c>
      <c r="B16" s="204">
        <v>1021</v>
      </c>
      <c r="C16" s="205">
        <v>0</v>
      </c>
      <c r="D16" s="204">
        <v>2810</v>
      </c>
      <c r="E16" s="205">
        <v>707</v>
      </c>
      <c r="F16" s="204">
        <v>6269</v>
      </c>
      <c r="G16" s="205">
        <v>5</v>
      </c>
      <c r="H16" s="204">
        <v>8</v>
      </c>
    </row>
    <row r="17" spans="1:8" ht="21.75" thickBot="1">
      <c r="A17" s="11" t="s">
        <v>45</v>
      </c>
      <c r="B17" s="204">
        <v>8167</v>
      </c>
      <c r="C17" s="205">
        <v>0</v>
      </c>
      <c r="D17" s="204">
        <v>5</v>
      </c>
      <c r="E17" s="205">
        <v>186</v>
      </c>
      <c r="F17" s="204">
        <v>21763</v>
      </c>
      <c r="G17" s="205">
        <v>5</v>
      </c>
      <c r="H17" s="204">
        <v>31</v>
      </c>
    </row>
    <row r="18" spans="1:8" ht="21.75" thickBot="1">
      <c r="A18" s="11" t="s">
        <v>46</v>
      </c>
      <c r="B18" s="204">
        <v>2992</v>
      </c>
      <c r="C18" s="205">
        <v>0</v>
      </c>
      <c r="D18" s="204">
        <v>211</v>
      </c>
      <c r="E18" s="205">
        <v>937</v>
      </c>
      <c r="F18" s="204">
        <v>9133</v>
      </c>
      <c r="G18" s="205">
        <v>188</v>
      </c>
      <c r="H18" s="204">
        <v>7</v>
      </c>
    </row>
    <row r="19" spans="1:8" ht="21.75" thickBot="1">
      <c r="A19" s="11" t="s">
        <v>47</v>
      </c>
      <c r="B19" s="204">
        <v>11035</v>
      </c>
      <c r="C19" s="205">
        <v>38</v>
      </c>
      <c r="D19" s="204">
        <v>1016</v>
      </c>
      <c r="E19" s="205">
        <v>2656</v>
      </c>
      <c r="F19" s="204">
        <v>63758</v>
      </c>
      <c r="G19" s="205">
        <v>425</v>
      </c>
      <c r="H19" s="204">
        <v>158</v>
      </c>
    </row>
    <row r="20" spans="1:8" ht="21.75" thickBot="1">
      <c r="A20" s="11" t="s">
        <v>28</v>
      </c>
      <c r="B20" s="204">
        <v>2285</v>
      </c>
      <c r="C20" s="205">
        <v>0</v>
      </c>
      <c r="D20" s="204">
        <v>210</v>
      </c>
      <c r="E20" s="205">
        <v>363</v>
      </c>
      <c r="F20" s="204">
        <v>8897</v>
      </c>
      <c r="G20" s="205">
        <v>129</v>
      </c>
      <c r="H20" s="204">
        <v>36</v>
      </c>
    </row>
    <row r="21" spans="1:8" ht="21.75" thickBot="1">
      <c r="A21" s="11" t="s">
        <v>2</v>
      </c>
      <c r="B21" s="204">
        <v>2018</v>
      </c>
      <c r="C21" s="205">
        <v>2</v>
      </c>
      <c r="D21" s="204">
        <v>1178</v>
      </c>
      <c r="E21" s="205">
        <v>1195</v>
      </c>
      <c r="F21" s="204">
        <v>37101</v>
      </c>
      <c r="G21" s="205">
        <v>10</v>
      </c>
      <c r="H21" s="204">
        <v>31</v>
      </c>
    </row>
    <row r="22" spans="1:8" ht="21.75" thickBot="1">
      <c r="A22" s="11" t="s">
        <v>3</v>
      </c>
      <c r="B22" s="204">
        <v>5973</v>
      </c>
      <c r="C22" s="205">
        <v>0</v>
      </c>
      <c r="D22" s="204">
        <v>334</v>
      </c>
      <c r="E22" s="205">
        <v>368</v>
      </c>
      <c r="F22" s="204">
        <v>13616</v>
      </c>
      <c r="G22" s="205">
        <v>32</v>
      </c>
      <c r="H22" s="204">
        <v>23</v>
      </c>
    </row>
    <row r="23" spans="1:8" ht="21.75" thickBot="1">
      <c r="A23" s="11" t="s">
        <v>4</v>
      </c>
      <c r="B23" s="204">
        <v>2615</v>
      </c>
      <c r="C23" s="205">
        <v>27</v>
      </c>
      <c r="D23" s="204">
        <v>145</v>
      </c>
      <c r="E23" s="205">
        <v>386</v>
      </c>
      <c r="F23" s="204">
        <v>9347</v>
      </c>
      <c r="G23" s="205">
        <v>1</v>
      </c>
      <c r="H23" s="204">
        <v>22</v>
      </c>
    </row>
    <row r="24" spans="1:8" ht="21.75" thickBot="1">
      <c r="A24" s="11" t="s">
        <v>48</v>
      </c>
      <c r="B24" s="204">
        <v>1369</v>
      </c>
      <c r="C24" s="205">
        <v>1</v>
      </c>
      <c r="D24" s="204">
        <v>289</v>
      </c>
      <c r="E24" s="205">
        <v>884</v>
      </c>
      <c r="F24" s="204">
        <v>13370</v>
      </c>
      <c r="G24" s="205">
        <v>2</v>
      </c>
      <c r="H24" s="204">
        <v>0</v>
      </c>
    </row>
    <row r="25" spans="1:8" ht="21.75" thickBot="1">
      <c r="A25" s="11" t="s">
        <v>49</v>
      </c>
      <c r="B25" s="204">
        <v>2678</v>
      </c>
      <c r="C25" s="205">
        <v>24</v>
      </c>
      <c r="D25" s="204">
        <v>1429</v>
      </c>
      <c r="E25" s="205">
        <v>291</v>
      </c>
      <c r="F25" s="204">
        <v>29543</v>
      </c>
      <c r="G25" s="205">
        <v>0</v>
      </c>
      <c r="H25" s="204">
        <v>0</v>
      </c>
    </row>
    <row r="26" spans="1:8" ht="21.75" thickBot="1">
      <c r="A26" s="11" t="s">
        <v>50</v>
      </c>
      <c r="B26" s="204">
        <v>3098</v>
      </c>
      <c r="C26" s="205">
        <v>8</v>
      </c>
      <c r="D26" s="204">
        <v>54</v>
      </c>
      <c r="E26" s="205">
        <v>223</v>
      </c>
      <c r="F26" s="204">
        <v>32928</v>
      </c>
      <c r="G26" s="205">
        <v>244</v>
      </c>
      <c r="H26" s="204">
        <v>25</v>
      </c>
    </row>
    <row r="27" spans="1:8" ht="21.75" thickBot="1">
      <c r="A27" s="11" t="s">
        <v>51</v>
      </c>
      <c r="B27" s="204">
        <v>1699</v>
      </c>
      <c r="C27" s="205">
        <v>0</v>
      </c>
      <c r="D27" s="204">
        <v>239</v>
      </c>
      <c r="E27" s="205">
        <v>215</v>
      </c>
      <c r="F27" s="204">
        <v>17622</v>
      </c>
      <c r="G27" s="205">
        <v>0</v>
      </c>
      <c r="H27" s="204">
        <v>6</v>
      </c>
    </row>
    <row r="28" spans="1:8" ht="21.75" thickBot="1">
      <c r="A28" s="11" t="s">
        <v>5</v>
      </c>
      <c r="B28" s="204">
        <v>20142</v>
      </c>
      <c r="C28" s="205">
        <v>0</v>
      </c>
      <c r="D28" s="204">
        <v>4364</v>
      </c>
      <c r="E28" s="205">
        <v>1248</v>
      </c>
      <c r="F28" s="204">
        <v>68524</v>
      </c>
      <c r="G28" s="205">
        <v>40</v>
      </c>
      <c r="H28" s="204">
        <v>132</v>
      </c>
    </row>
    <row r="29" spans="1:8" ht="21.75" thickBot="1">
      <c r="A29" s="11" t="s">
        <v>52</v>
      </c>
      <c r="B29" s="204">
        <v>1375</v>
      </c>
      <c r="C29" s="205">
        <v>0</v>
      </c>
      <c r="D29" s="204">
        <v>407</v>
      </c>
      <c r="E29" s="205">
        <v>325</v>
      </c>
      <c r="F29" s="204">
        <v>22286</v>
      </c>
      <c r="G29" s="205">
        <v>1</v>
      </c>
      <c r="H29" s="204">
        <v>24</v>
      </c>
    </row>
    <row r="30" spans="1:8" ht="21.75" thickBot="1">
      <c r="A30" s="11" t="s">
        <v>6</v>
      </c>
      <c r="B30" s="204">
        <v>4636</v>
      </c>
      <c r="C30" s="205">
        <v>0</v>
      </c>
      <c r="D30" s="204">
        <v>17</v>
      </c>
      <c r="E30" s="205">
        <v>131</v>
      </c>
      <c r="F30" s="204">
        <v>12128</v>
      </c>
      <c r="G30" s="205">
        <v>152</v>
      </c>
      <c r="H30" s="204">
        <v>38</v>
      </c>
    </row>
    <row r="31" spans="1:8" ht="21.75" thickBot="1">
      <c r="A31" s="11" t="s">
        <v>53</v>
      </c>
      <c r="B31" s="204">
        <v>12261</v>
      </c>
      <c r="C31" s="205">
        <v>0</v>
      </c>
      <c r="D31" s="204">
        <v>2532</v>
      </c>
      <c r="E31" s="205">
        <v>421</v>
      </c>
      <c r="F31" s="204">
        <v>19670</v>
      </c>
      <c r="G31" s="205">
        <v>333</v>
      </c>
      <c r="H31" s="204">
        <v>84</v>
      </c>
    </row>
    <row r="32" spans="1:8" ht="21.75" thickBot="1">
      <c r="A32" s="11" t="s">
        <v>54</v>
      </c>
      <c r="B32" s="204">
        <v>10874</v>
      </c>
      <c r="C32" s="205">
        <v>0</v>
      </c>
      <c r="D32" s="204">
        <v>32</v>
      </c>
      <c r="E32" s="205">
        <v>1429</v>
      </c>
      <c r="F32" s="204">
        <v>28606</v>
      </c>
      <c r="G32" s="205">
        <v>12</v>
      </c>
      <c r="H32" s="204">
        <v>52</v>
      </c>
    </row>
    <row r="33" spans="1:8" ht="21.75" thickBot="1">
      <c r="A33" s="11" t="s">
        <v>55</v>
      </c>
      <c r="B33" s="204">
        <v>5525</v>
      </c>
      <c r="C33" s="205">
        <v>0</v>
      </c>
      <c r="D33" s="204">
        <v>15</v>
      </c>
      <c r="E33" s="205">
        <v>561</v>
      </c>
      <c r="F33" s="204">
        <v>29219</v>
      </c>
      <c r="G33" s="205">
        <v>3</v>
      </c>
      <c r="H33" s="204">
        <v>139</v>
      </c>
    </row>
    <row r="34" spans="1:8" ht="21.75" thickBot="1">
      <c r="A34" s="11" t="s">
        <v>56</v>
      </c>
      <c r="B34" s="204">
        <v>1001</v>
      </c>
      <c r="C34" s="205">
        <v>0</v>
      </c>
      <c r="D34" s="204">
        <v>0</v>
      </c>
      <c r="E34" s="205">
        <v>446</v>
      </c>
      <c r="F34" s="204">
        <v>3892</v>
      </c>
      <c r="G34" s="205">
        <v>0</v>
      </c>
      <c r="H34" s="204">
        <v>3</v>
      </c>
    </row>
    <row r="35" spans="1:8" ht="21.75" thickBot="1">
      <c r="A35" s="11" t="s">
        <v>7</v>
      </c>
      <c r="B35" s="204">
        <v>6959</v>
      </c>
      <c r="C35" s="205">
        <v>17</v>
      </c>
      <c r="D35" s="204">
        <v>2021</v>
      </c>
      <c r="E35" s="205">
        <v>1094</v>
      </c>
      <c r="F35" s="204">
        <v>17003</v>
      </c>
      <c r="G35" s="205">
        <v>137</v>
      </c>
      <c r="H35" s="204">
        <v>15</v>
      </c>
    </row>
    <row r="36" spans="1:8" ht="21.75" thickBot="1">
      <c r="A36" s="11" t="s">
        <v>57</v>
      </c>
      <c r="B36" s="204">
        <v>7078</v>
      </c>
      <c r="C36" s="205">
        <v>1</v>
      </c>
      <c r="D36" s="204">
        <v>273</v>
      </c>
      <c r="E36" s="205">
        <v>1488</v>
      </c>
      <c r="F36" s="204">
        <v>28486</v>
      </c>
      <c r="G36" s="205">
        <v>50</v>
      </c>
      <c r="H36" s="204">
        <v>195</v>
      </c>
    </row>
    <row r="37" spans="1:8" ht="21.75" thickBot="1">
      <c r="A37" s="11" t="s">
        <v>8</v>
      </c>
      <c r="B37" s="204">
        <v>2935</v>
      </c>
      <c r="C37" s="205">
        <v>3</v>
      </c>
      <c r="D37" s="204">
        <v>216</v>
      </c>
      <c r="E37" s="205">
        <v>713</v>
      </c>
      <c r="F37" s="204">
        <v>24820</v>
      </c>
      <c r="G37" s="205">
        <v>1</v>
      </c>
      <c r="H37" s="204">
        <v>83</v>
      </c>
    </row>
    <row r="38" spans="1:8" ht="21.75" thickBot="1">
      <c r="A38" s="11" t="s">
        <v>9</v>
      </c>
      <c r="B38" s="204">
        <v>16413</v>
      </c>
      <c r="C38" s="205">
        <v>5</v>
      </c>
      <c r="D38" s="204">
        <v>16924</v>
      </c>
      <c r="E38" s="205">
        <v>2351</v>
      </c>
      <c r="F38" s="204">
        <v>44379</v>
      </c>
      <c r="G38" s="205">
        <v>20</v>
      </c>
      <c r="H38" s="204">
        <v>147</v>
      </c>
    </row>
    <row r="39" spans="1:8" ht="21.75" thickBot="1">
      <c r="A39" s="11" t="s">
        <v>58</v>
      </c>
      <c r="B39" s="204">
        <v>7284</v>
      </c>
      <c r="C39" s="205">
        <v>0</v>
      </c>
      <c r="D39" s="204">
        <v>123</v>
      </c>
      <c r="E39" s="205">
        <v>679</v>
      </c>
      <c r="F39" s="204">
        <v>18903</v>
      </c>
      <c r="G39" s="205">
        <v>1</v>
      </c>
      <c r="H39" s="204">
        <v>49</v>
      </c>
    </row>
    <row r="40" spans="1:8" ht="21.75" thickBot="1">
      <c r="A40" s="11" t="s">
        <v>10</v>
      </c>
      <c r="B40" s="204">
        <v>1425</v>
      </c>
      <c r="C40" s="205">
        <v>0</v>
      </c>
      <c r="D40" s="204">
        <v>234</v>
      </c>
      <c r="E40" s="205">
        <v>823</v>
      </c>
      <c r="F40" s="204">
        <v>6336</v>
      </c>
      <c r="G40" s="205">
        <v>8</v>
      </c>
      <c r="H40" s="204">
        <v>1</v>
      </c>
    </row>
    <row r="41" spans="1:8" ht="21.75" thickBot="1">
      <c r="A41" s="11" t="s">
        <v>11</v>
      </c>
      <c r="B41" s="204">
        <v>9467</v>
      </c>
      <c r="C41" s="205">
        <v>4</v>
      </c>
      <c r="D41" s="204">
        <v>644</v>
      </c>
      <c r="E41" s="205">
        <v>723</v>
      </c>
      <c r="F41" s="204">
        <v>29989</v>
      </c>
      <c r="G41" s="205">
        <v>92</v>
      </c>
      <c r="H41" s="204">
        <v>155</v>
      </c>
    </row>
    <row r="42" spans="1:8" ht="21.75" thickBot="1">
      <c r="A42" s="11" t="s">
        <v>59</v>
      </c>
      <c r="B42" s="204">
        <v>7703</v>
      </c>
      <c r="C42" s="205">
        <v>131</v>
      </c>
      <c r="D42" s="204">
        <v>0</v>
      </c>
      <c r="E42" s="205">
        <v>478</v>
      </c>
      <c r="F42" s="204">
        <v>16275</v>
      </c>
      <c r="G42" s="205">
        <v>0</v>
      </c>
      <c r="H42" s="204">
        <v>11</v>
      </c>
    </row>
  </sheetData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C1D90-F3F4-4D04-9CFE-2FA55ED4B24A}">
  <sheetPr>
    <tabColor rgb="FF9999FF"/>
    <pageSetUpPr fitToPage="1"/>
  </sheetPr>
  <dimension ref="A1:AK41"/>
  <sheetViews>
    <sheetView rightToLeft="1" view="pageBreakPreview" zoomScaleSheetLayoutView="100" workbookViewId="0">
      <selection sqref="A1:Q1"/>
    </sheetView>
  </sheetViews>
  <sheetFormatPr defaultColWidth="7.140625" defaultRowHeight="15.75"/>
  <cols>
    <col min="1" max="1" width="17.42578125" style="44" customWidth="1"/>
    <col min="2" max="2" width="7.140625" style="35" customWidth="1"/>
    <col min="3" max="3" width="7.85546875" style="35" customWidth="1"/>
    <col min="4" max="5" width="7.140625" style="35" customWidth="1"/>
    <col min="6" max="6" width="7.85546875" style="35" customWidth="1"/>
    <col min="7" max="9" width="6.5703125" style="35" customWidth="1"/>
    <col min="10" max="10" width="6.7109375" style="35" customWidth="1"/>
    <col min="11" max="11" width="8" style="35" customWidth="1"/>
    <col min="12" max="12" width="6.140625" style="35" customWidth="1"/>
    <col min="13" max="13" width="6.7109375" style="35" customWidth="1"/>
    <col min="14" max="14" width="7.5703125" style="35" customWidth="1"/>
    <col min="15" max="15" width="7.28515625" style="35" customWidth="1"/>
    <col min="16" max="16" width="5.42578125" style="35" customWidth="1"/>
    <col min="17" max="17" width="6.85546875" style="35" bestFit="1" customWidth="1"/>
    <col min="18" max="231" width="10.28515625" style="35" customWidth="1"/>
    <col min="232" max="232" width="16.85546875" style="35" customWidth="1"/>
    <col min="233" max="233" width="10" style="35" customWidth="1"/>
    <col min="234" max="234" width="7.7109375" style="35" customWidth="1"/>
    <col min="235" max="235" width="6.85546875" style="35" customWidth="1"/>
    <col min="236" max="236" width="7.140625" style="35"/>
    <col min="237" max="237" width="17.42578125" style="35" customWidth="1"/>
    <col min="238" max="238" width="7.140625" style="35"/>
    <col min="239" max="239" width="7.85546875" style="35" customWidth="1"/>
    <col min="240" max="241" width="7.140625" style="35"/>
    <col min="242" max="242" width="6.7109375" style="35" customWidth="1"/>
    <col min="243" max="245" width="6.5703125" style="35" customWidth="1"/>
    <col min="246" max="246" width="6.7109375" style="35" customWidth="1"/>
    <col min="247" max="247" width="8" style="35" customWidth="1"/>
    <col min="248" max="248" width="6.140625" style="35" customWidth="1"/>
    <col min="249" max="249" width="6.7109375" style="35" customWidth="1"/>
    <col min="250" max="250" width="7.5703125" style="35" customWidth="1"/>
    <col min="251" max="251" width="7.28515625" style="35" customWidth="1"/>
    <col min="252" max="252" width="5.42578125" style="35" customWidth="1"/>
    <col min="253" max="253" width="6.85546875" style="35" bestFit="1" customWidth="1"/>
    <col min="254" max="254" width="10" style="35" customWidth="1"/>
    <col min="255" max="487" width="10.28515625" style="35" customWidth="1"/>
    <col min="488" max="488" width="16.85546875" style="35" customWidth="1"/>
    <col min="489" max="489" width="10" style="35" customWidth="1"/>
    <col min="490" max="490" width="7.7109375" style="35" customWidth="1"/>
    <col min="491" max="491" width="6.85546875" style="35" customWidth="1"/>
    <col min="492" max="492" width="7.140625" style="35"/>
    <col min="493" max="493" width="17.42578125" style="35" customWidth="1"/>
    <col min="494" max="494" width="7.140625" style="35"/>
    <col min="495" max="495" width="7.85546875" style="35" customWidth="1"/>
    <col min="496" max="497" width="7.140625" style="35"/>
    <col min="498" max="498" width="6.7109375" style="35" customWidth="1"/>
    <col min="499" max="501" width="6.5703125" style="35" customWidth="1"/>
    <col min="502" max="502" width="6.7109375" style="35" customWidth="1"/>
    <col min="503" max="503" width="8" style="35" customWidth="1"/>
    <col min="504" max="504" width="6.140625" style="35" customWidth="1"/>
    <col min="505" max="505" width="6.7109375" style="35" customWidth="1"/>
    <col min="506" max="506" width="7.5703125" style="35" customWidth="1"/>
    <col min="507" max="507" width="7.28515625" style="35" customWidth="1"/>
    <col min="508" max="508" width="5.42578125" style="35" customWidth="1"/>
    <col min="509" max="509" width="6.85546875" style="35" bestFit="1" customWidth="1"/>
    <col min="510" max="510" width="10" style="35" customWidth="1"/>
    <col min="511" max="743" width="10.28515625" style="35" customWidth="1"/>
    <col min="744" max="744" width="16.85546875" style="35" customWidth="1"/>
    <col min="745" max="745" width="10" style="35" customWidth="1"/>
    <col min="746" max="746" width="7.7109375" style="35" customWidth="1"/>
    <col min="747" max="747" width="6.85546875" style="35" customWidth="1"/>
    <col min="748" max="748" width="7.140625" style="35"/>
    <col min="749" max="749" width="17.42578125" style="35" customWidth="1"/>
    <col min="750" max="750" width="7.140625" style="35"/>
    <col min="751" max="751" width="7.85546875" style="35" customWidth="1"/>
    <col min="752" max="753" width="7.140625" style="35"/>
    <col min="754" max="754" width="6.7109375" style="35" customWidth="1"/>
    <col min="755" max="757" width="6.5703125" style="35" customWidth="1"/>
    <col min="758" max="758" width="6.7109375" style="35" customWidth="1"/>
    <col min="759" max="759" width="8" style="35" customWidth="1"/>
    <col min="760" max="760" width="6.140625" style="35" customWidth="1"/>
    <col min="761" max="761" width="6.7109375" style="35" customWidth="1"/>
    <col min="762" max="762" width="7.5703125" style="35" customWidth="1"/>
    <col min="763" max="763" width="7.28515625" style="35" customWidth="1"/>
    <col min="764" max="764" width="5.42578125" style="35" customWidth="1"/>
    <col min="765" max="765" width="6.85546875" style="35" bestFit="1" customWidth="1"/>
    <col min="766" max="766" width="10" style="35" customWidth="1"/>
    <col min="767" max="999" width="10.28515625" style="35" customWidth="1"/>
    <col min="1000" max="1000" width="16.85546875" style="35" customWidth="1"/>
    <col min="1001" max="1001" width="10" style="35" customWidth="1"/>
    <col min="1002" max="1002" width="7.7109375" style="35" customWidth="1"/>
    <col min="1003" max="1003" width="6.85546875" style="35" customWidth="1"/>
    <col min="1004" max="1004" width="7.140625" style="35"/>
    <col min="1005" max="1005" width="17.42578125" style="35" customWidth="1"/>
    <col min="1006" max="1006" width="7.140625" style="35"/>
    <col min="1007" max="1007" width="7.85546875" style="35" customWidth="1"/>
    <col min="1008" max="1009" width="7.140625" style="35"/>
    <col min="1010" max="1010" width="6.7109375" style="35" customWidth="1"/>
    <col min="1011" max="1013" width="6.5703125" style="35" customWidth="1"/>
    <col min="1014" max="1014" width="6.7109375" style="35" customWidth="1"/>
    <col min="1015" max="1015" width="8" style="35" customWidth="1"/>
    <col min="1016" max="1016" width="6.140625" style="35" customWidth="1"/>
    <col min="1017" max="1017" width="6.7109375" style="35" customWidth="1"/>
    <col min="1018" max="1018" width="7.5703125" style="35" customWidth="1"/>
    <col min="1019" max="1019" width="7.28515625" style="35" customWidth="1"/>
    <col min="1020" max="1020" width="5.42578125" style="35" customWidth="1"/>
    <col min="1021" max="1021" width="6.85546875" style="35" bestFit="1" customWidth="1"/>
    <col min="1022" max="1022" width="10" style="35" customWidth="1"/>
    <col min="1023" max="1255" width="10.28515625" style="35" customWidth="1"/>
    <col min="1256" max="1256" width="16.85546875" style="35" customWidth="1"/>
    <col min="1257" max="1257" width="10" style="35" customWidth="1"/>
    <col min="1258" max="1258" width="7.7109375" style="35" customWidth="1"/>
    <col min="1259" max="1259" width="6.85546875" style="35" customWidth="1"/>
    <col min="1260" max="1260" width="7.140625" style="35"/>
    <col min="1261" max="1261" width="17.42578125" style="35" customWidth="1"/>
    <col min="1262" max="1262" width="7.140625" style="35"/>
    <col min="1263" max="1263" width="7.85546875" style="35" customWidth="1"/>
    <col min="1264" max="1265" width="7.140625" style="35"/>
    <col min="1266" max="1266" width="6.7109375" style="35" customWidth="1"/>
    <col min="1267" max="1269" width="6.5703125" style="35" customWidth="1"/>
    <col min="1270" max="1270" width="6.7109375" style="35" customWidth="1"/>
    <col min="1271" max="1271" width="8" style="35" customWidth="1"/>
    <col min="1272" max="1272" width="6.140625" style="35" customWidth="1"/>
    <col min="1273" max="1273" width="6.7109375" style="35" customWidth="1"/>
    <col min="1274" max="1274" width="7.5703125" style="35" customWidth="1"/>
    <col min="1275" max="1275" width="7.28515625" style="35" customWidth="1"/>
    <col min="1276" max="1276" width="5.42578125" style="35" customWidth="1"/>
    <col min="1277" max="1277" width="6.85546875" style="35" bestFit="1" customWidth="1"/>
    <col min="1278" max="1278" width="10" style="35" customWidth="1"/>
    <col min="1279" max="1511" width="10.28515625" style="35" customWidth="1"/>
    <col min="1512" max="1512" width="16.85546875" style="35" customWidth="1"/>
    <col min="1513" max="1513" width="10" style="35" customWidth="1"/>
    <col min="1514" max="1514" width="7.7109375" style="35" customWidth="1"/>
    <col min="1515" max="1515" width="6.85546875" style="35" customWidth="1"/>
    <col min="1516" max="1516" width="7.140625" style="35"/>
    <col min="1517" max="1517" width="17.42578125" style="35" customWidth="1"/>
    <col min="1518" max="1518" width="7.140625" style="35"/>
    <col min="1519" max="1519" width="7.85546875" style="35" customWidth="1"/>
    <col min="1520" max="1521" width="7.140625" style="35"/>
    <col min="1522" max="1522" width="6.7109375" style="35" customWidth="1"/>
    <col min="1523" max="1525" width="6.5703125" style="35" customWidth="1"/>
    <col min="1526" max="1526" width="6.7109375" style="35" customWidth="1"/>
    <col min="1527" max="1527" width="8" style="35" customWidth="1"/>
    <col min="1528" max="1528" width="6.140625" style="35" customWidth="1"/>
    <col min="1529" max="1529" width="6.7109375" style="35" customWidth="1"/>
    <col min="1530" max="1530" width="7.5703125" style="35" customWidth="1"/>
    <col min="1531" max="1531" width="7.28515625" style="35" customWidth="1"/>
    <col min="1532" max="1532" width="5.42578125" style="35" customWidth="1"/>
    <col min="1533" max="1533" width="6.85546875" style="35" bestFit="1" customWidth="1"/>
    <col min="1534" max="1534" width="10" style="35" customWidth="1"/>
    <col min="1535" max="1767" width="10.28515625" style="35" customWidth="1"/>
    <col min="1768" max="1768" width="16.85546875" style="35" customWidth="1"/>
    <col min="1769" max="1769" width="10" style="35" customWidth="1"/>
    <col min="1770" max="1770" width="7.7109375" style="35" customWidth="1"/>
    <col min="1771" max="1771" width="6.85546875" style="35" customWidth="1"/>
    <col min="1772" max="1772" width="7.140625" style="35"/>
    <col min="1773" max="1773" width="17.42578125" style="35" customWidth="1"/>
    <col min="1774" max="1774" width="7.140625" style="35"/>
    <col min="1775" max="1775" width="7.85546875" style="35" customWidth="1"/>
    <col min="1776" max="1777" width="7.140625" style="35"/>
    <col min="1778" max="1778" width="6.7109375" style="35" customWidth="1"/>
    <col min="1779" max="1781" width="6.5703125" style="35" customWidth="1"/>
    <col min="1782" max="1782" width="6.7109375" style="35" customWidth="1"/>
    <col min="1783" max="1783" width="8" style="35" customWidth="1"/>
    <col min="1784" max="1784" width="6.140625" style="35" customWidth="1"/>
    <col min="1785" max="1785" width="6.7109375" style="35" customWidth="1"/>
    <col min="1786" max="1786" width="7.5703125" style="35" customWidth="1"/>
    <col min="1787" max="1787" width="7.28515625" style="35" customWidth="1"/>
    <col min="1788" max="1788" width="5.42578125" style="35" customWidth="1"/>
    <col min="1789" max="1789" width="6.85546875" style="35" bestFit="1" customWidth="1"/>
    <col min="1790" max="1790" width="10" style="35" customWidth="1"/>
    <col min="1791" max="2023" width="10.28515625" style="35" customWidth="1"/>
    <col min="2024" max="2024" width="16.85546875" style="35" customWidth="1"/>
    <col min="2025" max="2025" width="10" style="35" customWidth="1"/>
    <col min="2026" max="2026" width="7.7109375" style="35" customWidth="1"/>
    <col min="2027" max="2027" width="6.85546875" style="35" customWidth="1"/>
    <col min="2028" max="2028" width="7.140625" style="35"/>
    <col min="2029" max="2029" width="17.42578125" style="35" customWidth="1"/>
    <col min="2030" max="2030" width="7.140625" style="35"/>
    <col min="2031" max="2031" width="7.85546875" style="35" customWidth="1"/>
    <col min="2032" max="2033" width="7.140625" style="35"/>
    <col min="2034" max="2034" width="6.7109375" style="35" customWidth="1"/>
    <col min="2035" max="2037" width="6.5703125" style="35" customWidth="1"/>
    <col min="2038" max="2038" width="6.7109375" style="35" customWidth="1"/>
    <col min="2039" max="2039" width="8" style="35" customWidth="1"/>
    <col min="2040" max="2040" width="6.140625" style="35" customWidth="1"/>
    <col min="2041" max="2041" width="6.7109375" style="35" customWidth="1"/>
    <col min="2042" max="2042" width="7.5703125" style="35" customWidth="1"/>
    <col min="2043" max="2043" width="7.28515625" style="35" customWidth="1"/>
    <col min="2044" max="2044" width="5.42578125" style="35" customWidth="1"/>
    <col min="2045" max="2045" width="6.85546875" style="35" bestFit="1" customWidth="1"/>
    <col min="2046" max="2046" width="10" style="35" customWidth="1"/>
    <col min="2047" max="2279" width="10.28515625" style="35" customWidth="1"/>
    <col min="2280" max="2280" width="16.85546875" style="35" customWidth="1"/>
    <col min="2281" max="2281" width="10" style="35" customWidth="1"/>
    <col min="2282" max="2282" width="7.7109375" style="35" customWidth="1"/>
    <col min="2283" max="2283" width="6.85546875" style="35" customWidth="1"/>
    <col min="2284" max="2284" width="7.140625" style="35"/>
    <col min="2285" max="2285" width="17.42578125" style="35" customWidth="1"/>
    <col min="2286" max="2286" width="7.140625" style="35"/>
    <col min="2287" max="2287" width="7.85546875" style="35" customWidth="1"/>
    <col min="2288" max="2289" width="7.140625" style="35"/>
    <col min="2290" max="2290" width="6.7109375" style="35" customWidth="1"/>
    <col min="2291" max="2293" width="6.5703125" style="35" customWidth="1"/>
    <col min="2294" max="2294" width="6.7109375" style="35" customWidth="1"/>
    <col min="2295" max="2295" width="8" style="35" customWidth="1"/>
    <col min="2296" max="2296" width="6.140625" style="35" customWidth="1"/>
    <col min="2297" max="2297" width="6.7109375" style="35" customWidth="1"/>
    <col min="2298" max="2298" width="7.5703125" style="35" customWidth="1"/>
    <col min="2299" max="2299" width="7.28515625" style="35" customWidth="1"/>
    <col min="2300" max="2300" width="5.42578125" style="35" customWidth="1"/>
    <col min="2301" max="2301" width="6.85546875" style="35" bestFit="1" customWidth="1"/>
    <col min="2302" max="2302" width="10" style="35" customWidth="1"/>
    <col min="2303" max="2535" width="10.28515625" style="35" customWidth="1"/>
    <col min="2536" max="2536" width="16.85546875" style="35" customWidth="1"/>
    <col min="2537" max="2537" width="10" style="35" customWidth="1"/>
    <col min="2538" max="2538" width="7.7109375" style="35" customWidth="1"/>
    <col min="2539" max="2539" width="6.85546875" style="35" customWidth="1"/>
    <col min="2540" max="2540" width="7.140625" style="35"/>
    <col min="2541" max="2541" width="17.42578125" style="35" customWidth="1"/>
    <col min="2542" max="2542" width="7.140625" style="35"/>
    <col min="2543" max="2543" width="7.85546875" style="35" customWidth="1"/>
    <col min="2544" max="2545" width="7.140625" style="35"/>
    <col min="2546" max="2546" width="6.7109375" style="35" customWidth="1"/>
    <col min="2547" max="2549" width="6.5703125" style="35" customWidth="1"/>
    <col min="2550" max="2550" width="6.7109375" style="35" customWidth="1"/>
    <col min="2551" max="2551" width="8" style="35" customWidth="1"/>
    <col min="2552" max="2552" width="6.140625" style="35" customWidth="1"/>
    <col min="2553" max="2553" width="6.7109375" style="35" customWidth="1"/>
    <col min="2554" max="2554" width="7.5703125" style="35" customWidth="1"/>
    <col min="2555" max="2555" width="7.28515625" style="35" customWidth="1"/>
    <col min="2556" max="2556" width="5.42578125" style="35" customWidth="1"/>
    <col min="2557" max="2557" width="6.85546875" style="35" bestFit="1" customWidth="1"/>
    <col min="2558" max="2558" width="10" style="35" customWidth="1"/>
    <col min="2559" max="2791" width="10.28515625" style="35" customWidth="1"/>
    <col min="2792" max="2792" width="16.85546875" style="35" customWidth="1"/>
    <col min="2793" max="2793" width="10" style="35" customWidth="1"/>
    <col min="2794" max="2794" width="7.7109375" style="35" customWidth="1"/>
    <col min="2795" max="2795" width="6.85546875" style="35" customWidth="1"/>
    <col min="2796" max="2796" width="7.140625" style="35"/>
    <col min="2797" max="2797" width="17.42578125" style="35" customWidth="1"/>
    <col min="2798" max="2798" width="7.140625" style="35"/>
    <col min="2799" max="2799" width="7.85546875" style="35" customWidth="1"/>
    <col min="2800" max="2801" width="7.140625" style="35"/>
    <col min="2802" max="2802" width="6.7109375" style="35" customWidth="1"/>
    <col min="2803" max="2805" width="6.5703125" style="35" customWidth="1"/>
    <col min="2806" max="2806" width="6.7109375" style="35" customWidth="1"/>
    <col min="2807" max="2807" width="8" style="35" customWidth="1"/>
    <col min="2808" max="2808" width="6.140625" style="35" customWidth="1"/>
    <col min="2809" max="2809" width="6.7109375" style="35" customWidth="1"/>
    <col min="2810" max="2810" width="7.5703125" style="35" customWidth="1"/>
    <col min="2811" max="2811" width="7.28515625" style="35" customWidth="1"/>
    <col min="2812" max="2812" width="5.42578125" style="35" customWidth="1"/>
    <col min="2813" max="2813" width="6.85546875" style="35" bestFit="1" customWidth="1"/>
    <col min="2814" max="2814" width="10" style="35" customWidth="1"/>
    <col min="2815" max="3047" width="10.28515625" style="35" customWidth="1"/>
    <col min="3048" max="3048" width="16.85546875" style="35" customWidth="1"/>
    <col min="3049" max="3049" width="10" style="35" customWidth="1"/>
    <col min="3050" max="3050" width="7.7109375" style="35" customWidth="1"/>
    <col min="3051" max="3051" width="6.85546875" style="35" customWidth="1"/>
    <col min="3052" max="3052" width="7.140625" style="35"/>
    <col min="3053" max="3053" width="17.42578125" style="35" customWidth="1"/>
    <col min="3054" max="3054" width="7.140625" style="35"/>
    <col min="3055" max="3055" width="7.85546875" style="35" customWidth="1"/>
    <col min="3056" max="3057" width="7.140625" style="35"/>
    <col min="3058" max="3058" width="6.7109375" style="35" customWidth="1"/>
    <col min="3059" max="3061" width="6.5703125" style="35" customWidth="1"/>
    <col min="3062" max="3062" width="6.7109375" style="35" customWidth="1"/>
    <col min="3063" max="3063" width="8" style="35" customWidth="1"/>
    <col min="3064" max="3064" width="6.140625" style="35" customWidth="1"/>
    <col min="3065" max="3065" width="6.7109375" style="35" customWidth="1"/>
    <col min="3066" max="3066" width="7.5703125" style="35" customWidth="1"/>
    <col min="3067" max="3067" width="7.28515625" style="35" customWidth="1"/>
    <col min="3068" max="3068" width="5.42578125" style="35" customWidth="1"/>
    <col min="3069" max="3069" width="6.85546875" style="35" bestFit="1" customWidth="1"/>
    <col min="3070" max="3070" width="10" style="35" customWidth="1"/>
    <col min="3071" max="3303" width="10.28515625" style="35" customWidth="1"/>
    <col min="3304" max="3304" width="16.85546875" style="35" customWidth="1"/>
    <col min="3305" max="3305" width="10" style="35" customWidth="1"/>
    <col min="3306" max="3306" width="7.7109375" style="35" customWidth="1"/>
    <col min="3307" max="3307" width="6.85546875" style="35" customWidth="1"/>
    <col min="3308" max="3308" width="7.140625" style="35"/>
    <col min="3309" max="3309" width="17.42578125" style="35" customWidth="1"/>
    <col min="3310" max="3310" width="7.140625" style="35"/>
    <col min="3311" max="3311" width="7.85546875" style="35" customWidth="1"/>
    <col min="3312" max="3313" width="7.140625" style="35"/>
    <col min="3314" max="3314" width="6.7109375" style="35" customWidth="1"/>
    <col min="3315" max="3317" width="6.5703125" style="35" customWidth="1"/>
    <col min="3318" max="3318" width="6.7109375" style="35" customWidth="1"/>
    <col min="3319" max="3319" width="8" style="35" customWidth="1"/>
    <col min="3320" max="3320" width="6.140625" style="35" customWidth="1"/>
    <col min="3321" max="3321" width="6.7109375" style="35" customWidth="1"/>
    <col min="3322" max="3322" width="7.5703125" style="35" customWidth="1"/>
    <col min="3323" max="3323" width="7.28515625" style="35" customWidth="1"/>
    <col min="3324" max="3324" width="5.42578125" style="35" customWidth="1"/>
    <col min="3325" max="3325" width="6.85546875" style="35" bestFit="1" customWidth="1"/>
    <col min="3326" max="3326" width="10" style="35" customWidth="1"/>
    <col min="3327" max="3559" width="10.28515625" style="35" customWidth="1"/>
    <col min="3560" max="3560" width="16.85546875" style="35" customWidth="1"/>
    <col min="3561" max="3561" width="10" style="35" customWidth="1"/>
    <col min="3562" max="3562" width="7.7109375" style="35" customWidth="1"/>
    <col min="3563" max="3563" width="6.85546875" style="35" customWidth="1"/>
    <col min="3564" max="3564" width="7.140625" style="35"/>
    <col min="3565" max="3565" width="17.42578125" style="35" customWidth="1"/>
    <col min="3566" max="3566" width="7.140625" style="35"/>
    <col min="3567" max="3567" width="7.85546875" style="35" customWidth="1"/>
    <col min="3568" max="3569" width="7.140625" style="35"/>
    <col min="3570" max="3570" width="6.7109375" style="35" customWidth="1"/>
    <col min="3571" max="3573" width="6.5703125" style="35" customWidth="1"/>
    <col min="3574" max="3574" width="6.7109375" style="35" customWidth="1"/>
    <col min="3575" max="3575" width="8" style="35" customWidth="1"/>
    <col min="3576" max="3576" width="6.140625" style="35" customWidth="1"/>
    <col min="3577" max="3577" width="6.7109375" style="35" customWidth="1"/>
    <col min="3578" max="3578" width="7.5703125" style="35" customWidth="1"/>
    <col min="3579" max="3579" width="7.28515625" style="35" customWidth="1"/>
    <col min="3580" max="3580" width="5.42578125" style="35" customWidth="1"/>
    <col min="3581" max="3581" width="6.85546875" style="35" bestFit="1" customWidth="1"/>
    <col min="3582" max="3582" width="10" style="35" customWidth="1"/>
    <col min="3583" max="3815" width="10.28515625" style="35" customWidth="1"/>
    <col min="3816" max="3816" width="16.85546875" style="35" customWidth="1"/>
    <col min="3817" max="3817" width="10" style="35" customWidth="1"/>
    <col min="3818" max="3818" width="7.7109375" style="35" customWidth="1"/>
    <col min="3819" max="3819" width="6.85546875" style="35" customWidth="1"/>
    <col min="3820" max="3820" width="7.140625" style="35"/>
    <col min="3821" max="3821" width="17.42578125" style="35" customWidth="1"/>
    <col min="3822" max="3822" width="7.140625" style="35"/>
    <col min="3823" max="3823" width="7.85546875" style="35" customWidth="1"/>
    <col min="3824" max="3825" width="7.140625" style="35"/>
    <col min="3826" max="3826" width="6.7109375" style="35" customWidth="1"/>
    <col min="3827" max="3829" width="6.5703125" style="35" customWidth="1"/>
    <col min="3830" max="3830" width="6.7109375" style="35" customWidth="1"/>
    <col min="3831" max="3831" width="8" style="35" customWidth="1"/>
    <col min="3832" max="3832" width="6.140625" style="35" customWidth="1"/>
    <col min="3833" max="3833" width="6.7109375" style="35" customWidth="1"/>
    <col min="3834" max="3834" width="7.5703125" style="35" customWidth="1"/>
    <col min="3835" max="3835" width="7.28515625" style="35" customWidth="1"/>
    <col min="3836" max="3836" width="5.42578125" style="35" customWidth="1"/>
    <col min="3837" max="3837" width="6.85546875" style="35" bestFit="1" customWidth="1"/>
    <col min="3838" max="3838" width="10" style="35" customWidth="1"/>
    <col min="3839" max="4071" width="10.28515625" style="35" customWidth="1"/>
    <col min="4072" max="4072" width="16.85546875" style="35" customWidth="1"/>
    <col min="4073" max="4073" width="10" style="35" customWidth="1"/>
    <col min="4074" max="4074" width="7.7109375" style="35" customWidth="1"/>
    <col min="4075" max="4075" width="6.85546875" style="35" customWidth="1"/>
    <col min="4076" max="4076" width="7.140625" style="35"/>
    <col min="4077" max="4077" width="17.42578125" style="35" customWidth="1"/>
    <col min="4078" max="4078" width="7.140625" style="35"/>
    <col min="4079" max="4079" width="7.85546875" style="35" customWidth="1"/>
    <col min="4080" max="4081" width="7.140625" style="35"/>
    <col min="4082" max="4082" width="6.7109375" style="35" customWidth="1"/>
    <col min="4083" max="4085" width="6.5703125" style="35" customWidth="1"/>
    <col min="4086" max="4086" width="6.7109375" style="35" customWidth="1"/>
    <col min="4087" max="4087" width="8" style="35" customWidth="1"/>
    <col min="4088" max="4088" width="6.140625" style="35" customWidth="1"/>
    <col min="4089" max="4089" width="6.7109375" style="35" customWidth="1"/>
    <col min="4090" max="4090" width="7.5703125" style="35" customWidth="1"/>
    <col min="4091" max="4091" width="7.28515625" style="35" customWidth="1"/>
    <col min="4092" max="4092" width="5.42578125" style="35" customWidth="1"/>
    <col min="4093" max="4093" width="6.85546875" style="35" bestFit="1" customWidth="1"/>
    <col min="4094" max="4094" width="10" style="35" customWidth="1"/>
    <col min="4095" max="4327" width="10.28515625" style="35" customWidth="1"/>
    <col min="4328" max="4328" width="16.85546875" style="35" customWidth="1"/>
    <col min="4329" max="4329" width="10" style="35" customWidth="1"/>
    <col min="4330" max="4330" width="7.7109375" style="35" customWidth="1"/>
    <col min="4331" max="4331" width="6.85546875" style="35" customWidth="1"/>
    <col min="4332" max="4332" width="7.140625" style="35"/>
    <col min="4333" max="4333" width="17.42578125" style="35" customWidth="1"/>
    <col min="4334" max="4334" width="7.140625" style="35"/>
    <col min="4335" max="4335" width="7.85546875" style="35" customWidth="1"/>
    <col min="4336" max="4337" width="7.140625" style="35"/>
    <col min="4338" max="4338" width="6.7109375" style="35" customWidth="1"/>
    <col min="4339" max="4341" width="6.5703125" style="35" customWidth="1"/>
    <col min="4342" max="4342" width="6.7109375" style="35" customWidth="1"/>
    <col min="4343" max="4343" width="8" style="35" customWidth="1"/>
    <col min="4344" max="4344" width="6.140625" style="35" customWidth="1"/>
    <col min="4345" max="4345" width="6.7109375" style="35" customWidth="1"/>
    <col min="4346" max="4346" width="7.5703125" style="35" customWidth="1"/>
    <col min="4347" max="4347" width="7.28515625" style="35" customWidth="1"/>
    <col min="4348" max="4348" width="5.42578125" style="35" customWidth="1"/>
    <col min="4349" max="4349" width="6.85546875" style="35" bestFit="1" customWidth="1"/>
    <col min="4350" max="4350" width="10" style="35" customWidth="1"/>
    <col min="4351" max="4583" width="10.28515625" style="35" customWidth="1"/>
    <col min="4584" max="4584" width="16.85546875" style="35" customWidth="1"/>
    <col min="4585" max="4585" width="10" style="35" customWidth="1"/>
    <col min="4586" max="4586" width="7.7109375" style="35" customWidth="1"/>
    <col min="4587" max="4587" width="6.85546875" style="35" customWidth="1"/>
    <col min="4588" max="4588" width="7.140625" style="35"/>
    <col min="4589" max="4589" width="17.42578125" style="35" customWidth="1"/>
    <col min="4590" max="4590" width="7.140625" style="35"/>
    <col min="4591" max="4591" width="7.85546875" style="35" customWidth="1"/>
    <col min="4592" max="4593" width="7.140625" style="35"/>
    <col min="4594" max="4594" width="6.7109375" style="35" customWidth="1"/>
    <col min="4595" max="4597" width="6.5703125" style="35" customWidth="1"/>
    <col min="4598" max="4598" width="6.7109375" style="35" customWidth="1"/>
    <col min="4599" max="4599" width="8" style="35" customWidth="1"/>
    <col min="4600" max="4600" width="6.140625" style="35" customWidth="1"/>
    <col min="4601" max="4601" width="6.7109375" style="35" customWidth="1"/>
    <col min="4602" max="4602" width="7.5703125" style="35" customWidth="1"/>
    <col min="4603" max="4603" width="7.28515625" style="35" customWidth="1"/>
    <col min="4604" max="4604" width="5.42578125" style="35" customWidth="1"/>
    <col min="4605" max="4605" width="6.85546875" style="35" bestFit="1" customWidth="1"/>
    <col min="4606" max="4606" width="10" style="35" customWidth="1"/>
    <col min="4607" max="4839" width="10.28515625" style="35" customWidth="1"/>
    <col min="4840" max="4840" width="16.85546875" style="35" customWidth="1"/>
    <col min="4841" max="4841" width="10" style="35" customWidth="1"/>
    <col min="4842" max="4842" width="7.7109375" style="35" customWidth="1"/>
    <col min="4843" max="4843" width="6.85546875" style="35" customWidth="1"/>
    <col min="4844" max="4844" width="7.140625" style="35"/>
    <col min="4845" max="4845" width="17.42578125" style="35" customWidth="1"/>
    <col min="4846" max="4846" width="7.140625" style="35"/>
    <col min="4847" max="4847" width="7.85546875" style="35" customWidth="1"/>
    <col min="4848" max="4849" width="7.140625" style="35"/>
    <col min="4850" max="4850" width="6.7109375" style="35" customWidth="1"/>
    <col min="4851" max="4853" width="6.5703125" style="35" customWidth="1"/>
    <col min="4854" max="4854" width="6.7109375" style="35" customWidth="1"/>
    <col min="4855" max="4855" width="8" style="35" customWidth="1"/>
    <col min="4856" max="4856" width="6.140625" style="35" customWidth="1"/>
    <col min="4857" max="4857" width="6.7109375" style="35" customWidth="1"/>
    <col min="4858" max="4858" width="7.5703125" style="35" customWidth="1"/>
    <col min="4859" max="4859" width="7.28515625" style="35" customWidth="1"/>
    <col min="4860" max="4860" width="5.42578125" style="35" customWidth="1"/>
    <col min="4861" max="4861" width="6.85546875" style="35" bestFit="1" customWidth="1"/>
    <col min="4862" max="4862" width="10" style="35" customWidth="1"/>
    <col min="4863" max="5095" width="10.28515625" style="35" customWidth="1"/>
    <col min="5096" max="5096" width="16.85546875" style="35" customWidth="1"/>
    <col min="5097" max="5097" width="10" style="35" customWidth="1"/>
    <col min="5098" max="5098" width="7.7109375" style="35" customWidth="1"/>
    <col min="5099" max="5099" width="6.85546875" style="35" customWidth="1"/>
    <col min="5100" max="5100" width="7.140625" style="35"/>
    <col min="5101" max="5101" width="17.42578125" style="35" customWidth="1"/>
    <col min="5102" max="5102" width="7.140625" style="35"/>
    <col min="5103" max="5103" width="7.85546875" style="35" customWidth="1"/>
    <col min="5104" max="5105" width="7.140625" style="35"/>
    <col min="5106" max="5106" width="6.7109375" style="35" customWidth="1"/>
    <col min="5107" max="5109" width="6.5703125" style="35" customWidth="1"/>
    <col min="5110" max="5110" width="6.7109375" style="35" customWidth="1"/>
    <col min="5111" max="5111" width="8" style="35" customWidth="1"/>
    <col min="5112" max="5112" width="6.140625" style="35" customWidth="1"/>
    <col min="5113" max="5113" width="6.7109375" style="35" customWidth="1"/>
    <col min="5114" max="5114" width="7.5703125" style="35" customWidth="1"/>
    <col min="5115" max="5115" width="7.28515625" style="35" customWidth="1"/>
    <col min="5116" max="5116" width="5.42578125" style="35" customWidth="1"/>
    <col min="5117" max="5117" width="6.85546875" style="35" bestFit="1" customWidth="1"/>
    <col min="5118" max="5118" width="10" style="35" customWidth="1"/>
    <col min="5119" max="5351" width="10.28515625" style="35" customWidth="1"/>
    <col min="5352" max="5352" width="16.85546875" style="35" customWidth="1"/>
    <col min="5353" max="5353" width="10" style="35" customWidth="1"/>
    <col min="5354" max="5354" width="7.7109375" style="35" customWidth="1"/>
    <col min="5355" max="5355" width="6.85546875" style="35" customWidth="1"/>
    <col min="5356" max="5356" width="7.140625" style="35"/>
    <col min="5357" max="5357" width="17.42578125" style="35" customWidth="1"/>
    <col min="5358" max="5358" width="7.140625" style="35"/>
    <col min="5359" max="5359" width="7.85546875" style="35" customWidth="1"/>
    <col min="5360" max="5361" width="7.140625" style="35"/>
    <col min="5362" max="5362" width="6.7109375" style="35" customWidth="1"/>
    <col min="5363" max="5365" width="6.5703125" style="35" customWidth="1"/>
    <col min="5366" max="5366" width="6.7109375" style="35" customWidth="1"/>
    <col min="5367" max="5367" width="8" style="35" customWidth="1"/>
    <col min="5368" max="5368" width="6.140625" style="35" customWidth="1"/>
    <col min="5369" max="5369" width="6.7109375" style="35" customWidth="1"/>
    <col min="5370" max="5370" width="7.5703125" style="35" customWidth="1"/>
    <col min="5371" max="5371" width="7.28515625" style="35" customWidth="1"/>
    <col min="5372" max="5372" width="5.42578125" style="35" customWidth="1"/>
    <col min="5373" max="5373" width="6.85546875" style="35" bestFit="1" customWidth="1"/>
    <col min="5374" max="5374" width="10" style="35" customWidth="1"/>
    <col min="5375" max="5607" width="10.28515625" style="35" customWidth="1"/>
    <col min="5608" max="5608" width="16.85546875" style="35" customWidth="1"/>
    <col min="5609" max="5609" width="10" style="35" customWidth="1"/>
    <col min="5610" max="5610" width="7.7109375" style="35" customWidth="1"/>
    <col min="5611" max="5611" width="6.85546875" style="35" customWidth="1"/>
    <col min="5612" max="5612" width="7.140625" style="35"/>
    <col min="5613" max="5613" width="17.42578125" style="35" customWidth="1"/>
    <col min="5614" max="5614" width="7.140625" style="35"/>
    <col min="5615" max="5615" width="7.85546875" style="35" customWidth="1"/>
    <col min="5616" max="5617" width="7.140625" style="35"/>
    <col min="5618" max="5618" width="6.7109375" style="35" customWidth="1"/>
    <col min="5619" max="5621" width="6.5703125" style="35" customWidth="1"/>
    <col min="5622" max="5622" width="6.7109375" style="35" customWidth="1"/>
    <col min="5623" max="5623" width="8" style="35" customWidth="1"/>
    <col min="5624" max="5624" width="6.140625" style="35" customWidth="1"/>
    <col min="5625" max="5625" width="6.7109375" style="35" customWidth="1"/>
    <col min="5626" max="5626" width="7.5703125" style="35" customWidth="1"/>
    <col min="5627" max="5627" width="7.28515625" style="35" customWidth="1"/>
    <col min="5628" max="5628" width="5.42578125" style="35" customWidth="1"/>
    <col min="5629" max="5629" width="6.85546875" style="35" bestFit="1" customWidth="1"/>
    <col min="5630" max="5630" width="10" style="35" customWidth="1"/>
    <col min="5631" max="5863" width="10.28515625" style="35" customWidth="1"/>
    <col min="5864" max="5864" width="16.85546875" style="35" customWidth="1"/>
    <col min="5865" max="5865" width="10" style="35" customWidth="1"/>
    <col min="5866" max="5866" width="7.7109375" style="35" customWidth="1"/>
    <col min="5867" max="5867" width="6.85546875" style="35" customWidth="1"/>
    <col min="5868" max="5868" width="7.140625" style="35"/>
    <col min="5869" max="5869" width="17.42578125" style="35" customWidth="1"/>
    <col min="5870" max="5870" width="7.140625" style="35"/>
    <col min="5871" max="5871" width="7.85546875" style="35" customWidth="1"/>
    <col min="5872" max="5873" width="7.140625" style="35"/>
    <col min="5874" max="5874" width="6.7109375" style="35" customWidth="1"/>
    <col min="5875" max="5877" width="6.5703125" style="35" customWidth="1"/>
    <col min="5878" max="5878" width="6.7109375" style="35" customWidth="1"/>
    <col min="5879" max="5879" width="8" style="35" customWidth="1"/>
    <col min="5880" max="5880" width="6.140625" style="35" customWidth="1"/>
    <col min="5881" max="5881" width="6.7109375" style="35" customWidth="1"/>
    <col min="5882" max="5882" width="7.5703125" style="35" customWidth="1"/>
    <col min="5883" max="5883" width="7.28515625" style="35" customWidth="1"/>
    <col min="5884" max="5884" width="5.42578125" style="35" customWidth="1"/>
    <col min="5885" max="5885" width="6.85546875" style="35" bestFit="1" customWidth="1"/>
    <col min="5886" max="5886" width="10" style="35" customWidth="1"/>
    <col min="5887" max="6119" width="10.28515625" style="35" customWidth="1"/>
    <col min="6120" max="6120" width="16.85546875" style="35" customWidth="1"/>
    <col min="6121" max="6121" width="10" style="35" customWidth="1"/>
    <col min="6122" max="6122" width="7.7109375" style="35" customWidth="1"/>
    <col min="6123" max="6123" width="6.85546875" style="35" customWidth="1"/>
    <col min="6124" max="6124" width="7.140625" style="35"/>
    <col min="6125" max="6125" width="17.42578125" style="35" customWidth="1"/>
    <col min="6126" max="6126" width="7.140625" style="35"/>
    <col min="6127" max="6127" width="7.85546875" style="35" customWidth="1"/>
    <col min="6128" max="6129" width="7.140625" style="35"/>
    <col min="6130" max="6130" width="6.7109375" style="35" customWidth="1"/>
    <col min="6131" max="6133" width="6.5703125" style="35" customWidth="1"/>
    <col min="6134" max="6134" width="6.7109375" style="35" customWidth="1"/>
    <col min="6135" max="6135" width="8" style="35" customWidth="1"/>
    <col min="6136" max="6136" width="6.140625" style="35" customWidth="1"/>
    <col min="6137" max="6137" width="6.7109375" style="35" customWidth="1"/>
    <col min="6138" max="6138" width="7.5703125" style="35" customWidth="1"/>
    <col min="6139" max="6139" width="7.28515625" style="35" customWidth="1"/>
    <col min="6140" max="6140" width="5.42578125" style="35" customWidth="1"/>
    <col min="6141" max="6141" width="6.85546875" style="35" bestFit="1" customWidth="1"/>
    <col min="6142" max="6142" width="10" style="35" customWidth="1"/>
    <col min="6143" max="6375" width="10.28515625" style="35" customWidth="1"/>
    <col min="6376" max="6376" width="16.85546875" style="35" customWidth="1"/>
    <col min="6377" max="6377" width="10" style="35" customWidth="1"/>
    <col min="6378" max="6378" width="7.7109375" style="35" customWidth="1"/>
    <col min="6379" max="6379" width="6.85546875" style="35" customWidth="1"/>
    <col min="6380" max="6380" width="7.140625" style="35"/>
    <col min="6381" max="6381" width="17.42578125" style="35" customWidth="1"/>
    <col min="6382" max="6382" width="7.140625" style="35"/>
    <col min="6383" max="6383" width="7.85546875" style="35" customWidth="1"/>
    <col min="6384" max="6385" width="7.140625" style="35"/>
    <col min="6386" max="6386" width="6.7109375" style="35" customWidth="1"/>
    <col min="6387" max="6389" width="6.5703125" style="35" customWidth="1"/>
    <col min="6390" max="6390" width="6.7109375" style="35" customWidth="1"/>
    <col min="6391" max="6391" width="8" style="35" customWidth="1"/>
    <col min="6392" max="6392" width="6.140625" style="35" customWidth="1"/>
    <col min="6393" max="6393" width="6.7109375" style="35" customWidth="1"/>
    <col min="6394" max="6394" width="7.5703125" style="35" customWidth="1"/>
    <col min="6395" max="6395" width="7.28515625" style="35" customWidth="1"/>
    <col min="6396" max="6396" width="5.42578125" style="35" customWidth="1"/>
    <col min="6397" max="6397" width="6.85546875" style="35" bestFit="1" customWidth="1"/>
    <col min="6398" max="6398" width="10" style="35" customWidth="1"/>
    <col min="6399" max="6631" width="10.28515625" style="35" customWidth="1"/>
    <col min="6632" max="6632" width="16.85546875" style="35" customWidth="1"/>
    <col min="6633" max="6633" width="10" style="35" customWidth="1"/>
    <col min="6634" max="6634" width="7.7109375" style="35" customWidth="1"/>
    <col min="6635" max="6635" width="6.85546875" style="35" customWidth="1"/>
    <col min="6636" max="6636" width="7.140625" style="35"/>
    <col min="6637" max="6637" width="17.42578125" style="35" customWidth="1"/>
    <col min="6638" max="6638" width="7.140625" style="35"/>
    <col min="6639" max="6639" width="7.85546875" style="35" customWidth="1"/>
    <col min="6640" max="6641" width="7.140625" style="35"/>
    <col min="6642" max="6642" width="6.7109375" style="35" customWidth="1"/>
    <col min="6643" max="6645" width="6.5703125" style="35" customWidth="1"/>
    <col min="6646" max="6646" width="6.7109375" style="35" customWidth="1"/>
    <col min="6647" max="6647" width="8" style="35" customWidth="1"/>
    <col min="6648" max="6648" width="6.140625" style="35" customWidth="1"/>
    <col min="6649" max="6649" width="6.7109375" style="35" customWidth="1"/>
    <col min="6650" max="6650" width="7.5703125" style="35" customWidth="1"/>
    <col min="6651" max="6651" width="7.28515625" style="35" customWidth="1"/>
    <col min="6652" max="6652" width="5.42578125" style="35" customWidth="1"/>
    <col min="6653" max="6653" width="6.85546875" style="35" bestFit="1" customWidth="1"/>
    <col min="6654" max="6654" width="10" style="35" customWidth="1"/>
    <col min="6655" max="6887" width="10.28515625" style="35" customWidth="1"/>
    <col min="6888" max="6888" width="16.85546875" style="35" customWidth="1"/>
    <col min="6889" max="6889" width="10" style="35" customWidth="1"/>
    <col min="6890" max="6890" width="7.7109375" style="35" customWidth="1"/>
    <col min="6891" max="6891" width="6.85546875" style="35" customWidth="1"/>
    <col min="6892" max="6892" width="7.140625" style="35"/>
    <col min="6893" max="6893" width="17.42578125" style="35" customWidth="1"/>
    <col min="6894" max="6894" width="7.140625" style="35"/>
    <col min="6895" max="6895" width="7.85546875" style="35" customWidth="1"/>
    <col min="6896" max="6897" width="7.140625" style="35"/>
    <col min="6898" max="6898" width="6.7109375" style="35" customWidth="1"/>
    <col min="6899" max="6901" width="6.5703125" style="35" customWidth="1"/>
    <col min="6902" max="6902" width="6.7109375" style="35" customWidth="1"/>
    <col min="6903" max="6903" width="8" style="35" customWidth="1"/>
    <col min="6904" max="6904" width="6.140625" style="35" customWidth="1"/>
    <col min="6905" max="6905" width="6.7109375" style="35" customWidth="1"/>
    <col min="6906" max="6906" width="7.5703125" style="35" customWidth="1"/>
    <col min="6907" max="6907" width="7.28515625" style="35" customWidth="1"/>
    <col min="6908" max="6908" width="5.42578125" style="35" customWidth="1"/>
    <col min="6909" max="6909" width="6.85546875" style="35" bestFit="1" customWidth="1"/>
    <col min="6910" max="6910" width="10" style="35" customWidth="1"/>
    <col min="6911" max="7143" width="10.28515625" style="35" customWidth="1"/>
    <col min="7144" max="7144" width="16.85546875" style="35" customWidth="1"/>
    <col min="7145" max="7145" width="10" style="35" customWidth="1"/>
    <col min="7146" max="7146" width="7.7109375" style="35" customWidth="1"/>
    <col min="7147" max="7147" width="6.85546875" style="35" customWidth="1"/>
    <col min="7148" max="7148" width="7.140625" style="35"/>
    <col min="7149" max="7149" width="17.42578125" style="35" customWidth="1"/>
    <col min="7150" max="7150" width="7.140625" style="35"/>
    <col min="7151" max="7151" width="7.85546875" style="35" customWidth="1"/>
    <col min="7152" max="7153" width="7.140625" style="35"/>
    <col min="7154" max="7154" width="6.7109375" style="35" customWidth="1"/>
    <col min="7155" max="7157" width="6.5703125" style="35" customWidth="1"/>
    <col min="7158" max="7158" width="6.7109375" style="35" customWidth="1"/>
    <col min="7159" max="7159" width="8" style="35" customWidth="1"/>
    <col min="7160" max="7160" width="6.140625" style="35" customWidth="1"/>
    <col min="7161" max="7161" width="6.7109375" style="35" customWidth="1"/>
    <col min="7162" max="7162" width="7.5703125" style="35" customWidth="1"/>
    <col min="7163" max="7163" width="7.28515625" style="35" customWidth="1"/>
    <col min="7164" max="7164" width="5.42578125" style="35" customWidth="1"/>
    <col min="7165" max="7165" width="6.85546875" style="35" bestFit="1" customWidth="1"/>
    <col min="7166" max="7166" width="10" style="35" customWidth="1"/>
    <col min="7167" max="7399" width="10.28515625" style="35" customWidth="1"/>
    <col min="7400" max="7400" width="16.85546875" style="35" customWidth="1"/>
    <col min="7401" max="7401" width="10" style="35" customWidth="1"/>
    <col min="7402" max="7402" width="7.7109375" style="35" customWidth="1"/>
    <col min="7403" max="7403" width="6.85546875" style="35" customWidth="1"/>
    <col min="7404" max="7404" width="7.140625" style="35"/>
    <col min="7405" max="7405" width="17.42578125" style="35" customWidth="1"/>
    <col min="7406" max="7406" width="7.140625" style="35"/>
    <col min="7407" max="7407" width="7.85546875" style="35" customWidth="1"/>
    <col min="7408" max="7409" width="7.140625" style="35"/>
    <col min="7410" max="7410" width="6.7109375" style="35" customWidth="1"/>
    <col min="7411" max="7413" width="6.5703125" style="35" customWidth="1"/>
    <col min="7414" max="7414" width="6.7109375" style="35" customWidth="1"/>
    <col min="7415" max="7415" width="8" style="35" customWidth="1"/>
    <col min="7416" max="7416" width="6.140625" style="35" customWidth="1"/>
    <col min="7417" max="7417" width="6.7109375" style="35" customWidth="1"/>
    <col min="7418" max="7418" width="7.5703125" style="35" customWidth="1"/>
    <col min="7419" max="7419" width="7.28515625" style="35" customWidth="1"/>
    <col min="7420" max="7420" width="5.42578125" style="35" customWidth="1"/>
    <col min="7421" max="7421" width="6.85546875" style="35" bestFit="1" customWidth="1"/>
    <col min="7422" max="7422" width="10" style="35" customWidth="1"/>
    <col min="7423" max="7655" width="10.28515625" style="35" customWidth="1"/>
    <col min="7656" max="7656" width="16.85546875" style="35" customWidth="1"/>
    <col min="7657" max="7657" width="10" style="35" customWidth="1"/>
    <col min="7658" max="7658" width="7.7109375" style="35" customWidth="1"/>
    <col min="7659" max="7659" width="6.85546875" style="35" customWidth="1"/>
    <col min="7660" max="7660" width="7.140625" style="35"/>
    <col min="7661" max="7661" width="17.42578125" style="35" customWidth="1"/>
    <col min="7662" max="7662" width="7.140625" style="35"/>
    <col min="7663" max="7663" width="7.85546875" style="35" customWidth="1"/>
    <col min="7664" max="7665" width="7.140625" style="35"/>
    <col min="7666" max="7666" width="6.7109375" style="35" customWidth="1"/>
    <col min="7667" max="7669" width="6.5703125" style="35" customWidth="1"/>
    <col min="7670" max="7670" width="6.7109375" style="35" customWidth="1"/>
    <col min="7671" max="7671" width="8" style="35" customWidth="1"/>
    <col min="7672" max="7672" width="6.140625" style="35" customWidth="1"/>
    <col min="7673" max="7673" width="6.7109375" style="35" customWidth="1"/>
    <col min="7674" max="7674" width="7.5703125" style="35" customWidth="1"/>
    <col min="7675" max="7675" width="7.28515625" style="35" customWidth="1"/>
    <col min="7676" max="7676" width="5.42578125" style="35" customWidth="1"/>
    <col min="7677" max="7677" width="6.85546875" style="35" bestFit="1" customWidth="1"/>
    <col min="7678" max="7678" width="10" style="35" customWidth="1"/>
    <col min="7679" max="7911" width="10.28515625" style="35" customWidth="1"/>
    <col min="7912" max="7912" width="16.85546875" style="35" customWidth="1"/>
    <col min="7913" max="7913" width="10" style="35" customWidth="1"/>
    <col min="7914" max="7914" width="7.7109375" style="35" customWidth="1"/>
    <col min="7915" max="7915" width="6.85546875" style="35" customWidth="1"/>
    <col min="7916" max="7916" width="7.140625" style="35"/>
    <col min="7917" max="7917" width="17.42578125" style="35" customWidth="1"/>
    <col min="7918" max="7918" width="7.140625" style="35"/>
    <col min="7919" max="7919" width="7.85546875" style="35" customWidth="1"/>
    <col min="7920" max="7921" width="7.140625" style="35"/>
    <col min="7922" max="7922" width="6.7109375" style="35" customWidth="1"/>
    <col min="7923" max="7925" width="6.5703125" style="35" customWidth="1"/>
    <col min="7926" max="7926" width="6.7109375" style="35" customWidth="1"/>
    <col min="7927" max="7927" width="8" style="35" customWidth="1"/>
    <col min="7928" max="7928" width="6.140625" style="35" customWidth="1"/>
    <col min="7929" max="7929" width="6.7109375" style="35" customWidth="1"/>
    <col min="7930" max="7930" width="7.5703125" style="35" customWidth="1"/>
    <col min="7931" max="7931" width="7.28515625" style="35" customWidth="1"/>
    <col min="7932" max="7932" width="5.42578125" style="35" customWidth="1"/>
    <col min="7933" max="7933" width="6.85546875" style="35" bestFit="1" customWidth="1"/>
    <col min="7934" max="7934" width="10" style="35" customWidth="1"/>
    <col min="7935" max="8167" width="10.28515625" style="35" customWidth="1"/>
    <col min="8168" max="8168" width="16.85546875" style="35" customWidth="1"/>
    <col min="8169" max="8169" width="10" style="35" customWidth="1"/>
    <col min="8170" max="8170" width="7.7109375" style="35" customWidth="1"/>
    <col min="8171" max="8171" width="6.85546875" style="35" customWidth="1"/>
    <col min="8172" max="8172" width="7.140625" style="35"/>
    <col min="8173" max="8173" width="17.42578125" style="35" customWidth="1"/>
    <col min="8174" max="8174" width="7.140625" style="35"/>
    <col min="8175" max="8175" width="7.85546875" style="35" customWidth="1"/>
    <col min="8176" max="8177" width="7.140625" style="35"/>
    <col min="8178" max="8178" width="6.7109375" style="35" customWidth="1"/>
    <col min="8179" max="8181" width="6.5703125" style="35" customWidth="1"/>
    <col min="8182" max="8182" width="6.7109375" style="35" customWidth="1"/>
    <col min="8183" max="8183" width="8" style="35" customWidth="1"/>
    <col min="8184" max="8184" width="6.140625" style="35" customWidth="1"/>
    <col min="8185" max="8185" width="6.7109375" style="35" customWidth="1"/>
    <col min="8186" max="8186" width="7.5703125" style="35" customWidth="1"/>
    <col min="8187" max="8187" width="7.28515625" style="35" customWidth="1"/>
    <col min="8188" max="8188" width="5.42578125" style="35" customWidth="1"/>
    <col min="8189" max="8189" width="6.85546875" style="35" bestFit="1" customWidth="1"/>
    <col min="8190" max="8190" width="10" style="35" customWidth="1"/>
    <col min="8191" max="8423" width="10.28515625" style="35" customWidth="1"/>
    <col min="8424" max="8424" width="16.85546875" style="35" customWidth="1"/>
    <col min="8425" max="8425" width="10" style="35" customWidth="1"/>
    <col min="8426" max="8426" width="7.7109375" style="35" customWidth="1"/>
    <col min="8427" max="8427" width="6.85546875" style="35" customWidth="1"/>
    <col min="8428" max="8428" width="7.140625" style="35"/>
    <col min="8429" max="8429" width="17.42578125" style="35" customWidth="1"/>
    <col min="8430" max="8430" width="7.140625" style="35"/>
    <col min="8431" max="8431" width="7.85546875" style="35" customWidth="1"/>
    <col min="8432" max="8433" width="7.140625" style="35"/>
    <col min="8434" max="8434" width="6.7109375" style="35" customWidth="1"/>
    <col min="8435" max="8437" width="6.5703125" style="35" customWidth="1"/>
    <col min="8438" max="8438" width="6.7109375" style="35" customWidth="1"/>
    <col min="8439" max="8439" width="8" style="35" customWidth="1"/>
    <col min="8440" max="8440" width="6.140625" style="35" customWidth="1"/>
    <col min="8441" max="8441" width="6.7109375" style="35" customWidth="1"/>
    <col min="8442" max="8442" width="7.5703125" style="35" customWidth="1"/>
    <col min="8443" max="8443" width="7.28515625" style="35" customWidth="1"/>
    <col min="8444" max="8444" width="5.42578125" style="35" customWidth="1"/>
    <col min="8445" max="8445" width="6.85546875" style="35" bestFit="1" customWidth="1"/>
    <col min="8446" max="8446" width="10" style="35" customWidth="1"/>
    <col min="8447" max="8679" width="10.28515625" style="35" customWidth="1"/>
    <col min="8680" max="8680" width="16.85546875" style="35" customWidth="1"/>
    <col min="8681" max="8681" width="10" style="35" customWidth="1"/>
    <col min="8682" max="8682" width="7.7109375" style="35" customWidth="1"/>
    <col min="8683" max="8683" width="6.85546875" style="35" customWidth="1"/>
    <col min="8684" max="8684" width="7.140625" style="35"/>
    <col min="8685" max="8685" width="17.42578125" style="35" customWidth="1"/>
    <col min="8686" max="8686" width="7.140625" style="35"/>
    <col min="8687" max="8687" width="7.85546875" style="35" customWidth="1"/>
    <col min="8688" max="8689" width="7.140625" style="35"/>
    <col min="8690" max="8690" width="6.7109375" style="35" customWidth="1"/>
    <col min="8691" max="8693" width="6.5703125" style="35" customWidth="1"/>
    <col min="8694" max="8694" width="6.7109375" style="35" customWidth="1"/>
    <col min="8695" max="8695" width="8" style="35" customWidth="1"/>
    <col min="8696" max="8696" width="6.140625" style="35" customWidth="1"/>
    <col min="8697" max="8697" width="6.7109375" style="35" customWidth="1"/>
    <col min="8698" max="8698" width="7.5703125" style="35" customWidth="1"/>
    <col min="8699" max="8699" width="7.28515625" style="35" customWidth="1"/>
    <col min="8700" max="8700" width="5.42578125" style="35" customWidth="1"/>
    <col min="8701" max="8701" width="6.85546875" style="35" bestFit="1" customWidth="1"/>
    <col min="8702" max="8702" width="10" style="35" customWidth="1"/>
    <col min="8703" max="8935" width="10.28515625" style="35" customWidth="1"/>
    <col min="8936" max="8936" width="16.85546875" style="35" customWidth="1"/>
    <col min="8937" max="8937" width="10" style="35" customWidth="1"/>
    <col min="8938" max="8938" width="7.7109375" style="35" customWidth="1"/>
    <col min="8939" max="8939" width="6.85546875" style="35" customWidth="1"/>
    <col min="8940" max="8940" width="7.140625" style="35"/>
    <col min="8941" max="8941" width="17.42578125" style="35" customWidth="1"/>
    <col min="8942" max="8942" width="7.140625" style="35"/>
    <col min="8943" max="8943" width="7.85546875" style="35" customWidth="1"/>
    <col min="8944" max="8945" width="7.140625" style="35"/>
    <col min="8946" max="8946" width="6.7109375" style="35" customWidth="1"/>
    <col min="8947" max="8949" width="6.5703125" style="35" customWidth="1"/>
    <col min="8950" max="8950" width="6.7109375" style="35" customWidth="1"/>
    <col min="8951" max="8951" width="8" style="35" customWidth="1"/>
    <col min="8952" max="8952" width="6.140625" style="35" customWidth="1"/>
    <col min="8953" max="8953" width="6.7109375" style="35" customWidth="1"/>
    <col min="8954" max="8954" width="7.5703125" style="35" customWidth="1"/>
    <col min="8955" max="8955" width="7.28515625" style="35" customWidth="1"/>
    <col min="8956" max="8956" width="5.42578125" style="35" customWidth="1"/>
    <col min="8957" max="8957" width="6.85546875" style="35" bestFit="1" customWidth="1"/>
    <col min="8958" max="8958" width="10" style="35" customWidth="1"/>
    <col min="8959" max="9191" width="10.28515625" style="35" customWidth="1"/>
    <col min="9192" max="9192" width="16.85546875" style="35" customWidth="1"/>
    <col min="9193" max="9193" width="10" style="35" customWidth="1"/>
    <col min="9194" max="9194" width="7.7109375" style="35" customWidth="1"/>
    <col min="9195" max="9195" width="6.85546875" style="35" customWidth="1"/>
    <col min="9196" max="9196" width="7.140625" style="35"/>
    <col min="9197" max="9197" width="17.42578125" style="35" customWidth="1"/>
    <col min="9198" max="9198" width="7.140625" style="35"/>
    <col min="9199" max="9199" width="7.85546875" style="35" customWidth="1"/>
    <col min="9200" max="9201" width="7.140625" style="35"/>
    <col min="9202" max="9202" width="6.7109375" style="35" customWidth="1"/>
    <col min="9203" max="9205" width="6.5703125" style="35" customWidth="1"/>
    <col min="9206" max="9206" width="6.7109375" style="35" customWidth="1"/>
    <col min="9207" max="9207" width="8" style="35" customWidth="1"/>
    <col min="9208" max="9208" width="6.140625" style="35" customWidth="1"/>
    <col min="9209" max="9209" width="6.7109375" style="35" customWidth="1"/>
    <col min="9210" max="9210" width="7.5703125" style="35" customWidth="1"/>
    <col min="9211" max="9211" width="7.28515625" style="35" customWidth="1"/>
    <col min="9212" max="9212" width="5.42578125" style="35" customWidth="1"/>
    <col min="9213" max="9213" width="6.85546875" style="35" bestFit="1" customWidth="1"/>
    <col min="9214" max="9214" width="10" style="35" customWidth="1"/>
    <col min="9215" max="9447" width="10.28515625" style="35" customWidth="1"/>
    <col min="9448" max="9448" width="16.85546875" style="35" customWidth="1"/>
    <col min="9449" max="9449" width="10" style="35" customWidth="1"/>
    <col min="9450" max="9450" width="7.7109375" style="35" customWidth="1"/>
    <col min="9451" max="9451" width="6.85546875" style="35" customWidth="1"/>
    <col min="9452" max="9452" width="7.140625" style="35"/>
    <col min="9453" max="9453" width="17.42578125" style="35" customWidth="1"/>
    <col min="9454" max="9454" width="7.140625" style="35"/>
    <col min="9455" max="9455" width="7.85546875" style="35" customWidth="1"/>
    <col min="9456" max="9457" width="7.140625" style="35"/>
    <col min="9458" max="9458" width="6.7109375" style="35" customWidth="1"/>
    <col min="9459" max="9461" width="6.5703125" style="35" customWidth="1"/>
    <col min="9462" max="9462" width="6.7109375" style="35" customWidth="1"/>
    <col min="9463" max="9463" width="8" style="35" customWidth="1"/>
    <col min="9464" max="9464" width="6.140625" style="35" customWidth="1"/>
    <col min="9465" max="9465" width="6.7109375" style="35" customWidth="1"/>
    <col min="9466" max="9466" width="7.5703125" style="35" customWidth="1"/>
    <col min="9467" max="9467" width="7.28515625" style="35" customWidth="1"/>
    <col min="9468" max="9468" width="5.42578125" style="35" customWidth="1"/>
    <col min="9469" max="9469" width="6.85546875" style="35" bestFit="1" customWidth="1"/>
    <col min="9470" max="9470" width="10" style="35" customWidth="1"/>
    <col min="9471" max="9703" width="10.28515625" style="35" customWidth="1"/>
    <col min="9704" max="9704" width="16.85546875" style="35" customWidth="1"/>
    <col min="9705" max="9705" width="10" style="35" customWidth="1"/>
    <col min="9706" max="9706" width="7.7109375" style="35" customWidth="1"/>
    <col min="9707" max="9707" width="6.85546875" style="35" customWidth="1"/>
    <col min="9708" max="9708" width="7.140625" style="35"/>
    <col min="9709" max="9709" width="17.42578125" style="35" customWidth="1"/>
    <col min="9710" max="9710" width="7.140625" style="35"/>
    <col min="9711" max="9711" width="7.85546875" style="35" customWidth="1"/>
    <col min="9712" max="9713" width="7.140625" style="35"/>
    <col min="9714" max="9714" width="6.7109375" style="35" customWidth="1"/>
    <col min="9715" max="9717" width="6.5703125" style="35" customWidth="1"/>
    <col min="9718" max="9718" width="6.7109375" style="35" customWidth="1"/>
    <col min="9719" max="9719" width="8" style="35" customWidth="1"/>
    <col min="9720" max="9720" width="6.140625" style="35" customWidth="1"/>
    <col min="9721" max="9721" width="6.7109375" style="35" customWidth="1"/>
    <col min="9722" max="9722" width="7.5703125" style="35" customWidth="1"/>
    <col min="9723" max="9723" width="7.28515625" style="35" customWidth="1"/>
    <col min="9724" max="9724" width="5.42578125" style="35" customWidth="1"/>
    <col min="9725" max="9725" width="6.85546875" style="35" bestFit="1" customWidth="1"/>
    <col min="9726" max="9726" width="10" style="35" customWidth="1"/>
    <col min="9727" max="9959" width="10.28515625" style="35" customWidth="1"/>
    <col min="9960" max="9960" width="16.85546875" style="35" customWidth="1"/>
    <col min="9961" max="9961" width="10" style="35" customWidth="1"/>
    <col min="9962" max="9962" width="7.7109375" style="35" customWidth="1"/>
    <col min="9963" max="9963" width="6.85546875" style="35" customWidth="1"/>
    <col min="9964" max="9964" width="7.140625" style="35"/>
    <col min="9965" max="9965" width="17.42578125" style="35" customWidth="1"/>
    <col min="9966" max="9966" width="7.140625" style="35"/>
    <col min="9967" max="9967" width="7.85546875" style="35" customWidth="1"/>
    <col min="9968" max="9969" width="7.140625" style="35"/>
    <col min="9970" max="9970" width="6.7109375" style="35" customWidth="1"/>
    <col min="9971" max="9973" width="6.5703125" style="35" customWidth="1"/>
    <col min="9974" max="9974" width="6.7109375" style="35" customWidth="1"/>
    <col min="9975" max="9975" width="8" style="35" customWidth="1"/>
    <col min="9976" max="9976" width="6.140625" style="35" customWidth="1"/>
    <col min="9977" max="9977" width="6.7109375" style="35" customWidth="1"/>
    <col min="9978" max="9978" width="7.5703125" style="35" customWidth="1"/>
    <col min="9979" max="9979" width="7.28515625" style="35" customWidth="1"/>
    <col min="9980" max="9980" width="5.42578125" style="35" customWidth="1"/>
    <col min="9981" max="9981" width="6.85546875" style="35" bestFit="1" customWidth="1"/>
    <col min="9982" max="9982" width="10" style="35" customWidth="1"/>
    <col min="9983" max="10215" width="10.28515625" style="35" customWidth="1"/>
    <col min="10216" max="10216" width="16.85546875" style="35" customWidth="1"/>
    <col min="10217" max="10217" width="10" style="35" customWidth="1"/>
    <col min="10218" max="10218" width="7.7109375" style="35" customWidth="1"/>
    <col min="10219" max="10219" width="6.85546875" style="35" customWidth="1"/>
    <col min="10220" max="10220" width="7.140625" style="35"/>
    <col min="10221" max="10221" width="17.42578125" style="35" customWidth="1"/>
    <col min="10222" max="10222" width="7.140625" style="35"/>
    <col min="10223" max="10223" width="7.85546875" style="35" customWidth="1"/>
    <col min="10224" max="10225" width="7.140625" style="35"/>
    <col min="10226" max="10226" width="6.7109375" style="35" customWidth="1"/>
    <col min="10227" max="10229" width="6.5703125" style="35" customWidth="1"/>
    <col min="10230" max="10230" width="6.7109375" style="35" customWidth="1"/>
    <col min="10231" max="10231" width="8" style="35" customWidth="1"/>
    <col min="10232" max="10232" width="6.140625" style="35" customWidth="1"/>
    <col min="10233" max="10233" width="6.7109375" style="35" customWidth="1"/>
    <col min="10234" max="10234" width="7.5703125" style="35" customWidth="1"/>
    <col min="10235" max="10235" width="7.28515625" style="35" customWidth="1"/>
    <col min="10236" max="10236" width="5.42578125" style="35" customWidth="1"/>
    <col min="10237" max="10237" width="6.85546875" style="35" bestFit="1" customWidth="1"/>
    <col min="10238" max="10238" width="10" style="35" customWidth="1"/>
    <col min="10239" max="10471" width="10.28515625" style="35" customWidth="1"/>
    <col min="10472" max="10472" width="16.85546875" style="35" customWidth="1"/>
    <col min="10473" max="10473" width="10" style="35" customWidth="1"/>
    <col min="10474" max="10474" width="7.7109375" style="35" customWidth="1"/>
    <col min="10475" max="10475" width="6.85546875" style="35" customWidth="1"/>
    <col min="10476" max="10476" width="7.140625" style="35"/>
    <col min="10477" max="10477" width="17.42578125" style="35" customWidth="1"/>
    <col min="10478" max="10478" width="7.140625" style="35"/>
    <col min="10479" max="10479" width="7.85546875" style="35" customWidth="1"/>
    <col min="10480" max="10481" width="7.140625" style="35"/>
    <col min="10482" max="10482" width="6.7109375" style="35" customWidth="1"/>
    <col min="10483" max="10485" width="6.5703125" style="35" customWidth="1"/>
    <col min="10486" max="10486" width="6.7109375" style="35" customWidth="1"/>
    <col min="10487" max="10487" width="8" style="35" customWidth="1"/>
    <col min="10488" max="10488" width="6.140625" style="35" customWidth="1"/>
    <col min="10489" max="10489" width="6.7109375" style="35" customWidth="1"/>
    <col min="10490" max="10490" width="7.5703125" style="35" customWidth="1"/>
    <col min="10491" max="10491" width="7.28515625" style="35" customWidth="1"/>
    <col min="10492" max="10492" width="5.42578125" style="35" customWidth="1"/>
    <col min="10493" max="10493" width="6.85546875" style="35" bestFit="1" customWidth="1"/>
    <col min="10494" max="10494" width="10" style="35" customWidth="1"/>
    <col min="10495" max="10727" width="10.28515625" style="35" customWidth="1"/>
    <col min="10728" max="10728" width="16.85546875" style="35" customWidth="1"/>
    <col min="10729" max="10729" width="10" style="35" customWidth="1"/>
    <col min="10730" max="10730" width="7.7109375" style="35" customWidth="1"/>
    <col min="10731" max="10731" width="6.85546875" style="35" customWidth="1"/>
    <col min="10732" max="10732" width="7.140625" style="35"/>
    <col min="10733" max="10733" width="17.42578125" style="35" customWidth="1"/>
    <col min="10734" max="10734" width="7.140625" style="35"/>
    <col min="10735" max="10735" width="7.85546875" style="35" customWidth="1"/>
    <col min="10736" max="10737" width="7.140625" style="35"/>
    <col min="10738" max="10738" width="6.7109375" style="35" customWidth="1"/>
    <col min="10739" max="10741" width="6.5703125" style="35" customWidth="1"/>
    <col min="10742" max="10742" width="6.7109375" style="35" customWidth="1"/>
    <col min="10743" max="10743" width="8" style="35" customWidth="1"/>
    <col min="10744" max="10744" width="6.140625" style="35" customWidth="1"/>
    <col min="10745" max="10745" width="6.7109375" style="35" customWidth="1"/>
    <col min="10746" max="10746" width="7.5703125" style="35" customWidth="1"/>
    <col min="10747" max="10747" width="7.28515625" style="35" customWidth="1"/>
    <col min="10748" max="10748" width="5.42578125" style="35" customWidth="1"/>
    <col min="10749" max="10749" width="6.85546875" style="35" bestFit="1" customWidth="1"/>
    <col min="10750" max="10750" width="10" style="35" customWidth="1"/>
    <col min="10751" max="10983" width="10.28515625" style="35" customWidth="1"/>
    <col min="10984" max="10984" width="16.85546875" style="35" customWidth="1"/>
    <col min="10985" max="10985" width="10" style="35" customWidth="1"/>
    <col min="10986" max="10986" width="7.7109375" style="35" customWidth="1"/>
    <col min="10987" max="10987" width="6.85546875" style="35" customWidth="1"/>
    <col min="10988" max="10988" width="7.140625" style="35"/>
    <col min="10989" max="10989" width="17.42578125" style="35" customWidth="1"/>
    <col min="10990" max="10990" width="7.140625" style="35"/>
    <col min="10991" max="10991" width="7.85546875" style="35" customWidth="1"/>
    <col min="10992" max="10993" width="7.140625" style="35"/>
    <col min="10994" max="10994" width="6.7109375" style="35" customWidth="1"/>
    <col min="10995" max="10997" width="6.5703125" style="35" customWidth="1"/>
    <col min="10998" max="10998" width="6.7109375" style="35" customWidth="1"/>
    <col min="10999" max="10999" width="8" style="35" customWidth="1"/>
    <col min="11000" max="11000" width="6.140625" style="35" customWidth="1"/>
    <col min="11001" max="11001" width="6.7109375" style="35" customWidth="1"/>
    <col min="11002" max="11002" width="7.5703125" style="35" customWidth="1"/>
    <col min="11003" max="11003" width="7.28515625" style="35" customWidth="1"/>
    <col min="11004" max="11004" width="5.42578125" style="35" customWidth="1"/>
    <col min="11005" max="11005" width="6.85546875" style="35" bestFit="1" customWidth="1"/>
    <col min="11006" max="11006" width="10" style="35" customWidth="1"/>
    <col min="11007" max="11239" width="10.28515625" style="35" customWidth="1"/>
    <col min="11240" max="11240" width="16.85546875" style="35" customWidth="1"/>
    <col min="11241" max="11241" width="10" style="35" customWidth="1"/>
    <col min="11242" max="11242" width="7.7109375" style="35" customWidth="1"/>
    <col min="11243" max="11243" width="6.85546875" style="35" customWidth="1"/>
    <col min="11244" max="11244" width="7.140625" style="35"/>
    <col min="11245" max="11245" width="17.42578125" style="35" customWidth="1"/>
    <col min="11246" max="11246" width="7.140625" style="35"/>
    <col min="11247" max="11247" width="7.85546875" style="35" customWidth="1"/>
    <col min="11248" max="11249" width="7.140625" style="35"/>
    <col min="11250" max="11250" width="6.7109375" style="35" customWidth="1"/>
    <col min="11251" max="11253" width="6.5703125" style="35" customWidth="1"/>
    <col min="11254" max="11254" width="6.7109375" style="35" customWidth="1"/>
    <col min="11255" max="11255" width="8" style="35" customWidth="1"/>
    <col min="11256" max="11256" width="6.140625" style="35" customWidth="1"/>
    <col min="11257" max="11257" width="6.7109375" style="35" customWidth="1"/>
    <col min="11258" max="11258" width="7.5703125" style="35" customWidth="1"/>
    <col min="11259" max="11259" width="7.28515625" style="35" customWidth="1"/>
    <col min="11260" max="11260" width="5.42578125" style="35" customWidth="1"/>
    <col min="11261" max="11261" width="6.85546875" style="35" bestFit="1" customWidth="1"/>
    <col min="11262" max="11262" width="10" style="35" customWidth="1"/>
    <col min="11263" max="11495" width="10.28515625" style="35" customWidth="1"/>
    <col min="11496" max="11496" width="16.85546875" style="35" customWidth="1"/>
    <col min="11497" max="11497" width="10" style="35" customWidth="1"/>
    <col min="11498" max="11498" width="7.7109375" style="35" customWidth="1"/>
    <col min="11499" max="11499" width="6.85546875" style="35" customWidth="1"/>
    <col min="11500" max="11500" width="7.140625" style="35"/>
    <col min="11501" max="11501" width="17.42578125" style="35" customWidth="1"/>
    <col min="11502" max="11502" width="7.140625" style="35"/>
    <col min="11503" max="11503" width="7.85546875" style="35" customWidth="1"/>
    <col min="11504" max="11505" width="7.140625" style="35"/>
    <col min="11506" max="11506" width="6.7109375" style="35" customWidth="1"/>
    <col min="11507" max="11509" width="6.5703125" style="35" customWidth="1"/>
    <col min="11510" max="11510" width="6.7109375" style="35" customWidth="1"/>
    <col min="11511" max="11511" width="8" style="35" customWidth="1"/>
    <col min="11512" max="11512" width="6.140625" style="35" customWidth="1"/>
    <col min="11513" max="11513" width="6.7109375" style="35" customWidth="1"/>
    <col min="11514" max="11514" width="7.5703125" style="35" customWidth="1"/>
    <col min="11515" max="11515" width="7.28515625" style="35" customWidth="1"/>
    <col min="11516" max="11516" width="5.42578125" style="35" customWidth="1"/>
    <col min="11517" max="11517" width="6.85546875" style="35" bestFit="1" customWidth="1"/>
    <col min="11518" max="11518" width="10" style="35" customWidth="1"/>
    <col min="11519" max="11751" width="10.28515625" style="35" customWidth="1"/>
    <col min="11752" max="11752" width="16.85546875" style="35" customWidth="1"/>
    <col min="11753" max="11753" width="10" style="35" customWidth="1"/>
    <col min="11754" max="11754" width="7.7109375" style="35" customWidth="1"/>
    <col min="11755" max="11755" width="6.85546875" style="35" customWidth="1"/>
    <col min="11756" max="11756" width="7.140625" style="35"/>
    <col min="11757" max="11757" width="17.42578125" style="35" customWidth="1"/>
    <col min="11758" max="11758" width="7.140625" style="35"/>
    <col min="11759" max="11759" width="7.85546875" style="35" customWidth="1"/>
    <col min="11760" max="11761" width="7.140625" style="35"/>
    <col min="11762" max="11762" width="6.7109375" style="35" customWidth="1"/>
    <col min="11763" max="11765" width="6.5703125" style="35" customWidth="1"/>
    <col min="11766" max="11766" width="6.7109375" style="35" customWidth="1"/>
    <col min="11767" max="11767" width="8" style="35" customWidth="1"/>
    <col min="11768" max="11768" width="6.140625" style="35" customWidth="1"/>
    <col min="11769" max="11769" width="6.7109375" style="35" customWidth="1"/>
    <col min="11770" max="11770" width="7.5703125" style="35" customWidth="1"/>
    <col min="11771" max="11771" width="7.28515625" style="35" customWidth="1"/>
    <col min="11772" max="11772" width="5.42578125" style="35" customWidth="1"/>
    <col min="11773" max="11773" width="6.85546875" style="35" bestFit="1" customWidth="1"/>
    <col min="11774" max="11774" width="10" style="35" customWidth="1"/>
    <col min="11775" max="12007" width="10.28515625" style="35" customWidth="1"/>
    <col min="12008" max="12008" width="16.85546875" style="35" customWidth="1"/>
    <col min="12009" max="12009" width="10" style="35" customWidth="1"/>
    <col min="12010" max="12010" width="7.7109375" style="35" customWidth="1"/>
    <col min="12011" max="12011" width="6.85546875" style="35" customWidth="1"/>
    <col min="12012" max="12012" width="7.140625" style="35"/>
    <col min="12013" max="12013" width="17.42578125" style="35" customWidth="1"/>
    <col min="12014" max="12014" width="7.140625" style="35"/>
    <col min="12015" max="12015" width="7.85546875" style="35" customWidth="1"/>
    <col min="12016" max="12017" width="7.140625" style="35"/>
    <col min="12018" max="12018" width="6.7109375" style="35" customWidth="1"/>
    <col min="12019" max="12021" width="6.5703125" style="35" customWidth="1"/>
    <col min="12022" max="12022" width="6.7109375" style="35" customWidth="1"/>
    <col min="12023" max="12023" width="8" style="35" customWidth="1"/>
    <col min="12024" max="12024" width="6.140625" style="35" customWidth="1"/>
    <col min="12025" max="12025" width="6.7109375" style="35" customWidth="1"/>
    <col min="12026" max="12026" width="7.5703125" style="35" customWidth="1"/>
    <col min="12027" max="12027" width="7.28515625" style="35" customWidth="1"/>
    <col min="12028" max="12028" width="5.42578125" style="35" customWidth="1"/>
    <col min="12029" max="12029" width="6.85546875" style="35" bestFit="1" customWidth="1"/>
    <col min="12030" max="12030" width="10" style="35" customWidth="1"/>
    <col min="12031" max="12263" width="10.28515625" style="35" customWidth="1"/>
    <col min="12264" max="12264" width="16.85546875" style="35" customWidth="1"/>
    <col min="12265" max="12265" width="10" style="35" customWidth="1"/>
    <col min="12266" max="12266" width="7.7109375" style="35" customWidth="1"/>
    <col min="12267" max="12267" width="6.85546875" style="35" customWidth="1"/>
    <col min="12268" max="12268" width="7.140625" style="35"/>
    <col min="12269" max="12269" width="17.42578125" style="35" customWidth="1"/>
    <col min="12270" max="12270" width="7.140625" style="35"/>
    <col min="12271" max="12271" width="7.85546875" style="35" customWidth="1"/>
    <col min="12272" max="12273" width="7.140625" style="35"/>
    <col min="12274" max="12274" width="6.7109375" style="35" customWidth="1"/>
    <col min="12275" max="12277" width="6.5703125" style="35" customWidth="1"/>
    <col min="12278" max="12278" width="6.7109375" style="35" customWidth="1"/>
    <col min="12279" max="12279" width="8" style="35" customWidth="1"/>
    <col min="12280" max="12280" width="6.140625" style="35" customWidth="1"/>
    <col min="12281" max="12281" width="6.7109375" style="35" customWidth="1"/>
    <col min="12282" max="12282" width="7.5703125" style="35" customWidth="1"/>
    <col min="12283" max="12283" width="7.28515625" style="35" customWidth="1"/>
    <col min="12284" max="12284" width="5.42578125" style="35" customWidth="1"/>
    <col min="12285" max="12285" width="6.85546875" style="35" bestFit="1" customWidth="1"/>
    <col min="12286" max="12286" width="10" style="35" customWidth="1"/>
    <col min="12287" max="12519" width="10.28515625" style="35" customWidth="1"/>
    <col min="12520" max="12520" width="16.85546875" style="35" customWidth="1"/>
    <col min="12521" max="12521" width="10" style="35" customWidth="1"/>
    <col min="12522" max="12522" width="7.7109375" style="35" customWidth="1"/>
    <col min="12523" max="12523" width="6.85546875" style="35" customWidth="1"/>
    <col min="12524" max="12524" width="7.140625" style="35"/>
    <col min="12525" max="12525" width="17.42578125" style="35" customWidth="1"/>
    <col min="12526" max="12526" width="7.140625" style="35"/>
    <col min="12527" max="12527" width="7.85546875" style="35" customWidth="1"/>
    <col min="12528" max="12529" width="7.140625" style="35"/>
    <col min="12530" max="12530" width="6.7109375" style="35" customWidth="1"/>
    <col min="12531" max="12533" width="6.5703125" style="35" customWidth="1"/>
    <col min="12534" max="12534" width="6.7109375" style="35" customWidth="1"/>
    <col min="12535" max="12535" width="8" style="35" customWidth="1"/>
    <col min="12536" max="12536" width="6.140625" style="35" customWidth="1"/>
    <col min="12537" max="12537" width="6.7109375" style="35" customWidth="1"/>
    <col min="12538" max="12538" width="7.5703125" style="35" customWidth="1"/>
    <col min="12539" max="12539" width="7.28515625" style="35" customWidth="1"/>
    <col min="12540" max="12540" width="5.42578125" style="35" customWidth="1"/>
    <col min="12541" max="12541" width="6.85546875" style="35" bestFit="1" customWidth="1"/>
    <col min="12542" max="12542" width="10" style="35" customWidth="1"/>
    <col min="12543" max="12775" width="10.28515625" style="35" customWidth="1"/>
    <col min="12776" max="12776" width="16.85546875" style="35" customWidth="1"/>
    <col min="12777" max="12777" width="10" style="35" customWidth="1"/>
    <col min="12778" max="12778" width="7.7109375" style="35" customWidth="1"/>
    <col min="12779" max="12779" width="6.85546875" style="35" customWidth="1"/>
    <col min="12780" max="12780" width="7.140625" style="35"/>
    <col min="12781" max="12781" width="17.42578125" style="35" customWidth="1"/>
    <col min="12782" max="12782" width="7.140625" style="35"/>
    <col min="12783" max="12783" width="7.85546875" style="35" customWidth="1"/>
    <col min="12784" max="12785" width="7.140625" style="35"/>
    <col min="12786" max="12786" width="6.7109375" style="35" customWidth="1"/>
    <col min="12787" max="12789" width="6.5703125" style="35" customWidth="1"/>
    <col min="12790" max="12790" width="6.7109375" style="35" customWidth="1"/>
    <col min="12791" max="12791" width="8" style="35" customWidth="1"/>
    <col min="12792" max="12792" width="6.140625" style="35" customWidth="1"/>
    <col min="12793" max="12793" width="6.7109375" style="35" customWidth="1"/>
    <col min="12794" max="12794" width="7.5703125" style="35" customWidth="1"/>
    <col min="12795" max="12795" width="7.28515625" style="35" customWidth="1"/>
    <col min="12796" max="12796" width="5.42578125" style="35" customWidth="1"/>
    <col min="12797" max="12797" width="6.85546875" style="35" bestFit="1" customWidth="1"/>
    <col min="12798" max="12798" width="10" style="35" customWidth="1"/>
    <col min="12799" max="13031" width="10.28515625" style="35" customWidth="1"/>
    <col min="13032" max="13032" width="16.85546875" style="35" customWidth="1"/>
    <col min="13033" max="13033" width="10" style="35" customWidth="1"/>
    <col min="13034" max="13034" width="7.7109375" style="35" customWidth="1"/>
    <col min="13035" max="13035" width="6.85546875" style="35" customWidth="1"/>
    <col min="13036" max="13036" width="7.140625" style="35"/>
    <col min="13037" max="13037" width="17.42578125" style="35" customWidth="1"/>
    <col min="13038" max="13038" width="7.140625" style="35"/>
    <col min="13039" max="13039" width="7.85546875" style="35" customWidth="1"/>
    <col min="13040" max="13041" width="7.140625" style="35"/>
    <col min="13042" max="13042" width="6.7109375" style="35" customWidth="1"/>
    <col min="13043" max="13045" width="6.5703125" style="35" customWidth="1"/>
    <col min="13046" max="13046" width="6.7109375" style="35" customWidth="1"/>
    <col min="13047" max="13047" width="8" style="35" customWidth="1"/>
    <col min="13048" max="13048" width="6.140625" style="35" customWidth="1"/>
    <col min="13049" max="13049" width="6.7109375" style="35" customWidth="1"/>
    <col min="13050" max="13050" width="7.5703125" style="35" customWidth="1"/>
    <col min="13051" max="13051" width="7.28515625" style="35" customWidth="1"/>
    <col min="13052" max="13052" width="5.42578125" style="35" customWidth="1"/>
    <col min="13053" max="13053" width="6.85546875" style="35" bestFit="1" customWidth="1"/>
    <col min="13054" max="13054" width="10" style="35" customWidth="1"/>
    <col min="13055" max="13287" width="10.28515625" style="35" customWidth="1"/>
    <col min="13288" max="13288" width="16.85546875" style="35" customWidth="1"/>
    <col min="13289" max="13289" width="10" style="35" customWidth="1"/>
    <col min="13290" max="13290" width="7.7109375" style="35" customWidth="1"/>
    <col min="13291" max="13291" width="6.85546875" style="35" customWidth="1"/>
    <col min="13292" max="13292" width="7.140625" style="35"/>
    <col min="13293" max="13293" width="17.42578125" style="35" customWidth="1"/>
    <col min="13294" max="13294" width="7.140625" style="35"/>
    <col min="13295" max="13295" width="7.85546875" style="35" customWidth="1"/>
    <col min="13296" max="13297" width="7.140625" style="35"/>
    <col min="13298" max="13298" width="6.7109375" style="35" customWidth="1"/>
    <col min="13299" max="13301" width="6.5703125" style="35" customWidth="1"/>
    <col min="13302" max="13302" width="6.7109375" style="35" customWidth="1"/>
    <col min="13303" max="13303" width="8" style="35" customWidth="1"/>
    <col min="13304" max="13304" width="6.140625" style="35" customWidth="1"/>
    <col min="13305" max="13305" width="6.7109375" style="35" customWidth="1"/>
    <col min="13306" max="13306" width="7.5703125" style="35" customWidth="1"/>
    <col min="13307" max="13307" width="7.28515625" style="35" customWidth="1"/>
    <col min="13308" max="13308" width="5.42578125" style="35" customWidth="1"/>
    <col min="13309" max="13309" width="6.85546875" style="35" bestFit="1" customWidth="1"/>
    <col min="13310" max="13310" width="10" style="35" customWidth="1"/>
    <col min="13311" max="13543" width="10.28515625" style="35" customWidth="1"/>
    <col min="13544" max="13544" width="16.85546875" style="35" customWidth="1"/>
    <col min="13545" max="13545" width="10" style="35" customWidth="1"/>
    <col min="13546" max="13546" width="7.7109375" style="35" customWidth="1"/>
    <col min="13547" max="13547" width="6.85546875" style="35" customWidth="1"/>
    <col min="13548" max="13548" width="7.140625" style="35"/>
    <col min="13549" max="13549" width="17.42578125" style="35" customWidth="1"/>
    <col min="13550" max="13550" width="7.140625" style="35"/>
    <col min="13551" max="13551" width="7.85546875" style="35" customWidth="1"/>
    <col min="13552" max="13553" width="7.140625" style="35"/>
    <col min="13554" max="13554" width="6.7109375" style="35" customWidth="1"/>
    <col min="13555" max="13557" width="6.5703125" style="35" customWidth="1"/>
    <col min="13558" max="13558" width="6.7109375" style="35" customWidth="1"/>
    <col min="13559" max="13559" width="8" style="35" customWidth="1"/>
    <col min="13560" max="13560" width="6.140625" style="35" customWidth="1"/>
    <col min="13561" max="13561" width="6.7109375" style="35" customWidth="1"/>
    <col min="13562" max="13562" width="7.5703125" style="35" customWidth="1"/>
    <col min="13563" max="13563" width="7.28515625" style="35" customWidth="1"/>
    <col min="13564" max="13564" width="5.42578125" style="35" customWidth="1"/>
    <col min="13565" max="13565" width="6.85546875" style="35" bestFit="1" customWidth="1"/>
    <col min="13566" max="13566" width="10" style="35" customWidth="1"/>
    <col min="13567" max="13799" width="10.28515625" style="35" customWidth="1"/>
    <col min="13800" max="13800" width="16.85546875" style="35" customWidth="1"/>
    <col min="13801" max="13801" width="10" style="35" customWidth="1"/>
    <col min="13802" max="13802" width="7.7109375" style="35" customWidth="1"/>
    <col min="13803" max="13803" width="6.85546875" style="35" customWidth="1"/>
    <col min="13804" max="13804" width="7.140625" style="35"/>
    <col min="13805" max="13805" width="17.42578125" style="35" customWidth="1"/>
    <col min="13806" max="13806" width="7.140625" style="35"/>
    <col min="13807" max="13807" width="7.85546875" style="35" customWidth="1"/>
    <col min="13808" max="13809" width="7.140625" style="35"/>
    <col min="13810" max="13810" width="6.7109375" style="35" customWidth="1"/>
    <col min="13811" max="13813" width="6.5703125" style="35" customWidth="1"/>
    <col min="13814" max="13814" width="6.7109375" style="35" customWidth="1"/>
    <col min="13815" max="13815" width="8" style="35" customWidth="1"/>
    <col min="13816" max="13816" width="6.140625" style="35" customWidth="1"/>
    <col min="13817" max="13817" width="6.7109375" style="35" customWidth="1"/>
    <col min="13818" max="13818" width="7.5703125" style="35" customWidth="1"/>
    <col min="13819" max="13819" width="7.28515625" style="35" customWidth="1"/>
    <col min="13820" max="13820" width="5.42578125" style="35" customWidth="1"/>
    <col min="13821" max="13821" width="6.85546875" style="35" bestFit="1" customWidth="1"/>
    <col min="13822" max="13822" width="10" style="35" customWidth="1"/>
    <col min="13823" max="14055" width="10.28515625" style="35" customWidth="1"/>
    <col min="14056" max="14056" width="16.85546875" style="35" customWidth="1"/>
    <col min="14057" max="14057" width="10" style="35" customWidth="1"/>
    <col min="14058" max="14058" width="7.7109375" style="35" customWidth="1"/>
    <col min="14059" max="14059" width="6.85546875" style="35" customWidth="1"/>
    <col min="14060" max="14060" width="7.140625" style="35"/>
    <col min="14061" max="14061" width="17.42578125" style="35" customWidth="1"/>
    <col min="14062" max="14062" width="7.140625" style="35"/>
    <col min="14063" max="14063" width="7.85546875" style="35" customWidth="1"/>
    <col min="14064" max="14065" width="7.140625" style="35"/>
    <col min="14066" max="14066" width="6.7109375" style="35" customWidth="1"/>
    <col min="14067" max="14069" width="6.5703125" style="35" customWidth="1"/>
    <col min="14070" max="14070" width="6.7109375" style="35" customWidth="1"/>
    <col min="14071" max="14071" width="8" style="35" customWidth="1"/>
    <col min="14072" max="14072" width="6.140625" style="35" customWidth="1"/>
    <col min="14073" max="14073" width="6.7109375" style="35" customWidth="1"/>
    <col min="14074" max="14074" width="7.5703125" style="35" customWidth="1"/>
    <col min="14075" max="14075" width="7.28515625" style="35" customWidth="1"/>
    <col min="14076" max="14076" width="5.42578125" style="35" customWidth="1"/>
    <col min="14077" max="14077" width="6.85546875" style="35" bestFit="1" customWidth="1"/>
    <col min="14078" max="14078" width="10" style="35" customWidth="1"/>
    <col min="14079" max="14311" width="10.28515625" style="35" customWidth="1"/>
    <col min="14312" max="14312" width="16.85546875" style="35" customWidth="1"/>
    <col min="14313" max="14313" width="10" style="35" customWidth="1"/>
    <col min="14314" max="14314" width="7.7109375" style="35" customWidth="1"/>
    <col min="14315" max="14315" width="6.85546875" style="35" customWidth="1"/>
    <col min="14316" max="14316" width="7.140625" style="35"/>
    <col min="14317" max="14317" width="17.42578125" style="35" customWidth="1"/>
    <col min="14318" max="14318" width="7.140625" style="35"/>
    <col min="14319" max="14319" width="7.85546875" style="35" customWidth="1"/>
    <col min="14320" max="14321" width="7.140625" style="35"/>
    <col min="14322" max="14322" width="6.7109375" style="35" customWidth="1"/>
    <col min="14323" max="14325" width="6.5703125" style="35" customWidth="1"/>
    <col min="14326" max="14326" width="6.7109375" style="35" customWidth="1"/>
    <col min="14327" max="14327" width="8" style="35" customWidth="1"/>
    <col min="14328" max="14328" width="6.140625" style="35" customWidth="1"/>
    <col min="14329" max="14329" width="6.7109375" style="35" customWidth="1"/>
    <col min="14330" max="14330" width="7.5703125" style="35" customWidth="1"/>
    <col min="14331" max="14331" width="7.28515625" style="35" customWidth="1"/>
    <col min="14332" max="14332" width="5.42578125" style="35" customWidth="1"/>
    <col min="14333" max="14333" width="6.85546875" style="35" bestFit="1" customWidth="1"/>
    <col min="14334" max="14334" width="10" style="35" customWidth="1"/>
    <col min="14335" max="14567" width="10.28515625" style="35" customWidth="1"/>
    <col min="14568" max="14568" width="16.85546875" style="35" customWidth="1"/>
    <col min="14569" max="14569" width="10" style="35" customWidth="1"/>
    <col min="14570" max="14570" width="7.7109375" style="35" customWidth="1"/>
    <col min="14571" max="14571" width="6.85546875" style="35" customWidth="1"/>
    <col min="14572" max="14572" width="7.140625" style="35"/>
    <col min="14573" max="14573" width="17.42578125" style="35" customWidth="1"/>
    <col min="14574" max="14574" width="7.140625" style="35"/>
    <col min="14575" max="14575" width="7.85546875" style="35" customWidth="1"/>
    <col min="14576" max="14577" width="7.140625" style="35"/>
    <col min="14578" max="14578" width="6.7109375" style="35" customWidth="1"/>
    <col min="14579" max="14581" width="6.5703125" style="35" customWidth="1"/>
    <col min="14582" max="14582" width="6.7109375" style="35" customWidth="1"/>
    <col min="14583" max="14583" width="8" style="35" customWidth="1"/>
    <col min="14584" max="14584" width="6.140625" style="35" customWidth="1"/>
    <col min="14585" max="14585" width="6.7109375" style="35" customWidth="1"/>
    <col min="14586" max="14586" width="7.5703125" style="35" customWidth="1"/>
    <col min="14587" max="14587" width="7.28515625" style="35" customWidth="1"/>
    <col min="14588" max="14588" width="5.42578125" style="35" customWidth="1"/>
    <col min="14589" max="14589" width="6.85546875" style="35" bestFit="1" customWidth="1"/>
    <col min="14590" max="14590" width="10" style="35" customWidth="1"/>
    <col min="14591" max="14823" width="10.28515625" style="35" customWidth="1"/>
    <col min="14824" max="14824" width="16.85546875" style="35" customWidth="1"/>
    <col min="14825" max="14825" width="10" style="35" customWidth="1"/>
    <col min="14826" max="14826" width="7.7109375" style="35" customWidth="1"/>
    <col min="14827" max="14827" width="6.85546875" style="35" customWidth="1"/>
    <col min="14828" max="14828" width="7.140625" style="35"/>
    <col min="14829" max="14829" width="17.42578125" style="35" customWidth="1"/>
    <col min="14830" max="14830" width="7.140625" style="35"/>
    <col min="14831" max="14831" width="7.85546875" style="35" customWidth="1"/>
    <col min="14832" max="14833" width="7.140625" style="35"/>
    <col min="14834" max="14834" width="6.7109375" style="35" customWidth="1"/>
    <col min="14835" max="14837" width="6.5703125" style="35" customWidth="1"/>
    <col min="14838" max="14838" width="6.7109375" style="35" customWidth="1"/>
    <col min="14839" max="14839" width="8" style="35" customWidth="1"/>
    <col min="14840" max="14840" width="6.140625" style="35" customWidth="1"/>
    <col min="14841" max="14841" width="6.7109375" style="35" customWidth="1"/>
    <col min="14842" max="14842" width="7.5703125" style="35" customWidth="1"/>
    <col min="14843" max="14843" width="7.28515625" style="35" customWidth="1"/>
    <col min="14844" max="14844" width="5.42578125" style="35" customWidth="1"/>
    <col min="14845" max="14845" width="6.85546875" style="35" bestFit="1" customWidth="1"/>
    <col min="14846" max="14846" width="10" style="35" customWidth="1"/>
    <col min="14847" max="15079" width="10.28515625" style="35" customWidth="1"/>
    <col min="15080" max="15080" width="16.85546875" style="35" customWidth="1"/>
    <col min="15081" max="15081" width="10" style="35" customWidth="1"/>
    <col min="15082" max="15082" width="7.7109375" style="35" customWidth="1"/>
    <col min="15083" max="15083" width="6.85546875" style="35" customWidth="1"/>
    <col min="15084" max="15084" width="7.140625" style="35"/>
    <col min="15085" max="15085" width="17.42578125" style="35" customWidth="1"/>
    <col min="15086" max="15086" width="7.140625" style="35"/>
    <col min="15087" max="15087" width="7.85546875" style="35" customWidth="1"/>
    <col min="15088" max="15089" width="7.140625" style="35"/>
    <col min="15090" max="15090" width="6.7109375" style="35" customWidth="1"/>
    <col min="15091" max="15093" width="6.5703125" style="35" customWidth="1"/>
    <col min="15094" max="15094" width="6.7109375" style="35" customWidth="1"/>
    <col min="15095" max="15095" width="8" style="35" customWidth="1"/>
    <col min="15096" max="15096" width="6.140625" style="35" customWidth="1"/>
    <col min="15097" max="15097" width="6.7109375" style="35" customWidth="1"/>
    <col min="15098" max="15098" width="7.5703125" style="35" customWidth="1"/>
    <col min="15099" max="15099" width="7.28515625" style="35" customWidth="1"/>
    <col min="15100" max="15100" width="5.42578125" style="35" customWidth="1"/>
    <col min="15101" max="15101" width="6.85546875" style="35" bestFit="1" customWidth="1"/>
    <col min="15102" max="15102" width="10" style="35" customWidth="1"/>
    <col min="15103" max="15335" width="10.28515625" style="35" customWidth="1"/>
    <col min="15336" max="15336" width="16.85546875" style="35" customWidth="1"/>
    <col min="15337" max="15337" width="10" style="35" customWidth="1"/>
    <col min="15338" max="15338" width="7.7109375" style="35" customWidth="1"/>
    <col min="15339" max="15339" width="6.85546875" style="35" customWidth="1"/>
    <col min="15340" max="15340" width="7.140625" style="35"/>
    <col min="15341" max="15341" width="17.42578125" style="35" customWidth="1"/>
    <col min="15342" max="15342" width="7.140625" style="35"/>
    <col min="15343" max="15343" width="7.85546875" style="35" customWidth="1"/>
    <col min="15344" max="15345" width="7.140625" style="35"/>
    <col min="15346" max="15346" width="6.7109375" style="35" customWidth="1"/>
    <col min="15347" max="15349" width="6.5703125" style="35" customWidth="1"/>
    <col min="15350" max="15350" width="6.7109375" style="35" customWidth="1"/>
    <col min="15351" max="15351" width="8" style="35" customWidth="1"/>
    <col min="15352" max="15352" width="6.140625" style="35" customWidth="1"/>
    <col min="15353" max="15353" width="6.7109375" style="35" customWidth="1"/>
    <col min="15354" max="15354" width="7.5703125" style="35" customWidth="1"/>
    <col min="15355" max="15355" width="7.28515625" style="35" customWidth="1"/>
    <col min="15356" max="15356" width="5.42578125" style="35" customWidth="1"/>
    <col min="15357" max="15357" width="6.85546875" style="35" bestFit="1" customWidth="1"/>
    <col min="15358" max="15358" width="10" style="35" customWidth="1"/>
    <col min="15359" max="15591" width="10.28515625" style="35" customWidth="1"/>
    <col min="15592" max="15592" width="16.85546875" style="35" customWidth="1"/>
    <col min="15593" max="15593" width="10" style="35" customWidth="1"/>
    <col min="15594" max="15594" width="7.7109375" style="35" customWidth="1"/>
    <col min="15595" max="15595" width="6.85546875" style="35" customWidth="1"/>
    <col min="15596" max="15596" width="7.140625" style="35"/>
    <col min="15597" max="15597" width="17.42578125" style="35" customWidth="1"/>
    <col min="15598" max="15598" width="7.140625" style="35"/>
    <col min="15599" max="15599" width="7.85546875" style="35" customWidth="1"/>
    <col min="15600" max="15601" width="7.140625" style="35"/>
    <col min="15602" max="15602" width="6.7109375" style="35" customWidth="1"/>
    <col min="15603" max="15605" width="6.5703125" style="35" customWidth="1"/>
    <col min="15606" max="15606" width="6.7109375" style="35" customWidth="1"/>
    <col min="15607" max="15607" width="8" style="35" customWidth="1"/>
    <col min="15608" max="15608" width="6.140625" style="35" customWidth="1"/>
    <col min="15609" max="15609" width="6.7109375" style="35" customWidth="1"/>
    <col min="15610" max="15610" width="7.5703125" style="35" customWidth="1"/>
    <col min="15611" max="15611" width="7.28515625" style="35" customWidth="1"/>
    <col min="15612" max="15612" width="5.42578125" style="35" customWidth="1"/>
    <col min="15613" max="15613" width="6.85546875" style="35" bestFit="1" customWidth="1"/>
    <col min="15614" max="15614" width="10" style="35" customWidth="1"/>
    <col min="15615" max="15847" width="10.28515625" style="35" customWidth="1"/>
    <col min="15848" max="15848" width="16.85546875" style="35" customWidth="1"/>
    <col min="15849" max="15849" width="10" style="35" customWidth="1"/>
    <col min="15850" max="15850" width="7.7109375" style="35" customWidth="1"/>
    <col min="15851" max="15851" width="6.85546875" style="35" customWidth="1"/>
    <col min="15852" max="15852" width="7.140625" style="35"/>
    <col min="15853" max="15853" width="17.42578125" style="35" customWidth="1"/>
    <col min="15854" max="15854" width="7.140625" style="35"/>
    <col min="15855" max="15855" width="7.85546875" style="35" customWidth="1"/>
    <col min="15856" max="15857" width="7.140625" style="35"/>
    <col min="15858" max="15858" width="6.7109375" style="35" customWidth="1"/>
    <col min="15859" max="15861" width="6.5703125" style="35" customWidth="1"/>
    <col min="15862" max="15862" width="6.7109375" style="35" customWidth="1"/>
    <col min="15863" max="15863" width="8" style="35" customWidth="1"/>
    <col min="15864" max="15864" width="6.140625" style="35" customWidth="1"/>
    <col min="15865" max="15865" width="6.7109375" style="35" customWidth="1"/>
    <col min="15866" max="15866" width="7.5703125" style="35" customWidth="1"/>
    <col min="15867" max="15867" width="7.28515625" style="35" customWidth="1"/>
    <col min="15868" max="15868" width="5.42578125" style="35" customWidth="1"/>
    <col min="15869" max="15869" width="6.85546875" style="35" bestFit="1" customWidth="1"/>
    <col min="15870" max="15870" width="10" style="35" customWidth="1"/>
    <col min="15871" max="16103" width="10.28515625" style="35" customWidth="1"/>
    <col min="16104" max="16104" width="16.85546875" style="35" customWidth="1"/>
    <col min="16105" max="16105" width="10" style="35" customWidth="1"/>
    <col min="16106" max="16106" width="7.7109375" style="35" customWidth="1"/>
    <col min="16107" max="16107" width="6.85546875" style="35" customWidth="1"/>
    <col min="16108" max="16108" width="7.140625" style="35"/>
    <col min="16109" max="16109" width="17.42578125" style="35" customWidth="1"/>
    <col min="16110" max="16110" width="7.140625" style="35"/>
    <col min="16111" max="16111" width="7.85546875" style="35" customWidth="1"/>
    <col min="16112" max="16113" width="7.140625" style="35"/>
    <col min="16114" max="16114" width="6.7109375" style="35" customWidth="1"/>
    <col min="16115" max="16117" width="6.5703125" style="35" customWidth="1"/>
    <col min="16118" max="16118" width="6.7109375" style="35" customWidth="1"/>
    <col min="16119" max="16119" width="8" style="35" customWidth="1"/>
    <col min="16120" max="16120" width="6.140625" style="35" customWidth="1"/>
    <col min="16121" max="16121" width="6.7109375" style="35" customWidth="1"/>
    <col min="16122" max="16122" width="7.5703125" style="35" customWidth="1"/>
    <col min="16123" max="16123" width="7.28515625" style="35" customWidth="1"/>
    <col min="16124" max="16124" width="5.42578125" style="35" customWidth="1"/>
    <col min="16125" max="16125" width="6.85546875" style="35" bestFit="1" customWidth="1"/>
    <col min="16126" max="16126" width="10" style="35" customWidth="1"/>
    <col min="16127" max="16359" width="10.28515625" style="35" customWidth="1"/>
    <col min="16360" max="16360" width="16.85546875" style="35" customWidth="1"/>
    <col min="16361" max="16361" width="10" style="35" customWidth="1"/>
    <col min="16362" max="16362" width="7.7109375" style="35" customWidth="1"/>
    <col min="16363" max="16363" width="6.85546875" style="35" customWidth="1"/>
    <col min="16364" max="16384" width="7.140625" style="35"/>
  </cols>
  <sheetData>
    <row r="1" spans="1:37" ht="33.75" customHeight="1" thickBot="1">
      <c r="A1" s="313" t="s">
        <v>303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</row>
    <row r="2" spans="1:37" ht="120.75" thickBot="1">
      <c r="A2" s="42" t="s">
        <v>68</v>
      </c>
      <c r="B2" s="42" t="s">
        <v>32</v>
      </c>
      <c r="C2" s="42" t="s">
        <v>90</v>
      </c>
      <c r="D2" s="42" t="s">
        <v>91</v>
      </c>
      <c r="E2" s="42" t="s">
        <v>92</v>
      </c>
      <c r="F2" s="42" t="s">
        <v>450</v>
      </c>
      <c r="G2" s="42" t="s">
        <v>93</v>
      </c>
      <c r="H2" s="42" t="s">
        <v>94</v>
      </c>
      <c r="I2" s="42" t="s">
        <v>95</v>
      </c>
      <c r="J2" s="42" t="s">
        <v>96</v>
      </c>
      <c r="K2" s="42" t="s">
        <v>97</v>
      </c>
      <c r="L2" s="42" t="s">
        <v>98</v>
      </c>
      <c r="M2" s="42" t="s">
        <v>99</v>
      </c>
      <c r="N2" s="42" t="s">
        <v>100</v>
      </c>
      <c r="O2" s="42" t="s">
        <v>101</v>
      </c>
      <c r="P2" s="42" t="s">
        <v>102</v>
      </c>
      <c r="Q2" s="42" t="s">
        <v>103</v>
      </c>
    </row>
    <row r="3" spans="1:37" ht="21" customHeight="1">
      <c r="A3" s="2">
        <v>1395</v>
      </c>
      <c r="B3" s="132">
        <v>145827</v>
      </c>
      <c r="C3" s="133">
        <v>107059</v>
      </c>
      <c r="D3" s="133">
        <v>10929</v>
      </c>
      <c r="E3" s="133">
        <v>2062</v>
      </c>
      <c r="F3" s="133">
        <v>211</v>
      </c>
      <c r="G3" s="133">
        <v>2543</v>
      </c>
      <c r="H3" s="133">
        <v>1309</v>
      </c>
      <c r="I3" s="133">
        <v>0</v>
      </c>
      <c r="J3" s="133">
        <v>5</v>
      </c>
      <c r="K3" s="133">
        <v>25</v>
      </c>
      <c r="L3" s="133">
        <v>1774</v>
      </c>
      <c r="M3" s="134">
        <v>4560</v>
      </c>
      <c r="N3" s="134">
        <v>764</v>
      </c>
      <c r="O3" s="134"/>
      <c r="P3" s="134">
        <v>10</v>
      </c>
      <c r="Q3" s="134">
        <v>9876</v>
      </c>
    </row>
    <row r="4" spans="1:37" ht="21" customHeight="1">
      <c r="A4" s="2">
        <v>1396</v>
      </c>
      <c r="B4" s="132">
        <v>141452</v>
      </c>
      <c r="C4" s="132">
        <v>111408</v>
      </c>
      <c r="D4" s="132">
        <v>11385</v>
      </c>
      <c r="E4" s="132">
        <v>2086</v>
      </c>
      <c r="F4" s="132">
        <v>281</v>
      </c>
      <c r="G4" s="132">
        <v>2715</v>
      </c>
      <c r="H4" s="132">
        <v>1444</v>
      </c>
      <c r="I4" s="132">
        <v>4</v>
      </c>
      <c r="J4" s="132">
        <v>8</v>
      </c>
      <c r="K4" s="132">
        <v>24</v>
      </c>
      <c r="L4" s="132">
        <v>2363</v>
      </c>
      <c r="M4" s="132">
        <v>2106</v>
      </c>
      <c r="N4" s="132">
        <v>865</v>
      </c>
      <c r="O4" s="132">
        <v>5482</v>
      </c>
      <c r="P4" s="132">
        <v>17</v>
      </c>
      <c r="Q4" s="132">
        <v>1264</v>
      </c>
    </row>
    <row r="5" spans="1:37" ht="21" customHeight="1">
      <c r="A5" s="2">
        <v>1397</v>
      </c>
      <c r="B5" s="135">
        <v>145974</v>
      </c>
      <c r="C5" s="135">
        <v>112547</v>
      </c>
      <c r="D5" s="135">
        <v>12141</v>
      </c>
      <c r="E5" s="135">
        <v>2070</v>
      </c>
      <c r="F5" s="135">
        <v>313</v>
      </c>
      <c r="G5" s="135">
        <v>2841</v>
      </c>
      <c r="H5" s="135">
        <v>1603</v>
      </c>
      <c r="I5" s="135">
        <v>31</v>
      </c>
      <c r="J5" s="135">
        <v>9</v>
      </c>
      <c r="K5" s="135">
        <v>30</v>
      </c>
      <c r="L5" s="135">
        <v>2489</v>
      </c>
      <c r="M5" s="135">
        <v>3262</v>
      </c>
      <c r="N5" s="135">
        <v>925</v>
      </c>
      <c r="O5" s="135">
        <v>6461</v>
      </c>
      <c r="P5" s="135">
        <v>18</v>
      </c>
      <c r="Q5" s="132">
        <v>1234</v>
      </c>
    </row>
    <row r="6" spans="1:37" ht="21" customHeight="1">
      <c r="A6" s="2">
        <v>1398</v>
      </c>
      <c r="B6" s="135">
        <v>150599</v>
      </c>
      <c r="C6" s="135">
        <v>109211</v>
      </c>
      <c r="D6" s="135">
        <v>11473</v>
      </c>
      <c r="E6" s="135">
        <v>2022</v>
      </c>
      <c r="F6" s="135">
        <v>322</v>
      </c>
      <c r="G6" s="135">
        <v>2952</v>
      </c>
      <c r="H6" s="135">
        <v>1713</v>
      </c>
      <c r="I6" s="135">
        <v>57</v>
      </c>
      <c r="J6" s="135">
        <v>10</v>
      </c>
      <c r="K6" s="135">
        <v>28</v>
      </c>
      <c r="L6" s="135">
        <v>2567</v>
      </c>
      <c r="M6" s="135">
        <v>11028</v>
      </c>
      <c r="N6" s="135">
        <v>937</v>
      </c>
      <c r="O6" s="135">
        <v>7912</v>
      </c>
      <c r="P6" s="135">
        <v>14</v>
      </c>
      <c r="Q6" s="132">
        <v>353</v>
      </c>
    </row>
    <row r="7" spans="1:37" ht="21" customHeight="1">
      <c r="A7" s="2">
        <v>1399</v>
      </c>
      <c r="B7" s="135">
        <v>158993</v>
      </c>
      <c r="C7" s="135">
        <v>103443</v>
      </c>
      <c r="D7" s="135">
        <v>12025</v>
      </c>
      <c r="E7" s="135">
        <v>1916</v>
      </c>
      <c r="F7" s="135">
        <v>343</v>
      </c>
      <c r="G7" s="135">
        <v>3061</v>
      </c>
      <c r="H7" s="135">
        <v>1565</v>
      </c>
      <c r="I7" s="135">
        <v>29</v>
      </c>
      <c r="J7" s="135">
        <v>10</v>
      </c>
      <c r="K7" s="135">
        <v>18</v>
      </c>
      <c r="L7" s="135">
        <v>2692</v>
      </c>
      <c r="M7" s="135">
        <v>6834</v>
      </c>
      <c r="N7" s="135">
        <v>997</v>
      </c>
      <c r="O7" s="135">
        <v>9057</v>
      </c>
      <c r="P7" s="135">
        <v>18</v>
      </c>
      <c r="Q7" s="135">
        <v>205</v>
      </c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</row>
    <row r="8" spans="1:37" ht="21" customHeight="1" thickBot="1">
      <c r="A8" s="2">
        <v>1400</v>
      </c>
      <c r="B8" s="135">
        <f>SUM(B9:B41)</f>
        <v>154263</v>
      </c>
      <c r="C8" s="135">
        <f>SUM(C9:C41)</f>
        <v>101558</v>
      </c>
      <c r="D8" s="135">
        <f t="shared" ref="D8:Q8" si="0">SUM(D9:D41)</f>
        <v>12686</v>
      </c>
      <c r="E8" s="135">
        <f t="shared" si="0"/>
        <v>2040</v>
      </c>
      <c r="F8" s="135">
        <f t="shared" si="0"/>
        <v>250</v>
      </c>
      <c r="G8" s="135">
        <f t="shared" si="0"/>
        <v>3255</v>
      </c>
      <c r="H8" s="135">
        <f t="shared" si="0"/>
        <v>1556</v>
      </c>
      <c r="I8" s="135">
        <v>6</v>
      </c>
      <c r="J8" s="135">
        <f t="shared" si="0"/>
        <v>13</v>
      </c>
      <c r="K8" s="135">
        <f t="shared" si="0"/>
        <v>17</v>
      </c>
      <c r="L8" s="135">
        <f t="shared" si="0"/>
        <v>2642</v>
      </c>
      <c r="M8" s="135">
        <f t="shared" si="0"/>
        <v>272</v>
      </c>
      <c r="N8" s="135">
        <f t="shared" si="0"/>
        <v>784</v>
      </c>
      <c r="O8" s="135">
        <f t="shared" si="0"/>
        <v>10301</v>
      </c>
      <c r="P8" s="135">
        <f t="shared" si="0"/>
        <v>39</v>
      </c>
      <c r="Q8" s="135">
        <f t="shared" si="0"/>
        <v>91</v>
      </c>
      <c r="T8" s="46"/>
    </row>
    <row r="9" spans="1:37" ht="21" customHeight="1" thickBot="1">
      <c r="A9" s="5" t="s">
        <v>41</v>
      </c>
      <c r="B9" s="142">
        <f>C9+D9+E9+F9+G9+H9+I9+J9+K9+L9+M9+N9+O9+P9+Q9+'1-19-1'!B5+'1-19-1'!C5+'1-19-1'!D5+'1-19-1'!E5+'1-19-1'!F5+'1-19-1'!G5+'1-19-1'!H5+'1-19-1'!I5+'1-19-1'!J5+'1-19-1'!K5+'1-19-1'!L5</f>
        <v>5734</v>
      </c>
      <c r="C9" s="143">
        <v>2067</v>
      </c>
      <c r="D9" s="141">
        <v>523</v>
      </c>
      <c r="E9" s="143">
        <v>64</v>
      </c>
      <c r="F9" s="141">
        <v>4</v>
      </c>
      <c r="G9" s="143">
        <v>203</v>
      </c>
      <c r="H9" s="141">
        <v>64</v>
      </c>
      <c r="I9" s="143">
        <v>0</v>
      </c>
      <c r="J9" s="141">
        <v>0</v>
      </c>
      <c r="K9" s="143">
        <v>0</v>
      </c>
      <c r="L9" s="141">
        <v>251</v>
      </c>
      <c r="M9" s="143">
        <v>0</v>
      </c>
      <c r="N9" s="141">
        <v>192</v>
      </c>
      <c r="O9" s="143">
        <v>1532</v>
      </c>
      <c r="P9" s="141">
        <v>0</v>
      </c>
      <c r="Q9" s="143">
        <v>0</v>
      </c>
      <c r="R9" s="179"/>
      <c r="S9" s="179"/>
      <c r="T9" s="46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</row>
    <row r="10" spans="1:37" ht="21" customHeight="1" thickBot="1">
      <c r="A10" s="11" t="s">
        <v>42</v>
      </c>
      <c r="B10" s="142">
        <f>C10+D10+E10+F10+G10+H10+I10+J10+K10+L10+M10+N10+O10+P10+Q10+'1-19-1'!B6+'1-19-1'!C6+'1-19-1'!D6+'1-19-1'!E6+'1-19-1'!F6+'1-19-1'!G6+'1-19-1'!H6+'1-19-1'!I6+'1-19-1'!J6+'1-19-1'!K6+'1-19-1'!L6</f>
        <v>4884</v>
      </c>
      <c r="C10" s="144">
        <v>2552</v>
      </c>
      <c r="D10" s="141">
        <v>98</v>
      </c>
      <c r="E10" s="144">
        <v>56</v>
      </c>
      <c r="F10" s="141">
        <v>0</v>
      </c>
      <c r="G10" s="144">
        <v>243</v>
      </c>
      <c r="H10" s="141">
        <v>222</v>
      </c>
      <c r="I10" s="144">
        <v>0</v>
      </c>
      <c r="J10" s="141">
        <v>0</v>
      </c>
      <c r="K10" s="144">
        <v>0</v>
      </c>
      <c r="L10" s="141">
        <v>204</v>
      </c>
      <c r="M10" s="144">
        <v>2</v>
      </c>
      <c r="N10" s="141">
        <v>0</v>
      </c>
      <c r="O10" s="144">
        <v>487</v>
      </c>
      <c r="P10" s="141">
        <v>0</v>
      </c>
      <c r="Q10" s="144">
        <v>0</v>
      </c>
      <c r="R10" s="179"/>
      <c r="S10" s="179"/>
      <c r="T10" s="46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</row>
    <row r="11" spans="1:37" ht="21" customHeight="1" thickBot="1">
      <c r="A11" s="11" t="s">
        <v>43</v>
      </c>
      <c r="B11" s="142">
        <f>C11+D11+E11+F11+G11+H11+I11+J11+K11+L11+M11+N11+O11+P11+Q11+'1-19-1'!B7+'1-19-1'!C7+'1-19-1'!D7+'1-19-1'!E7+'1-19-1'!F7+'1-19-1'!G7+'1-19-1'!H7+'1-19-1'!I7+'1-19-1'!J7+'1-19-1'!K7+'1-19-1'!L7</f>
        <v>1664</v>
      </c>
      <c r="C11" s="144">
        <v>731</v>
      </c>
      <c r="D11" s="141">
        <v>39</v>
      </c>
      <c r="E11" s="144">
        <v>143</v>
      </c>
      <c r="F11" s="141">
        <v>0</v>
      </c>
      <c r="G11" s="144">
        <v>0</v>
      </c>
      <c r="H11" s="141">
        <v>0</v>
      </c>
      <c r="I11" s="144">
        <v>0</v>
      </c>
      <c r="J11" s="141">
        <v>0</v>
      </c>
      <c r="K11" s="144">
        <v>0</v>
      </c>
      <c r="L11" s="141">
        <v>26</v>
      </c>
      <c r="M11" s="144">
        <v>4</v>
      </c>
      <c r="N11" s="141">
        <v>92</v>
      </c>
      <c r="O11" s="144">
        <v>250</v>
      </c>
      <c r="P11" s="141">
        <v>0</v>
      </c>
      <c r="Q11" s="144">
        <v>0</v>
      </c>
      <c r="R11" s="179"/>
      <c r="S11" s="179"/>
      <c r="T11" s="46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</row>
    <row r="12" spans="1:37" ht="21" customHeight="1" thickBot="1">
      <c r="A12" s="11" t="s">
        <v>0</v>
      </c>
      <c r="B12" s="142">
        <f>C12+D12+E12+F12+G12+H12+I12+J12+K12+L12+M12+N12+O12+P12+Q12+'1-19-1'!B8+'1-19-1'!C8+'1-19-1'!D8+'1-19-1'!E8+'1-19-1'!F8+'1-19-1'!G8+'1-19-1'!H8+'1-19-1'!I8+'1-19-1'!J8+'1-19-1'!K8+'1-19-1'!L8</f>
        <v>11553</v>
      </c>
      <c r="C12" s="144">
        <v>7798</v>
      </c>
      <c r="D12" s="141">
        <v>1328</v>
      </c>
      <c r="E12" s="144">
        <v>86</v>
      </c>
      <c r="F12" s="141">
        <v>0</v>
      </c>
      <c r="G12" s="144">
        <v>0</v>
      </c>
      <c r="H12" s="141">
        <v>165</v>
      </c>
      <c r="I12" s="144">
        <v>0</v>
      </c>
      <c r="J12" s="141">
        <v>0</v>
      </c>
      <c r="K12" s="144">
        <v>0</v>
      </c>
      <c r="L12" s="141">
        <v>160</v>
      </c>
      <c r="M12" s="144">
        <v>0</v>
      </c>
      <c r="N12" s="141">
        <v>0</v>
      </c>
      <c r="O12" s="144">
        <v>1104</v>
      </c>
      <c r="P12" s="141">
        <v>1</v>
      </c>
      <c r="Q12" s="144">
        <v>0</v>
      </c>
      <c r="R12" s="179"/>
      <c r="S12" s="179"/>
      <c r="T12" s="46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</row>
    <row r="13" spans="1:37" ht="21" customHeight="1" thickBot="1">
      <c r="A13" s="11" t="s">
        <v>33</v>
      </c>
      <c r="B13" s="142">
        <f>C13+D13+E13+F13+G13+H13+I13+J13+K13+L13+M13+N13+O13+P13+Q13+'1-19-1'!B9+'1-19-1'!C9+'1-19-1'!D9+'1-19-1'!E9+'1-19-1'!F9+'1-19-1'!G9+'1-19-1'!H9+'1-19-1'!I9+'1-19-1'!J9+'1-19-1'!K9+'1-19-1'!L9</f>
        <v>3565</v>
      </c>
      <c r="C13" s="144">
        <v>1356</v>
      </c>
      <c r="D13" s="141">
        <v>681</v>
      </c>
      <c r="E13" s="144">
        <v>58</v>
      </c>
      <c r="F13" s="141">
        <v>0</v>
      </c>
      <c r="G13" s="144">
        <v>0</v>
      </c>
      <c r="H13" s="141">
        <v>24</v>
      </c>
      <c r="I13" s="144">
        <v>0</v>
      </c>
      <c r="J13" s="141">
        <v>0</v>
      </c>
      <c r="K13" s="144">
        <v>0</v>
      </c>
      <c r="L13" s="141">
        <v>162</v>
      </c>
      <c r="M13" s="144">
        <v>11</v>
      </c>
      <c r="N13" s="141">
        <v>61</v>
      </c>
      <c r="O13" s="144">
        <v>725</v>
      </c>
      <c r="P13" s="141">
        <v>0</v>
      </c>
      <c r="Q13" s="144">
        <v>0</v>
      </c>
      <c r="R13" s="179"/>
      <c r="S13" s="179"/>
      <c r="T13" s="46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</row>
    <row r="14" spans="1:37" ht="21" customHeight="1" thickBot="1">
      <c r="A14" s="11" t="s">
        <v>44</v>
      </c>
      <c r="B14" s="142">
        <f>C14+D14+E14+F14+G14+H14+I14+J14+K14+L14+M14+N14+O14+P14+Q14+'1-19-1'!B10+'1-19-1'!C10+'1-19-1'!D10+'1-19-1'!E10+'1-19-1'!F10+'1-19-1'!G10+'1-19-1'!H10+'1-19-1'!I10+'1-19-1'!J10+'1-19-1'!K10+'1-19-1'!L10</f>
        <v>483</v>
      </c>
      <c r="C14" s="144">
        <v>253</v>
      </c>
      <c r="D14" s="141">
        <v>0</v>
      </c>
      <c r="E14" s="144">
        <v>21</v>
      </c>
      <c r="F14" s="141">
        <v>0</v>
      </c>
      <c r="G14" s="144">
        <v>0</v>
      </c>
      <c r="H14" s="141">
        <v>0</v>
      </c>
      <c r="I14" s="144">
        <v>0</v>
      </c>
      <c r="J14" s="141">
        <v>0</v>
      </c>
      <c r="K14" s="144">
        <v>0</v>
      </c>
      <c r="L14" s="141">
        <v>22</v>
      </c>
      <c r="M14" s="144">
        <v>0</v>
      </c>
      <c r="N14" s="141">
        <v>3</v>
      </c>
      <c r="O14" s="144">
        <v>19</v>
      </c>
      <c r="P14" s="141">
        <v>1</v>
      </c>
      <c r="Q14" s="144">
        <v>53</v>
      </c>
      <c r="R14" s="179"/>
      <c r="S14" s="179"/>
      <c r="T14" s="46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</row>
    <row r="15" spans="1:37" ht="21" customHeight="1" thickBot="1">
      <c r="A15" s="11" t="s">
        <v>1</v>
      </c>
      <c r="B15" s="142">
        <f>C15+D15+E15+F15+G15+H15+I15+J15+K15+L15+M15+N15+O15+P15+Q15+'1-19-1'!B11+'1-19-1'!C11+'1-19-1'!D11+'1-19-1'!E11+'1-19-1'!F11+'1-19-1'!G11+'1-19-1'!H11+'1-19-1'!I11+'1-19-1'!J11+'1-19-1'!K11+'1-19-1'!L11</f>
        <v>382</v>
      </c>
      <c r="C15" s="144">
        <v>52</v>
      </c>
      <c r="D15" s="141">
        <v>25</v>
      </c>
      <c r="E15" s="144">
        <v>21</v>
      </c>
      <c r="F15" s="141">
        <v>0</v>
      </c>
      <c r="G15" s="144">
        <v>1</v>
      </c>
      <c r="H15" s="141">
        <v>0</v>
      </c>
      <c r="I15" s="144">
        <v>0</v>
      </c>
      <c r="J15" s="141">
        <v>0</v>
      </c>
      <c r="K15" s="144">
        <v>0</v>
      </c>
      <c r="L15" s="141">
        <v>0</v>
      </c>
      <c r="M15" s="144">
        <v>0</v>
      </c>
      <c r="N15" s="141">
        <v>1</v>
      </c>
      <c r="O15" s="144">
        <v>34</v>
      </c>
      <c r="P15" s="141">
        <v>0</v>
      </c>
      <c r="Q15" s="144">
        <v>0</v>
      </c>
      <c r="R15" s="179"/>
      <c r="S15" s="179"/>
      <c r="T15" s="46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</row>
    <row r="16" spans="1:37" ht="21" customHeight="1" thickBot="1">
      <c r="A16" s="11" t="s">
        <v>45</v>
      </c>
      <c r="B16" s="142">
        <f>C16+D16+E16+F16+G16+H16+I16+J16+K16+L16+M16+N16+O16+P16+Q16+'1-19-1'!B12+'1-19-1'!C12+'1-19-1'!D12+'1-19-1'!E12+'1-19-1'!F12+'1-19-1'!G12+'1-19-1'!H12+'1-19-1'!I12+'1-19-1'!J12+'1-19-1'!K12+'1-19-1'!L12</f>
        <v>1013</v>
      </c>
      <c r="C16" s="144">
        <v>614</v>
      </c>
      <c r="D16" s="141">
        <v>18</v>
      </c>
      <c r="E16" s="144">
        <v>30</v>
      </c>
      <c r="F16" s="141">
        <v>0</v>
      </c>
      <c r="G16" s="144">
        <v>0</v>
      </c>
      <c r="H16" s="141">
        <v>54</v>
      </c>
      <c r="I16" s="144">
        <v>0</v>
      </c>
      <c r="J16" s="141">
        <v>0</v>
      </c>
      <c r="K16" s="144">
        <v>0</v>
      </c>
      <c r="L16" s="141">
        <v>0</v>
      </c>
      <c r="M16" s="144">
        <v>1</v>
      </c>
      <c r="N16" s="141">
        <v>0</v>
      </c>
      <c r="O16" s="144">
        <v>47</v>
      </c>
      <c r="P16" s="141">
        <v>0</v>
      </c>
      <c r="Q16" s="144">
        <v>0</v>
      </c>
      <c r="R16" s="179"/>
      <c r="S16" s="179"/>
      <c r="T16" s="46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</row>
    <row r="17" spans="1:37" ht="21" customHeight="1" thickBot="1">
      <c r="A17" s="11" t="s">
        <v>46</v>
      </c>
      <c r="B17" s="142">
        <f>C17+D17+E17+F17+G17+H17+I17+J17+K17+L17+M17+N17+O17+P17+Q17+'1-19-1'!B13+'1-19-1'!C13+'1-19-1'!D13+'1-19-1'!E13+'1-19-1'!F13+'1-19-1'!G13+'1-19-1'!H13+'1-19-1'!I13+'1-19-1'!J13+'1-19-1'!K13+'1-19-1'!L13</f>
        <v>1285</v>
      </c>
      <c r="C17" s="144">
        <v>1103</v>
      </c>
      <c r="D17" s="141">
        <v>21</v>
      </c>
      <c r="E17" s="144">
        <v>21</v>
      </c>
      <c r="F17" s="141">
        <v>0</v>
      </c>
      <c r="G17" s="144">
        <v>0</v>
      </c>
      <c r="H17" s="141">
        <v>8</v>
      </c>
      <c r="I17" s="144">
        <v>0</v>
      </c>
      <c r="J17" s="141">
        <v>0</v>
      </c>
      <c r="K17" s="144">
        <v>0</v>
      </c>
      <c r="L17" s="141">
        <v>9</v>
      </c>
      <c r="M17" s="144">
        <v>0</v>
      </c>
      <c r="N17" s="141">
        <v>0</v>
      </c>
      <c r="O17" s="144">
        <v>21</v>
      </c>
      <c r="P17" s="141">
        <v>1</v>
      </c>
      <c r="Q17" s="144">
        <v>0</v>
      </c>
      <c r="R17" s="179"/>
      <c r="S17" s="179"/>
      <c r="T17" s="46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</row>
    <row r="18" spans="1:37" ht="21" customHeight="1" thickBot="1">
      <c r="A18" s="11" t="s">
        <v>47</v>
      </c>
      <c r="B18" s="142">
        <f>C18+D18+E18+F18+G18+H18+I18+J18+K18+L18+M18+N18+O18+P18+Q18+'1-19-1'!B14+'1-19-1'!C14+'1-19-1'!D14+'1-19-1'!E14+'1-19-1'!F14+'1-19-1'!G14+'1-19-1'!H14+'1-19-1'!I14+'1-19-1'!J14+'1-19-1'!K14+'1-19-1'!L14</f>
        <v>14433</v>
      </c>
      <c r="C18" s="144">
        <v>11087</v>
      </c>
      <c r="D18" s="141">
        <v>704</v>
      </c>
      <c r="E18" s="144">
        <v>45</v>
      </c>
      <c r="F18" s="141">
        <v>0</v>
      </c>
      <c r="G18" s="144">
        <v>172</v>
      </c>
      <c r="H18" s="141">
        <v>105</v>
      </c>
      <c r="I18" s="144">
        <v>0</v>
      </c>
      <c r="J18" s="141">
        <v>0</v>
      </c>
      <c r="K18" s="144">
        <v>0</v>
      </c>
      <c r="L18" s="141">
        <v>265</v>
      </c>
      <c r="M18" s="144">
        <v>26</v>
      </c>
      <c r="N18" s="141">
        <v>158</v>
      </c>
      <c r="O18" s="144">
        <v>640</v>
      </c>
      <c r="P18" s="141">
        <v>0</v>
      </c>
      <c r="Q18" s="144">
        <v>0</v>
      </c>
      <c r="R18" s="179"/>
      <c r="S18" s="179"/>
      <c r="T18" s="46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</row>
    <row r="19" spans="1:37" ht="21" customHeight="1" thickBot="1">
      <c r="A19" s="11" t="s">
        <v>28</v>
      </c>
      <c r="B19" s="142">
        <f>C19+D19+E19+F19+G19+H19+I19+J19+K19+L19+M19+N19+O19+P19+Q19+'1-19-1'!B15+'1-19-1'!C15+'1-19-1'!D15+'1-19-1'!E15+'1-19-1'!F15+'1-19-1'!G15+'1-19-1'!H15+'1-19-1'!I15+'1-19-1'!J15+'1-19-1'!K15+'1-19-1'!L15</f>
        <v>1163</v>
      </c>
      <c r="C19" s="144">
        <v>854</v>
      </c>
      <c r="D19" s="141">
        <v>15</v>
      </c>
      <c r="E19" s="144">
        <v>37</v>
      </c>
      <c r="F19" s="141">
        <v>0</v>
      </c>
      <c r="G19" s="144">
        <v>1</v>
      </c>
      <c r="H19" s="141">
        <v>12</v>
      </c>
      <c r="I19" s="144">
        <v>0</v>
      </c>
      <c r="J19" s="141">
        <v>4</v>
      </c>
      <c r="K19" s="144">
        <v>0</v>
      </c>
      <c r="L19" s="141">
        <v>26</v>
      </c>
      <c r="M19" s="144">
        <v>0</v>
      </c>
      <c r="N19" s="141">
        <v>0</v>
      </c>
      <c r="O19" s="144">
        <v>19</v>
      </c>
      <c r="P19" s="141">
        <v>1</v>
      </c>
      <c r="Q19" s="144">
        <v>0</v>
      </c>
      <c r="R19" s="179"/>
      <c r="S19" s="179"/>
      <c r="T19" s="46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</row>
    <row r="20" spans="1:37" ht="21" customHeight="1" thickBot="1">
      <c r="A20" s="11" t="s">
        <v>2</v>
      </c>
      <c r="B20" s="142">
        <f>C20+D20+E20+F20+G20+H20+I20+J20+K20+L20+M20+N20+O20+P20+Q20+'1-19-1'!B16+'1-19-1'!C16+'1-19-1'!D16+'1-19-1'!E16+'1-19-1'!F16+'1-19-1'!G16+'1-19-1'!H16+'1-19-1'!I16+'1-19-1'!J16+'1-19-1'!K16+'1-19-1'!L16</f>
        <v>4174</v>
      </c>
      <c r="C20" s="144">
        <v>2750</v>
      </c>
      <c r="D20" s="141">
        <v>185</v>
      </c>
      <c r="E20" s="144">
        <v>23</v>
      </c>
      <c r="F20" s="141">
        <v>4</v>
      </c>
      <c r="G20" s="144">
        <v>58</v>
      </c>
      <c r="H20" s="141">
        <v>40</v>
      </c>
      <c r="I20" s="144">
        <v>0</v>
      </c>
      <c r="J20" s="141">
        <v>0</v>
      </c>
      <c r="K20" s="144">
        <v>4</v>
      </c>
      <c r="L20" s="141">
        <v>176</v>
      </c>
      <c r="M20" s="144">
        <v>0</v>
      </c>
      <c r="N20" s="141">
        <v>6</v>
      </c>
      <c r="O20" s="144">
        <v>183</v>
      </c>
      <c r="P20" s="141">
        <v>0</v>
      </c>
      <c r="Q20" s="144">
        <v>0</v>
      </c>
      <c r="R20" s="179"/>
      <c r="S20" s="179"/>
      <c r="T20" s="46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</row>
    <row r="21" spans="1:37" ht="21" customHeight="1" thickBot="1">
      <c r="A21" s="11" t="s">
        <v>3</v>
      </c>
      <c r="B21" s="142">
        <f>C21+D21+E21+F21+G21+H21+I21+J21+K21+L21+M21+N21+O21+P21+Q21+'1-19-1'!B17+'1-19-1'!C17+'1-19-1'!D17+'1-19-1'!E17+'1-19-1'!F17+'1-19-1'!G17+'1-19-1'!H17+'1-19-1'!I17+'1-19-1'!J17+'1-19-1'!K17+'1-19-1'!L17</f>
        <v>1412</v>
      </c>
      <c r="C21" s="144">
        <v>748</v>
      </c>
      <c r="D21" s="141">
        <v>164</v>
      </c>
      <c r="E21" s="144">
        <v>177</v>
      </c>
      <c r="F21" s="141">
        <v>0</v>
      </c>
      <c r="G21" s="144">
        <v>0</v>
      </c>
      <c r="H21" s="141">
        <v>5</v>
      </c>
      <c r="I21" s="144">
        <v>0</v>
      </c>
      <c r="J21" s="141">
        <v>0</v>
      </c>
      <c r="K21" s="144">
        <v>0</v>
      </c>
      <c r="L21" s="141">
        <v>17</v>
      </c>
      <c r="M21" s="144">
        <v>0</v>
      </c>
      <c r="N21" s="141">
        <v>35</v>
      </c>
      <c r="O21" s="144">
        <v>42</v>
      </c>
      <c r="P21" s="141">
        <v>0</v>
      </c>
      <c r="Q21" s="144">
        <v>1</v>
      </c>
      <c r="R21" s="179"/>
      <c r="S21" s="179"/>
      <c r="T21" s="46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</row>
    <row r="22" spans="1:37" ht="21" customHeight="1" thickBot="1">
      <c r="A22" s="11" t="s">
        <v>4</v>
      </c>
      <c r="B22" s="142">
        <f>C22+D22+E22+F22+G22+H22+I22+J22+K22+L22+M22+N22+O22+P22+Q22+'1-19-1'!B18+'1-19-1'!C18+'1-19-1'!D18+'1-19-1'!E18+'1-19-1'!F18+'1-19-1'!G18+'1-19-1'!H18+'1-19-1'!I18+'1-19-1'!J18+'1-19-1'!K18+'1-19-1'!L18</f>
        <v>1307</v>
      </c>
      <c r="C22" s="144">
        <v>781</v>
      </c>
      <c r="D22" s="141">
        <v>263</v>
      </c>
      <c r="E22" s="144">
        <v>34</v>
      </c>
      <c r="F22" s="141">
        <v>0</v>
      </c>
      <c r="G22" s="144">
        <v>4</v>
      </c>
      <c r="H22" s="141">
        <v>19</v>
      </c>
      <c r="I22" s="144">
        <v>0</v>
      </c>
      <c r="J22" s="141">
        <v>0</v>
      </c>
      <c r="K22" s="144">
        <v>0</v>
      </c>
      <c r="L22" s="141">
        <v>27</v>
      </c>
      <c r="M22" s="144">
        <v>0</v>
      </c>
      <c r="N22" s="141">
        <v>0</v>
      </c>
      <c r="O22" s="144">
        <v>15</v>
      </c>
      <c r="P22" s="141">
        <v>0</v>
      </c>
      <c r="Q22" s="144">
        <v>16</v>
      </c>
      <c r="R22" s="179"/>
      <c r="S22" s="179"/>
      <c r="T22" s="46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</row>
    <row r="23" spans="1:37" ht="21" customHeight="1" thickBot="1">
      <c r="A23" s="11" t="s">
        <v>48</v>
      </c>
      <c r="B23" s="142">
        <f>C23+D23+E23+F23+G23+H23+I23+J23+K23+L23+M23+N23+O23+P23+Q23+'1-19-1'!B19+'1-19-1'!C19+'1-19-1'!D19+'1-19-1'!E19+'1-19-1'!F19+'1-19-1'!G19+'1-19-1'!H19+'1-19-1'!I19+'1-19-1'!J19+'1-19-1'!K19+'1-19-1'!L19</f>
        <v>2296</v>
      </c>
      <c r="C23" s="144">
        <v>1997</v>
      </c>
      <c r="D23" s="141">
        <v>51</v>
      </c>
      <c r="E23" s="144">
        <v>9</v>
      </c>
      <c r="F23" s="141">
        <v>0</v>
      </c>
      <c r="G23" s="144">
        <v>13</v>
      </c>
      <c r="H23" s="141">
        <v>9</v>
      </c>
      <c r="I23" s="144">
        <v>0</v>
      </c>
      <c r="J23" s="141">
        <v>0</v>
      </c>
      <c r="K23" s="144">
        <v>0</v>
      </c>
      <c r="L23" s="141">
        <v>4</v>
      </c>
      <c r="M23" s="144">
        <v>0</v>
      </c>
      <c r="N23" s="141">
        <v>0</v>
      </c>
      <c r="O23" s="144">
        <v>51</v>
      </c>
      <c r="P23" s="141">
        <v>0</v>
      </c>
      <c r="Q23" s="144">
        <v>0</v>
      </c>
      <c r="R23" s="179"/>
      <c r="S23" s="179"/>
      <c r="T23" s="46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</row>
    <row r="24" spans="1:37" ht="21" customHeight="1" thickBot="1">
      <c r="A24" s="11" t="s">
        <v>49</v>
      </c>
      <c r="B24" s="142">
        <f>C24+D24+E24+F24+G24+H24+I24+J24+K24+L24+M24+N24+O24+P24+Q24+'1-19-1'!B20+'1-19-1'!C20+'1-19-1'!D20+'1-19-1'!E20+'1-19-1'!F20+'1-19-1'!G20+'1-19-1'!H20+'1-19-1'!I20+'1-19-1'!J20+'1-19-1'!K20+'1-19-1'!L20</f>
        <v>2118</v>
      </c>
      <c r="C24" s="144">
        <v>853</v>
      </c>
      <c r="D24" s="141">
        <v>420</v>
      </c>
      <c r="E24" s="144">
        <v>0</v>
      </c>
      <c r="F24" s="141">
        <v>0</v>
      </c>
      <c r="G24" s="144">
        <v>0</v>
      </c>
      <c r="H24" s="141">
        <v>0</v>
      </c>
      <c r="I24" s="144">
        <v>2</v>
      </c>
      <c r="J24" s="141">
        <v>0</v>
      </c>
      <c r="K24" s="144">
        <v>5</v>
      </c>
      <c r="L24" s="141">
        <v>1</v>
      </c>
      <c r="M24" s="144">
        <v>0</v>
      </c>
      <c r="N24" s="141">
        <v>0</v>
      </c>
      <c r="O24" s="144">
        <v>0</v>
      </c>
      <c r="P24" s="141">
        <v>11</v>
      </c>
      <c r="Q24" s="144">
        <v>0</v>
      </c>
      <c r="R24" s="179"/>
      <c r="S24" s="179"/>
      <c r="T24" s="46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</row>
    <row r="25" spans="1:37" ht="21" customHeight="1" thickBot="1">
      <c r="A25" s="11" t="s">
        <v>50</v>
      </c>
      <c r="B25" s="142">
        <f>C25+D25+E25+F25+G25+H25+I25+J25+K25+L25+M25+N25+O25+P25+Q25+'1-19-1'!B21+'1-19-1'!C21+'1-19-1'!D21+'1-19-1'!E21+'1-19-1'!F21+'1-19-1'!G21+'1-19-1'!H21+'1-19-1'!I21+'1-19-1'!J21+'1-19-1'!K21+'1-19-1'!L21</f>
        <v>681</v>
      </c>
      <c r="C25" s="144">
        <v>160</v>
      </c>
      <c r="D25" s="141">
        <v>504</v>
      </c>
      <c r="E25" s="144">
        <v>0</v>
      </c>
      <c r="F25" s="141">
        <v>0</v>
      </c>
      <c r="G25" s="144">
        <v>0</v>
      </c>
      <c r="H25" s="141">
        <v>0</v>
      </c>
      <c r="I25" s="144">
        <v>0</v>
      </c>
      <c r="J25" s="141">
        <v>0</v>
      </c>
      <c r="K25" s="144">
        <v>0</v>
      </c>
      <c r="L25" s="141">
        <v>0</v>
      </c>
      <c r="M25" s="144">
        <v>0</v>
      </c>
      <c r="N25" s="141">
        <v>0</v>
      </c>
      <c r="O25" s="144">
        <v>0</v>
      </c>
      <c r="P25" s="141">
        <v>0</v>
      </c>
      <c r="Q25" s="144">
        <v>0</v>
      </c>
      <c r="R25" s="179"/>
      <c r="S25" s="179"/>
      <c r="T25" s="46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</row>
    <row r="26" spans="1:37" ht="21" customHeight="1" thickBot="1">
      <c r="A26" s="11" t="s">
        <v>51</v>
      </c>
      <c r="B26" s="142">
        <f>C26+D26+E26+F26+G26+H26+I26+J26+K26+L26+M26+N26+O26+P26+Q26+'1-19-1'!B22+'1-19-1'!C22+'1-19-1'!D22+'1-19-1'!E22+'1-19-1'!F22+'1-19-1'!G22+'1-19-1'!H22+'1-19-1'!I22+'1-19-1'!J22+'1-19-1'!K22+'1-19-1'!L22</f>
        <v>18202</v>
      </c>
      <c r="C26" s="144">
        <v>4338</v>
      </c>
      <c r="D26" s="141">
        <v>5250</v>
      </c>
      <c r="E26" s="144">
        <v>618</v>
      </c>
      <c r="F26" s="141">
        <v>242</v>
      </c>
      <c r="G26" s="144">
        <v>1896</v>
      </c>
      <c r="H26" s="141">
        <v>276</v>
      </c>
      <c r="I26" s="144">
        <v>0</v>
      </c>
      <c r="J26" s="141">
        <v>0</v>
      </c>
      <c r="K26" s="144">
        <v>0</v>
      </c>
      <c r="L26" s="141">
        <v>799</v>
      </c>
      <c r="M26" s="144">
        <v>0</v>
      </c>
      <c r="N26" s="141">
        <v>0</v>
      </c>
      <c r="O26" s="144">
        <v>1007</v>
      </c>
      <c r="P26" s="141">
        <v>0</v>
      </c>
      <c r="Q26" s="144">
        <v>0</v>
      </c>
      <c r="R26" s="179"/>
      <c r="S26" s="179"/>
      <c r="T26" s="46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</row>
    <row r="27" spans="1:37" ht="21" customHeight="1" thickBot="1">
      <c r="A27" s="11" t="s">
        <v>5</v>
      </c>
      <c r="B27" s="142">
        <f>C27+D27+E27+F27+G27+H27+I27+J27+K27+L27+M27+N27+O27+P27+Q27+'1-19-1'!B23+'1-19-1'!C23+'1-19-1'!D23+'1-19-1'!E23+'1-19-1'!F23+'1-19-1'!G23+'1-19-1'!H23+'1-19-1'!I23+'1-19-1'!J23+'1-19-1'!K23+'1-19-1'!L23</f>
        <v>6813</v>
      </c>
      <c r="C27" s="144">
        <v>3779</v>
      </c>
      <c r="D27" s="141">
        <v>343</v>
      </c>
      <c r="E27" s="144">
        <v>15</v>
      </c>
      <c r="F27" s="141">
        <v>0</v>
      </c>
      <c r="G27" s="144">
        <v>176</v>
      </c>
      <c r="H27" s="141">
        <v>165</v>
      </c>
      <c r="I27" s="144">
        <v>0</v>
      </c>
      <c r="J27" s="141">
        <v>2</v>
      </c>
      <c r="K27" s="144">
        <v>2</v>
      </c>
      <c r="L27" s="141">
        <v>207</v>
      </c>
      <c r="M27" s="144">
        <v>60</v>
      </c>
      <c r="N27" s="141">
        <v>0</v>
      </c>
      <c r="O27" s="144">
        <v>1087</v>
      </c>
      <c r="P27" s="141">
        <v>6</v>
      </c>
      <c r="Q27" s="144">
        <v>0</v>
      </c>
      <c r="R27" s="179"/>
      <c r="S27" s="179"/>
      <c r="T27" s="46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</row>
    <row r="28" spans="1:37" ht="21" customHeight="1" thickBot="1">
      <c r="A28" s="11" t="s">
        <v>52</v>
      </c>
      <c r="B28" s="142">
        <f>C28+D28+E28+F28+G28+H28+I28+J28+K28+L28+M28+N28+O28+P28+Q28+'1-19-1'!B24+'1-19-1'!C24+'1-19-1'!D24+'1-19-1'!E24+'1-19-1'!F24+'1-19-1'!G24+'1-19-1'!H24+'1-19-1'!I24+'1-19-1'!J24+'1-19-1'!K24+'1-19-1'!L24</f>
        <v>1644</v>
      </c>
      <c r="C28" s="144">
        <v>811</v>
      </c>
      <c r="D28" s="141">
        <v>139</v>
      </c>
      <c r="E28" s="144">
        <v>28</v>
      </c>
      <c r="F28" s="141">
        <v>0</v>
      </c>
      <c r="G28" s="144">
        <v>30</v>
      </c>
      <c r="H28" s="141">
        <v>0</v>
      </c>
      <c r="I28" s="144">
        <v>0</v>
      </c>
      <c r="J28" s="141">
        <v>0</v>
      </c>
      <c r="K28" s="144">
        <v>0</v>
      </c>
      <c r="L28" s="141">
        <v>28</v>
      </c>
      <c r="M28" s="144">
        <v>3</v>
      </c>
      <c r="N28" s="141">
        <v>0</v>
      </c>
      <c r="O28" s="144">
        <v>137</v>
      </c>
      <c r="P28" s="141">
        <v>14</v>
      </c>
      <c r="Q28" s="144">
        <v>0</v>
      </c>
      <c r="R28" s="179"/>
      <c r="S28" s="179"/>
      <c r="T28" s="46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</row>
    <row r="29" spans="1:37" ht="21" customHeight="1" thickBot="1">
      <c r="A29" s="11" t="s">
        <v>6</v>
      </c>
      <c r="B29" s="142">
        <f>C29+D29+E29+F29+G29+H29+I29+J29+K29+L29+M29+N29+O29+P29+Q29+'1-19-1'!B25+'1-19-1'!C25+'1-19-1'!D25+'1-19-1'!E25+'1-19-1'!F25+'1-19-1'!G25+'1-19-1'!H25+'1-19-1'!I25+'1-19-1'!J25+'1-19-1'!K25+'1-19-1'!L25</f>
        <v>38803</v>
      </c>
      <c r="C29" s="144">
        <v>37746</v>
      </c>
      <c r="D29" s="141">
        <v>338</v>
      </c>
      <c r="E29" s="144">
        <v>76</v>
      </c>
      <c r="F29" s="141">
        <v>0</v>
      </c>
      <c r="G29" s="144">
        <v>42</v>
      </c>
      <c r="H29" s="141">
        <v>0</v>
      </c>
      <c r="I29" s="144">
        <v>0</v>
      </c>
      <c r="J29" s="141">
        <v>0</v>
      </c>
      <c r="K29" s="144">
        <v>0</v>
      </c>
      <c r="L29" s="141">
        <v>0</v>
      </c>
      <c r="M29" s="144">
        <v>0</v>
      </c>
      <c r="N29" s="141">
        <v>0</v>
      </c>
      <c r="O29" s="144">
        <v>386</v>
      </c>
      <c r="P29" s="141">
        <v>0</v>
      </c>
      <c r="Q29" s="144">
        <v>0</v>
      </c>
      <c r="R29" s="179"/>
      <c r="S29" s="179"/>
      <c r="T29" s="46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</row>
    <row r="30" spans="1:37" ht="21" customHeight="1" thickBot="1">
      <c r="A30" s="11" t="s">
        <v>53</v>
      </c>
      <c r="B30" s="142">
        <f>C30+D30+E30+F30+G30+H30+I30+J30+K30+L30+M30+N30+O30+P30+Q30+'1-19-1'!B26+'1-19-1'!C26+'1-19-1'!D26+'1-19-1'!E26+'1-19-1'!F26+'1-19-1'!G26+'1-19-1'!H26+'1-19-1'!I26+'1-19-1'!J26+'1-19-1'!K26+'1-19-1'!L26</f>
        <v>2477</v>
      </c>
      <c r="C30" s="144">
        <v>1838</v>
      </c>
      <c r="D30" s="141">
        <v>94</v>
      </c>
      <c r="E30" s="144">
        <v>25</v>
      </c>
      <c r="F30" s="141">
        <v>0</v>
      </c>
      <c r="G30" s="144">
        <v>0</v>
      </c>
      <c r="H30" s="141">
        <v>0</v>
      </c>
      <c r="I30" s="144">
        <v>0</v>
      </c>
      <c r="J30" s="141">
        <v>0</v>
      </c>
      <c r="K30" s="144">
        <v>0</v>
      </c>
      <c r="L30" s="141">
        <v>9</v>
      </c>
      <c r="M30" s="144">
        <v>0</v>
      </c>
      <c r="N30" s="141">
        <v>63</v>
      </c>
      <c r="O30" s="144">
        <v>146</v>
      </c>
      <c r="P30" s="141">
        <v>0</v>
      </c>
      <c r="Q30" s="144">
        <v>0</v>
      </c>
      <c r="R30" s="179"/>
      <c r="S30" s="179"/>
      <c r="T30" s="46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</row>
    <row r="31" spans="1:37" ht="21" customHeight="1" thickBot="1">
      <c r="A31" s="11" t="s">
        <v>54</v>
      </c>
      <c r="B31" s="142">
        <f>C31+D31+E31+F31+G31+H31+I31+J31+K31+L31+M31+N31+O31+P31+Q31+'1-19-1'!B27+'1-19-1'!C27+'1-19-1'!D27+'1-19-1'!E27+'1-19-1'!F27+'1-19-1'!G27+'1-19-1'!H27+'1-19-1'!I27+'1-19-1'!J27+'1-19-1'!K27+'1-19-1'!L27</f>
        <v>2893</v>
      </c>
      <c r="C31" s="144">
        <v>1726</v>
      </c>
      <c r="D31" s="141">
        <v>153</v>
      </c>
      <c r="E31" s="144">
        <v>78</v>
      </c>
      <c r="F31" s="141">
        <v>0</v>
      </c>
      <c r="G31" s="144">
        <v>22</v>
      </c>
      <c r="H31" s="141">
        <v>24</v>
      </c>
      <c r="I31" s="144">
        <v>3</v>
      </c>
      <c r="J31" s="141">
        <v>0</v>
      </c>
      <c r="K31" s="144">
        <v>0</v>
      </c>
      <c r="L31" s="141">
        <v>51</v>
      </c>
      <c r="M31" s="144">
        <v>0</v>
      </c>
      <c r="N31" s="141">
        <v>0</v>
      </c>
      <c r="O31" s="144">
        <v>46</v>
      </c>
      <c r="P31" s="141">
        <v>0</v>
      </c>
      <c r="Q31" s="144">
        <v>4</v>
      </c>
      <c r="R31" s="179"/>
      <c r="S31" s="179"/>
      <c r="T31" s="46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</row>
    <row r="32" spans="1:37" ht="21" customHeight="1" thickBot="1">
      <c r="A32" s="11" t="s">
        <v>55</v>
      </c>
      <c r="B32" s="142">
        <f>C32+D32+E32+F32+G32+H32+I32+J32+K32+L32+M32+N32+O32+P32+Q32+'1-19-1'!B28+'1-19-1'!C28+'1-19-1'!D28+'1-19-1'!E28+'1-19-1'!F28+'1-19-1'!G28+'1-19-1'!H28+'1-19-1'!I28+'1-19-1'!J28+'1-19-1'!K28+'1-19-1'!L28</f>
        <v>2060</v>
      </c>
      <c r="C32" s="144">
        <v>978</v>
      </c>
      <c r="D32" s="141">
        <v>61</v>
      </c>
      <c r="E32" s="144">
        <v>58</v>
      </c>
      <c r="F32" s="141">
        <v>0</v>
      </c>
      <c r="G32" s="144">
        <v>0</v>
      </c>
      <c r="H32" s="141">
        <v>100</v>
      </c>
      <c r="I32" s="144">
        <v>0</v>
      </c>
      <c r="J32" s="141">
        <v>1</v>
      </c>
      <c r="K32" s="144">
        <v>0</v>
      </c>
      <c r="L32" s="141">
        <v>6</v>
      </c>
      <c r="M32" s="144">
        <v>0</v>
      </c>
      <c r="N32" s="141">
        <v>0</v>
      </c>
      <c r="O32" s="144">
        <v>353</v>
      </c>
      <c r="P32" s="141">
        <v>0</v>
      </c>
      <c r="Q32" s="144">
        <v>0</v>
      </c>
      <c r="R32" s="179"/>
      <c r="S32" s="179"/>
      <c r="T32" s="46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</row>
    <row r="33" spans="1:37" ht="21" customHeight="1" thickBot="1">
      <c r="A33" s="11" t="s">
        <v>56</v>
      </c>
      <c r="B33" s="142">
        <f>C33+D33+E33+F33+G33+H33+I33+J33+K33+L33+M33+N33+O33+P33+Q33+'1-19-1'!B29+'1-19-1'!C29+'1-19-1'!D29+'1-19-1'!E29+'1-19-1'!F29+'1-19-1'!G29+'1-19-1'!H29+'1-19-1'!I29+'1-19-1'!J29+'1-19-1'!K29+'1-19-1'!L29</f>
        <v>708</v>
      </c>
      <c r="C33" s="144">
        <v>493</v>
      </c>
      <c r="D33" s="141">
        <v>24</v>
      </c>
      <c r="E33" s="144">
        <v>9</v>
      </c>
      <c r="F33" s="141">
        <v>0</v>
      </c>
      <c r="G33" s="144">
        <v>0</v>
      </c>
      <c r="H33" s="141">
        <v>8</v>
      </c>
      <c r="I33" s="144">
        <v>0</v>
      </c>
      <c r="J33" s="141">
        <v>1</v>
      </c>
      <c r="K33" s="144">
        <v>2</v>
      </c>
      <c r="L33" s="141">
        <v>19</v>
      </c>
      <c r="M33" s="144">
        <v>0</v>
      </c>
      <c r="N33" s="141">
        <v>0</v>
      </c>
      <c r="O33" s="144">
        <v>14</v>
      </c>
      <c r="P33" s="141">
        <v>1</v>
      </c>
      <c r="Q33" s="144">
        <v>0</v>
      </c>
      <c r="R33" s="179"/>
      <c r="S33" s="179"/>
      <c r="T33" s="46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</row>
    <row r="34" spans="1:37" ht="21" customHeight="1" thickBot="1">
      <c r="A34" s="11" t="s">
        <v>7</v>
      </c>
      <c r="B34" s="142">
        <f>C34+D34+E34+F34+G34+H34+I34+J34+K34+L34+M34+N34+O34+P34+Q34+'1-19-1'!B30+'1-19-1'!C30+'1-19-1'!D30+'1-19-1'!E30+'1-19-1'!F30+'1-19-1'!G30+'1-19-1'!H30+'1-19-1'!I30+'1-19-1'!J30+'1-19-1'!K30+'1-19-1'!L30</f>
        <v>4556</v>
      </c>
      <c r="C34" s="144">
        <v>3729</v>
      </c>
      <c r="D34" s="141">
        <v>104</v>
      </c>
      <c r="E34" s="144">
        <v>45</v>
      </c>
      <c r="F34" s="141">
        <v>0</v>
      </c>
      <c r="G34" s="144">
        <v>37</v>
      </c>
      <c r="H34" s="141">
        <v>57</v>
      </c>
      <c r="I34" s="144">
        <v>1</v>
      </c>
      <c r="J34" s="141">
        <v>1</v>
      </c>
      <c r="K34" s="144">
        <v>0</v>
      </c>
      <c r="L34" s="141">
        <v>51</v>
      </c>
      <c r="M34" s="144">
        <v>0</v>
      </c>
      <c r="N34" s="141">
        <v>0</v>
      </c>
      <c r="O34" s="144">
        <v>94</v>
      </c>
      <c r="P34" s="141">
        <v>0</v>
      </c>
      <c r="Q34" s="144">
        <v>0</v>
      </c>
      <c r="R34" s="179"/>
      <c r="S34" s="179"/>
      <c r="T34" s="46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</row>
    <row r="35" spans="1:37" ht="21" customHeight="1" thickBot="1">
      <c r="A35" s="11" t="s">
        <v>57</v>
      </c>
      <c r="B35" s="142">
        <f>C35+D35+E35+F35+G35+H35+I35+J35+K35+L35+M35+N35+O35+P35+Q35+'1-19-1'!B31+'1-19-1'!C31+'1-19-1'!D31+'1-19-1'!E31+'1-19-1'!F31+'1-19-1'!G31+'1-19-1'!H31+'1-19-1'!I31+'1-19-1'!J31+'1-19-1'!K31+'1-19-1'!L31</f>
        <v>2491</v>
      </c>
      <c r="C35" s="144">
        <v>1041</v>
      </c>
      <c r="D35" s="141">
        <v>62</v>
      </c>
      <c r="E35" s="144">
        <v>77</v>
      </c>
      <c r="F35" s="141">
        <v>0</v>
      </c>
      <c r="G35" s="144">
        <v>143</v>
      </c>
      <c r="H35" s="141">
        <v>74</v>
      </c>
      <c r="I35" s="144">
        <v>0</v>
      </c>
      <c r="J35" s="141">
        <v>0</v>
      </c>
      <c r="K35" s="144">
        <v>0</v>
      </c>
      <c r="L35" s="141">
        <v>0</v>
      </c>
      <c r="M35" s="144">
        <v>14</v>
      </c>
      <c r="N35" s="141">
        <v>2</v>
      </c>
      <c r="O35" s="144">
        <v>440</v>
      </c>
      <c r="P35" s="141">
        <v>0</v>
      </c>
      <c r="Q35" s="144">
        <v>0</v>
      </c>
      <c r="R35" s="179"/>
      <c r="S35" s="179"/>
      <c r="T35" s="46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</row>
    <row r="36" spans="1:37" ht="21" customHeight="1" thickBot="1">
      <c r="A36" s="11" t="s">
        <v>8</v>
      </c>
      <c r="B36" s="142">
        <f>C36+D36+E36+F36+G36+H36+I36+J36+K36+L36+M36+N36+O36+P36+Q36+'1-19-1'!B32+'1-19-1'!C32+'1-19-1'!D32+'1-19-1'!E32+'1-19-1'!F32+'1-19-1'!G32+'1-19-1'!H32+'1-19-1'!I32+'1-19-1'!J32+'1-19-1'!K32+'1-19-1'!L32</f>
        <v>1829</v>
      </c>
      <c r="C36" s="144">
        <v>1050</v>
      </c>
      <c r="D36" s="141">
        <v>39</v>
      </c>
      <c r="E36" s="144">
        <v>33</v>
      </c>
      <c r="F36" s="141">
        <v>0</v>
      </c>
      <c r="G36" s="144">
        <v>28</v>
      </c>
      <c r="H36" s="141">
        <v>0</v>
      </c>
      <c r="I36" s="144">
        <v>0</v>
      </c>
      <c r="J36" s="141">
        <v>0</v>
      </c>
      <c r="K36" s="144">
        <v>3</v>
      </c>
      <c r="L36" s="141">
        <v>0</v>
      </c>
      <c r="M36" s="144">
        <v>1</v>
      </c>
      <c r="N36" s="141">
        <v>0</v>
      </c>
      <c r="O36" s="144">
        <v>114</v>
      </c>
      <c r="P36" s="141">
        <v>0</v>
      </c>
      <c r="Q36" s="144">
        <v>0</v>
      </c>
      <c r="R36" s="179"/>
      <c r="S36" s="179"/>
      <c r="T36" s="46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</row>
    <row r="37" spans="1:37" ht="21" customHeight="1" thickBot="1">
      <c r="A37" s="11" t="s">
        <v>9</v>
      </c>
      <c r="B37" s="142">
        <f>C37+D37+E37+F37+G37+H37+I37+J37+K37+L37+M37+N37+O37+P37+Q37+'1-19-1'!B33+'1-19-1'!C33+'1-19-1'!D33+'1-19-1'!E33+'1-19-1'!F33+'1-19-1'!G33+'1-19-1'!H33+'1-19-1'!I33+'1-19-1'!J33+'1-19-1'!K33+'1-19-1'!L33</f>
        <v>4641</v>
      </c>
      <c r="C37" s="144">
        <v>2544</v>
      </c>
      <c r="D37" s="141">
        <v>285</v>
      </c>
      <c r="E37" s="144">
        <v>36</v>
      </c>
      <c r="F37" s="141">
        <v>0</v>
      </c>
      <c r="G37" s="144">
        <v>126</v>
      </c>
      <c r="H37" s="141">
        <v>79</v>
      </c>
      <c r="I37" s="144">
        <v>0</v>
      </c>
      <c r="J37" s="141">
        <v>4</v>
      </c>
      <c r="K37" s="144">
        <v>0</v>
      </c>
      <c r="L37" s="141">
        <v>1</v>
      </c>
      <c r="M37" s="144">
        <v>124</v>
      </c>
      <c r="N37" s="141">
        <v>0</v>
      </c>
      <c r="O37" s="144">
        <v>652</v>
      </c>
      <c r="P37" s="141">
        <v>0</v>
      </c>
      <c r="Q37" s="144">
        <v>14</v>
      </c>
      <c r="R37" s="179"/>
      <c r="S37" s="179"/>
      <c r="T37" s="46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</row>
    <row r="38" spans="1:37" ht="21" customHeight="1" thickBot="1">
      <c r="A38" s="11" t="s">
        <v>58</v>
      </c>
      <c r="B38" s="142">
        <f>C38+D38+E38+F38+G38+H38+I38+J38+K38+L38+M38+N38+O38+P38+Q38+'1-19-1'!B34+'1-19-1'!C34+'1-19-1'!D34+'1-19-1'!E34+'1-19-1'!F34+'1-19-1'!G34+'1-19-1'!H34+'1-19-1'!I34+'1-19-1'!J34+'1-19-1'!K34+'1-19-1'!L34</f>
        <v>1610</v>
      </c>
      <c r="C38" s="144">
        <v>838</v>
      </c>
      <c r="D38" s="141">
        <v>89</v>
      </c>
      <c r="E38" s="144">
        <v>33</v>
      </c>
      <c r="F38" s="141">
        <v>0</v>
      </c>
      <c r="G38" s="144">
        <v>60</v>
      </c>
      <c r="H38" s="141">
        <v>0</v>
      </c>
      <c r="I38" s="144">
        <v>0</v>
      </c>
      <c r="J38" s="141">
        <v>0</v>
      </c>
      <c r="K38" s="144">
        <v>0</v>
      </c>
      <c r="L38" s="141">
        <v>69</v>
      </c>
      <c r="M38" s="144">
        <v>0</v>
      </c>
      <c r="N38" s="141">
        <v>0</v>
      </c>
      <c r="O38" s="144">
        <v>242</v>
      </c>
      <c r="P38" s="141">
        <v>0</v>
      </c>
      <c r="Q38" s="144">
        <v>3</v>
      </c>
      <c r="R38" s="179"/>
      <c r="S38" s="179"/>
      <c r="T38" s="46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</row>
    <row r="39" spans="1:37" ht="21" customHeight="1" thickBot="1">
      <c r="A39" s="11" t="s">
        <v>10</v>
      </c>
      <c r="B39" s="142">
        <f>C39+D39+E39+F39+G39+H39+I39+J39+K39+L39+M39+N39+O39+P39+Q39+'1-19-1'!B35+'1-19-1'!C35+'1-19-1'!D35+'1-19-1'!E35+'1-19-1'!F35+'1-19-1'!G35+'1-19-1'!H35+'1-19-1'!I35+'1-19-1'!J35+'1-19-1'!K35+'1-19-1'!L35</f>
        <v>2586</v>
      </c>
      <c r="C39" s="144">
        <v>2214</v>
      </c>
      <c r="D39" s="141">
        <v>37</v>
      </c>
      <c r="E39" s="144">
        <v>10</v>
      </c>
      <c r="F39" s="141">
        <v>0</v>
      </c>
      <c r="G39" s="144">
        <v>0</v>
      </c>
      <c r="H39" s="141">
        <v>0</v>
      </c>
      <c r="I39" s="144">
        <v>0</v>
      </c>
      <c r="J39" s="141">
        <v>0</v>
      </c>
      <c r="K39" s="144">
        <v>0</v>
      </c>
      <c r="L39" s="141">
        <v>0</v>
      </c>
      <c r="M39" s="144">
        <v>26</v>
      </c>
      <c r="N39" s="141">
        <v>2</v>
      </c>
      <c r="O39" s="144">
        <v>17</v>
      </c>
      <c r="P39" s="141">
        <v>0</v>
      </c>
      <c r="Q39" s="144">
        <v>0</v>
      </c>
      <c r="R39" s="179"/>
      <c r="S39" s="179"/>
      <c r="T39" s="46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</row>
    <row r="40" spans="1:37" ht="21" customHeight="1" thickBot="1">
      <c r="A40" s="11" t="s">
        <v>11</v>
      </c>
      <c r="B40" s="142">
        <f>C40+D40+E40+F40+G40+H40+I40+J40+K40+L40+M40+N40+O40+P40+Q40+'1-19-1'!B36+'1-19-1'!C36+'1-19-1'!D36+'1-19-1'!E36+'1-19-1'!F36+'1-19-1'!G36+'1-19-1'!H36+'1-19-1'!I36+'1-19-1'!J36+'1-19-1'!K36+'1-19-1'!L36</f>
        <v>2241</v>
      </c>
      <c r="C40" s="144">
        <v>1233</v>
      </c>
      <c r="D40" s="141">
        <v>72</v>
      </c>
      <c r="E40" s="144">
        <v>55</v>
      </c>
      <c r="F40" s="141">
        <v>0</v>
      </c>
      <c r="G40" s="144">
        <v>0</v>
      </c>
      <c r="H40" s="141">
        <v>0</v>
      </c>
      <c r="I40" s="144">
        <v>0</v>
      </c>
      <c r="J40" s="141">
        <v>0</v>
      </c>
      <c r="K40" s="144">
        <v>1</v>
      </c>
      <c r="L40" s="141">
        <v>4</v>
      </c>
      <c r="M40" s="144">
        <v>0</v>
      </c>
      <c r="N40" s="141">
        <v>90</v>
      </c>
      <c r="O40" s="144">
        <v>297</v>
      </c>
      <c r="P40" s="141">
        <v>0</v>
      </c>
      <c r="Q40" s="144">
        <v>0</v>
      </c>
      <c r="R40" s="179"/>
      <c r="S40" s="179"/>
      <c r="T40" s="46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</row>
    <row r="41" spans="1:37" ht="21" customHeight="1" thickBot="1">
      <c r="A41" s="11" t="s">
        <v>59</v>
      </c>
      <c r="B41" s="142">
        <f>C41+D41+E41+F41+G41+H41+I41+J41+K41+L41+M41+N41+O41+P41+Q41+'1-19-1'!B37+'1-19-1'!C37+'1-19-1'!D37+'1-19-1'!E37+'1-19-1'!F37+'1-19-1'!G37+'1-19-1'!H37+'1-19-1'!I37+'1-19-1'!J37+'1-19-1'!K37+'1-19-1'!L37</f>
        <v>2562</v>
      </c>
      <c r="C41" s="144">
        <v>1444</v>
      </c>
      <c r="D41" s="141">
        <v>557</v>
      </c>
      <c r="E41" s="144">
        <v>19</v>
      </c>
      <c r="F41" s="141">
        <v>0</v>
      </c>
      <c r="G41" s="144">
        <v>0</v>
      </c>
      <c r="H41" s="141">
        <v>46</v>
      </c>
      <c r="I41" s="144">
        <v>0</v>
      </c>
      <c r="J41" s="141">
        <v>0</v>
      </c>
      <c r="K41" s="144">
        <v>0</v>
      </c>
      <c r="L41" s="141">
        <v>48</v>
      </c>
      <c r="M41" s="144">
        <v>0</v>
      </c>
      <c r="N41" s="141">
        <v>79</v>
      </c>
      <c r="O41" s="144">
        <v>100</v>
      </c>
      <c r="P41" s="141">
        <v>3</v>
      </c>
      <c r="Q41" s="144">
        <v>0</v>
      </c>
      <c r="R41" s="179"/>
      <c r="S41" s="179"/>
      <c r="T41" s="46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</row>
  </sheetData>
  <protectedRanges>
    <protectedRange password="CEEF" sqref="N2:Q2" name="Range2_2"/>
  </protectedRanges>
  <mergeCells count="1">
    <mergeCell ref="A1:Q1"/>
  </mergeCells>
  <printOptions horizontalCentered="1" verticalCentered="1"/>
  <pageMargins left="0.39370078740157483" right="0.59055118110236227" top="0.19685039370078741" bottom="0.39370078740157483" header="0" footer="0"/>
  <pageSetup paperSize="9" scale="7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5C83-FCB0-41BC-8DE8-7B2A50823A7F}">
  <sheetPr>
    <tabColor rgb="FF9999FF"/>
    <pageSetUpPr fitToPage="1"/>
  </sheetPr>
  <dimension ref="A1:N38"/>
  <sheetViews>
    <sheetView rightToLeft="1" view="pageBreakPreview" zoomScale="90" zoomScaleNormal="100" zoomScaleSheetLayoutView="90" workbookViewId="0">
      <selection sqref="A1:L1"/>
    </sheetView>
  </sheetViews>
  <sheetFormatPr defaultRowHeight="17.25"/>
  <cols>
    <col min="1" max="1" width="20" style="44" customWidth="1"/>
    <col min="2" max="12" width="9.5703125" style="35" customWidth="1"/>
    <col min="13" max="242" width="9.140625" style="131"/>
    <col min="243" max="243" width="15.28515625" style="131" customWidth="1"/>
    <col min="244" max="253" width="8.7109375" style="131" customWidth="1"/>
    <col min="254" max="254" width="9" style="131" customWidth="1"/>
    <col min="255" max="498" width="9.140625" style="131"/>
    <col min="499" max="499" width="15.28515625" style="131" customWidth="1"/>
    <col min="500" max="509" width="8.7109375" style="131" customWidth="1"/>
    <col min="510" max="510" width="9" style="131" customWidth="1"/>
    <col min="511" max="754" width="9.140625" style="131"/>
    <col min="755" max="755" width="15.28515625" style="131" customWidth="1"/>
    <col min="756" max="765" width="8.7109375" style="131" customWidth="1"/>
    <col min="766" max="766" width="9" style="131" customWidth="1"/>
    <col min="767" max="1010" width="9.140625" style="131"/>
    <col min="1011" max="1011" width="15.28515625" style="131" customWidth="1"/>
    <col min="1012" max="1021" width="8.7109375" style="131" customWidth="1"/>
    <col min="1022" max="1022" width="9" style="131" customWidth="1"/>
    <col min="1023" max="1266" width="9.140625" style="131"/>
    <col min="1267" max="1267" width="15.28515625" style="131" customWidth="1"/>
    <col min="1268" max="1277" width="8.7109375" style="131" customWidth="1"/>
    <col min="1278" max="1278" width="9" style="131" customWidth="1"/>
    <col min="1279" max="1522" width="9.140625" style="131"/>
    <col min="1523" max="1523" width="15.28515625" style="131" customWidth="1"/>
    <col min="1524" max="1533" width="8.7109375" style="131" customWidth="1"/>
    <col min="1534" max="1534" width="9" style="131" customWidth="1"/>
    <col min="1535" max="1778" width="9.140625" style="131"/>
    <col min="1779" max="1779" width="15.28515625" style="131" customWidth="1"/>
    <col min="1780" max="1789" width="8.7109375" style="131" customWidth="1"/>
    <col min="1790" max="1790" width="9" style="131" customWidth="1"/>
    <col min="1791" max="2034" width="9.140625" style="131"/>
    <col min="2035" max="2035" width="15.28515625" style="131" customWidth="1"/>
    <col min="2036" max="2045" width="8.7109375" style="131" customWidth="1"/>
    <col min="2046" max="2046" width="9" style="131" customWidth="1"/>
    <col min="2047" max="2290" width="9.140625" style="131"/>
    <col min="2291" max="2291" width="15.28515625" style="131" customWidth="1"/>
    <col min="2292" max="2301" width="8.7109375" style="131" customWidth="1"/>
    <col min="2302" max="2302" width="9" style="131" customWidth="1"/>
    <col min="2303" max="2546" width="9.140625" style="131"/>
    <col min="2547" max="2547" width="15.28515625" style="131" customWidth="1"/>
    <col min="2548" max="2557" width="8.7109375" style="131" customWidth="1"/>
    <col min="2558" max="2558" width="9" style="131" customWidth="1"/>
    <col min="2559" max="2802" width="9.140625" style="131"/>
    <col min="2803" max="2803" width="15.28515625" style="131" customWidth="1"/>
    <col min="2804" max="2813" width="8.7109375" style="131" customWidth="1"/>
    <col min="2814" max="2814" width="9" style="131" customWidth="1"/>
    <col min="2815" max="3058" width="9.140625" style="131"/>
    <col min="3059" max="3059" width="15.28515625" style="131" customWidth="1"/>
    <col min="3060" max="3069" width="8.7109375" style="131" customWidth="1"/>
    <col min="3070" max="3070" width="9" style="131" customWidth="1"/>
    <col min="3071" max="3314" width="9.140625" style="131"/>
    <col min="3315" max="3315" width="15.28515625" style="131" customWidth="1"/>
    <col min="3316" max="3325" width="8.7109375" style="131" customWidth="1"/>
    <col min="3326" max="3326" width="9" style="131" customWidth="1"/>
    <col min="3327" max="3570" width="9.140625" style="131"/>
    <col min="3571" max="3571" width="15.28515625" style="131" customWidth="1"/>
    <col min="3572" max="3581" width="8.7109375" style="131" customWidth="1"/>
    <col min="3582" max="3582" width="9" style="131" customWidth="1"/>
    <col min="3583" max="3826" width="9.140625" style="131"/>
    <col min="3827" max="3827" width="15.28515625" style="131" customWidth="1"/>
    <col min="3828" max="3837" width="8.7109375" style="131" customWidth="1"/>
    <col min="3838" max="3838" width="9" style="131" customWidth="1"/>
    <col min="3839" max="4082" width="9.140625" style="131"/>
    <col min="4083" max="4083" width="15.28515625" style="131" customWidth="1"/>
    <col min="4084" max="4093" width="8.7109375" style="131" customWidth="1"/>
    <col min="4094" max="4094" width="9" style="131" customWidth="1"/>
    <col min="4095" max="4338" width="9.140625" style="131"/>
    <col min="4339" max="4339" width="15.28515625" style="131" customWidth="1"/>
    <col min="4340" max="4349" width="8.7109375" style="131" customWidth="1"/>
    <col min="4350" max="4350" width="9" style="131" customWidth="1"/>
    <col min="4351" max="4594" width="9.140625" style="131"/>
    <col min="4595" max="4595" width="15.28515625" style="131" customWidth="1"/>
    <col min="4596" max="4605" width="8.7109375" style="131" customWidth="1"/>
    <col min="4606" max="4606" width="9" style="131" customWidth="1"/>
    <col min="4607" max="4850" width="9.140625" style="131"/>
    <col min="4851" max="4851" width="15.28515625" style="131" customWidth="1"/>
    <col min="4852" max="4861" width="8.7109375" style="131" customWidth="1"/>
    <col min="4862" max="4862" width="9" style="131" customWidth="1"/>
    <col min="4863" max="5106" width="9.140625" style="131"/>
    <col min="5107" max="5107" width="15.28515625" style="131" customWidth="1"/>
    <col min="5108" max="5117" width="8.7109375" style="131" customWidth="1"/>
    <col min="5118" max="5118" width="9" style="131" customWidth="1"/>
    <col min="5119" max="5362" width="9.140625" style="131"/>
    <col min="5363" max="5363" width="15.28515625" style="131" customWidth="1"/>
    <col min="5364" max="5373" width="8.7109375" style="131" customWidth="1"/>
    <col min="5374" max="5374" width="9" style="131" customWidth="1"/>
    <col min="5375" max="5618" width="9.140625" style="131"/>
    <col min="5619" max="5619" width="15.28515625" style="131" customWidth="1"/>
    <col min="5620" max="5629" width="8.7109375" style="131" customWidth="1"/>
    <col min="5630" max="5630" width="9" style="131" customWidth="1"/>
    <col min="5631" max="5874" width="9.140625" style="131"/>
    <col min="5875" max="5875" width="15.28515625" style="131" customWidth="1"/>
    <col min="5876" max="5885" width="8.7109375" style="131" customWidth="1"/>
    <col min="5886" max="5886" width="9" style="131" customWidth="1"/>
    <col min="5887" max="6130" width="9.140625" style="131"/>
    <col min="6131" max="6131" width="15.28515625" style="131" customWidth="1"/>
    <col min="6132" max="6141" width="8.7109375" style="131" customWidth="1"/>
    <col min="6142" max="6142" width="9" style="131" customWidth="1"/>
    <col min="6143" max="6386" width="9.140625" style="131"/>
    <col min="6387" max="6387" width="15.28515625" style="131" customWidth="1"/>
    <col min="6388" max="6397" width="8.7109375" style="131" customWidth="1"/>
    <col min="6398" max="6398" width="9" style="131" customWidth="1"/>
    <col min="6399" max="6642" width="9.140625" style="131"/>
    <col min="6643" max="6643" width="15.28515625" style="131" customWidth="1"/>
    <col min="6644" max="6653" width="8.7109375" style="131" customWidth="1"/>
    <col min="6654" max="6654" width="9" style="131" customWidth="1"/>
    <col min="6655" max="6898" width="9.140625" style="131"/>
    <col min="6899" max="6899" width="15.28515625" style="131" customWidth="1"/>
    <col min="6900" max="6909" width="8.7109375" style="131" customWidth="1"/>
    <col min="6910" max="6910" width="9" style="131" customWidth="1"/>
    <col min="6911" max="7154" width="9.140625" style="131"/>
    <col min="7155" max="7155" width="15.28515625" style="131" customWidth="1"/>
    <col min="7156" max="7165" width="8.7109375" style="131" customWidth="1"/>
    <col min="7166" max="7166" width="9" style="131" customWidth="1"/>
    <col min="7167" max="7410" width="9.140625" style="131"/>
    <col min="7411" max="7411" width="15.28515625" style="131" customWidth="1"/>
    <col min="7412" max="7421" width="8.7109375" style="131" customWidth="1"/>
    <col min="7422" max="7422" width="9" style="131" customWidth="1"/>
    <col min="7423" max="7666" width="9.140625" style="131"/>
    <col min="7667" max="7667" width="15.28515625" style="131" customWidth="1"/>
    <col min="7668" max="7677" width="8.7109375" style="131" customWidth="1"/>
    <col min="7678" max="7678" width="9" style="131" customWidth="1"/>
    <col min="7679" max="7922" width="9.140625" style="131"/>
    <col min="7923" max="7923" width="15.28515625" style="131" customWidth="1"/>
    <col min="7924" max="7933" width="8.7109375" style="131" customWidth="1"/>
    <col min="7934" max="7934" width="9" style="131" customWidth="1"/>
    <col min="7935" max="8178" width="9.140625" style="131"/>
    <col min="8179" max="8179" width="15.28515625" style="131" customWidth="1"/>
    <col min="8180" max="8189" width="8.7109375" style="131" customWidth="1"/>
    <col min="8190" max="8190" width="9" style="131" customWidth="1"/>
    <col min="8191" max="8434" width="9.140625" style="131"/>
    <col min="8435" max="8435" width="15.28515625" style="131" customWidth="1"/>
    <col min="8436" max="8445" width="8.7109375" style="131" customWidth="1"/>
    <col min="8446" max="8446" width="9" style="131" customWidth="1"/>
    <col min="8447" max="8690" width="9.140625" style="131"/>
    <col min="8691" max="8691" width="15.28515625" style="131" customWidth="1"/>
    <col min="8692" max="8701" width="8.7109375" style="131" customWidth="1"/>
    <col min="8702" max="8702" width="9" style="131" customWidth="1"/>
    <col min="8703" max="8946" width="9.140625" style="131"/>
    <col min="8947" max="8947" width="15.28515625" style="131" customWidth="1"/>
    <col min="8948" max="8957" width="8.7109375" style="131" customWidth="1"/>
    <col min="8958" max="8958" width="9" style="131" customWidth="1"/>
    <col min="8959" max="9202" width="9.140625" style="131"/>
    <col min="9203" max="9203" width="15.28515625" style="131" customWidth="1"/>
    <col min="9204" max="9213" width="8.7109375" style="131" customWidth="1"/>
    <col min="9214" max="9214" width="9" style="131" customWidth="1"/>
    <col min="9215" max="9458" width="9.140625" style="131"/>
    <col min="9459" max="9459" width="15.28515625" style="131" customWidth="1"/>
    <col min="9460" max="9469" width="8.7109375" style="131" customWidth="1"/>
    <col min="9470" max="9470" width="9" style="131" customWidth="1"/>
    <col min="9471" max="9714" width="9.140625" style="131"/>
    <col min="9715" max="9715" width="15.28515625" style="131" customWidth="1"/>
    <col min="9716" max="9725" width="8.7109375" style="131" customWidth="1"/>
    <col min="9726" max="9726" width="9" style="131" customWidth="1"/>
    <col min="9727" max="9970" width="9.140625" style="131"/>
    <col min="9971" max="9971" width="15.28515625" style="131" customWidth="1"/>
    <col min="9972" max="9981" width="8.7109375" style="131" customWidth="1"/>
    <col min="9982" max="9982" width="9" style="131" customWidth="1"/>
    <col min="9983" max="10226" width="9.140625" style="131"/>
    <col min="10227" max="10227" width="15.28515625" style="131" customWidth="1"/>
    <col min="10228" max="10237" width="8.7109375" style="131" customWidth="1"/>
    <col min="10238" max="10238" width="9" style="131" customWidth="1"/>
    <col min="10239" max="10482" width="9.140625" style="131"/>
    <col min="10483" max="10483" width="15.28515625" style="131" customWidth="1"/>
    <col min="10484" max="10493" width="8.7109375" style="131" customWidth="1"/>
    <col min="10494" max="10494" width="9" style="131" customWidth="1"/>
    <col min="10495" max="10738" width="9.140625" style="131"/>
    <col min="10739" max="10739" width="15.28515625" style="131" customWidth="1"/>
    <col min="10740" max="10749" width="8.7109375" style="131" customWidth="1"/>
    <col min="10750" max="10750" width="9" style="131" customWidth="1"/>
    <col min="10751" max="10994" width="9.140625" style="131"/>
    <col min="10995" max="10995" width="15.28515625" style="131" customWidth="1"/>
    <col min="10996" max="11005" width="8.7109375" style="131" customWidth="1"/>
    <col min="11006" max="11006" width="9" style="131" customWidth="1"/>
    <col min="11007" max="11250" width="9.140625" style="131"/>
    <col min="11251" max="11251" width="15.28515625" style="131" customWidth="1"/>
    <col min="11252" max="11261" width="8.7109375" style="131" customWidth="1"/>
    <col min="11262" max="11262" width="9" style="131" customWidth="1"/>
    <col min="11263" max="11506" width="9.140625" style="131"/>
    <col min="11507" max="11507" width="15.28515625" style="131" customWidth="1"/>
    <col min="11508" max="11517" width="8.7109375" style="131" customWidth="1"/>
    <col min="11518" max="11518" width="9" style="131" customWidth="1"/>
    <col min="11519" max="11762" width="9.140625" style="131"/>
    <col min="11763" max="11763" width="15.28515625" style="131" customWidth="1"/>
    <col min="11764" max="11773" width="8.7109375" style="131" customWidth="1"/>
    <col min="11774" max="11774" width="9" style="131" customWidth="1"/>
    <col min="11775" max="12018" width="9.140625" style="131"/>
    <col min="12019" max="12019" width="15.28515625" style="131" customWidth="1"/>
    <col min="12020" max="12029" width="8.7109375" style="131" customWidth="1"/>
    <col min="12030" max="12030" width="9" style="131" customWidth="1"/>
    <col min="12031" max="12274" width="9.140625" style="131"/>
    <col min="12275" max="12275" width="15.28515625" style="131" customWidth="1"/>
    <col min="12276" max="12285" width="8.7109375" style="131" customWidth="1"/>
    <col min="12286" max="12286" width="9" style="131" customWidth="1"/>
    <col min="12287" max="12530" width="9.140625" style="131"/>
    <col min="12531" max="12531" width="15.28515625" style="131" customWidth="1"/>
    <col min="12532" max="12541" width="8.7109375" style="131" customWidth="1"/>
    <col min="12542" max="12542" width="9" style="131" customWidth="1"/>
    <col min="12543" max="12786" width="9.140625" style="131"/>
    <col min="12787" max="12787" width="15.28515625" style="131" customWidth="1"/>
    <col min="12788" max="12797" width="8.7109375" style="131" customWidth="1"/>
    <col min="12798" max="12798" width="9" style="131" customWidth="1"/>
    <col min="12799" max="13042" width="9.140625" style="131"/>
    <col min="13043" max="13043" width="15.28515625" style="131" customWidth="1"/>
    <col min="13044" max="13053" width="8.7109375" style="131" customWidth="1"/>
    <col min="13054" max="13054" width="9" style="131" customWidth="1"/>
    <col min="13055" max="13298" width="9.140625" style="131"/>
    <col min="13299" max="13299" width="15.28515625" style="131" customWidth="1"/>
    <col min="13300" max="13309" width="8.7109375" style="131" customWidth="1"/>
    <col min="13310" max="13310" width="9" style="131" customWidth="1"/>
    <col min="13311" max="13554" width="9.140625" style="131"/>
    <col min="13555" max="13555" width="15.28515625" style="131" customWidth="1"/>
    <col min="13556" max="13565" width="8.7109375" style="131" customWidth="1"/>
    <col min="13566" max="13566" width="9" style="131" customWidth="1"/>
    <col min="13567" max="13810" width="9.140625" style="131"/>
    <col min="13811" max="13811" width="15.28515625" style="131" customWidth="1"/>
    <col min="13812" max="13821" width="8.7109375" style="131" customWidth="1"/>
    <col min="13822" max="13822" width="9" style="131" customWidth="1"/>
    <col min="13823" max="14066" width="9.140625" style="131"/>
    <col min="14067" max="14067" width="15.28515625" style="131" customWidth="1"/>
    <col min="14068" max="14077" width="8.7109375" style="131" customWidth="1"/>
    <col min="14078" max="14078" width="9" style="131" customWidth="1"/>
    <col min="14079" max="14322" width="9.140625" style="131"/>
    <col min="14323" max="14323" width="15.28515625" style="131" customWidth="1"/>
    <col min="14324" max="14333" width="8.7109375" style="131" customWidth="1"/>
    <col min="14334" max="14334" width="9" style="131" customWidth="1"/>
    <col min="14335" max="14578" width="9.140625" style="131"/>
    <col min="14579" max="14579" width="15.28515625" style="131" customWidth="1"/>
    <col min="14580" max="14589" width="8.7109375" style="131" customWidth="1"/>
    <col min="14590" max="14590" width="9" style="131" customWidth="1"/>
    <col min="14591" max="14834" width="9.140625" style="131"/>
    <col min="14835" max="14835" width="15.28515625" style="131" customWidth="1"/>
    <col min="14836" max="14845" width="8.7109375" style="131" customWidth="1"/>
    <col min="14846" max="14846" width="9" style="131" customWidth="1"/>
    <col min="14847" max="15090" width="9.140625" style="131"/>
    <col min="15091" max="15091" width="15.28515625" style="131" customWidth="1"/>
    <col min="15092" max="15101" width="8.7109375" style="131" customWidth="1"/>
    <col min="15102" max="15102" width="9" style="131" customWidth="1"/>
    <col min="15103" max="15346" width="9.140625" style="131"/>
    <col min="15347" max="15347" width="15.28515625" style="131" customWidth="1"/>
    <col min="15348" max="15357" width="8.7109375" style="131" customWidth="1"/>
    <col min="15358" max="15358" width="9" style="131" customWidth="1"/>
    <col min="15359" max="15602" width="9.140625" style="131"/>
    <col min="15603" max="15603" width="15.28515625" style="131" customWidth="1"/>
    <col min="15604" max="15613" width="8.7109375" style="131" customWidth="1"/>
    <col min="15614" max="15614" width="9" style="131" customWidth="1"/>
    <col min="15615" max="15858" width="9.140625" style="131"/>
    <col min="15859" max="15859" width="15.28515625" style="131" customWidth="1"/>
    <col min="15860" max="15869" width="8.7109375" style="131" customWidth="1"/>
    <col min="15870" max="15870" width="9" style="131" customWidth="1"/>
    <col min="15871" max="16114" width="9.140625" style="131"/>
    <col min="16115" max="16115" width="15.28515625" style="131" customWidth="1"/>
    <col min="16116" max="16125" width="8.7109375" style="131" customWidth="1"/>
    <col min="16126" max="16126" width="9" style="131" customWidth="1"/>
    <col min="16127" max="16384" width="9.140625" style="131"/>
  </cols>
  <sheetData>
    <row r="1" spans="1:14" ht="33.75" customHeight="1" thickBot="1">
      <c r="A1" s="313" t="s">
        <v>304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130"/>
      <c r="N1" s="130"/>
    </row>
    <row r="2" spans="1:14" ht="120.75" thickBot="1">
      <c r="A2" s="42" t="s">
        <v>68</v>
      </c>
      <c r="B2" s="42" t="s">
        <v>160</v>
      </c>
      <c r="C2" s="42" t="s">
        <v>161</v>
      </c>
      <c r="D2" s="42" t="s">
        <v>162</v>
      </c>
      <c r="E2" s="42" t="s">
        <v>163</v>
      </c>
      <c r="F2" s="42" t="s">
        <v>164</v>
      </c>
      <c r="G2" s="42" t="s">
        <v>165</v>
      </c>
      <c r="H2" s="42" t="s">
        <v>166</v>
      </c>
      <c r="I2" s="42" t="s">
        <v>167</v>
      </c>
      <c r="J2" s="42" t="s">
        <v>168</v>
      </c>
      <c r="K2" s="42" t="s">
        <v>169</v>
      </c>
      <c r="L2" s="42" t="s">
        <v>89</v>
      </c>
    </row>
    <row r="3" spans="1:14" ht="21">
      <c r="A3" s="2">
        <v>1399</v>
      </c>
      <c r="B3" s="135">
        <v>46</v>
      </c>
      <c r="C3" s="135">
        <v>215</v>
      </c>
      <c r="D3" s="135">
        <v>22</v>
      </c>
      <c r="E3" s="135">
        <v>27</v>
      </c>
      <c r="F3" s="135">
        <v>1019</v>
      </c>
      <c r="G3" s="135">
        <v>13997</v>
      </c>
      <c r="H3" s="135">
        <v>854</v>
      </c>
      <c r="I3" s="135">
        <v>272</v>
      </c>
      <c r="J3" s="135">
        <v>205</v>
      </c>
      <c r="K3" s="135">
        <v>33</v>
      </c>
      <c r="L3" s="135">
        <v>90</v>
      </c>
    </row>
    <row r="4" spans="1:14" ht="21.75" thickBot="1">
      <c r="A4" s="2">
        <v>1400</v>
      </c>
      <c r="B4" s="135">
        <f>SUM(B5:B37)</f>
        <v>90</v>
      </c>
      <c r="C4" s="135">
        <f t="shared" ref="C4:K4" si="0">SUM(C5:C37)</f>
        <v>246</v>
      </c>
      <c r="D4" s="135">
        <f t="shared" si="0"/>
        <v>12</v>
      </c>
      <c r="E4" s="135">
        <f t="shared" si="0"/>
        <v>45</v>
      </c>
      <c r="F4" s="135">
        <f t="shared" si="0"/>
        <v>1931</v>
      </c>
      <c r="G4" s="135">
        <f t="shared" si="0"/>
        <v>14036</v>
      </c>
      <c r="H4" s="135">
        <f t="shared" si="0"/>
        <v>1004</v>
      </c>
      <c r="I4" s="135">
        <f t="shared" si="0"/>
        <v>1000</v>
      </c>
      <c r="J4" s="135">
        <f t="shared" si="0"/>
        <v>358</v>
      </c>
      <c r="K4" s="135">
        <f t="shared" si="0"/>
        <v>1</v>
      </c>
      <c r="L4" s="135">
        <v>30</v>
      </c>
      <c r="M4" s="181"/>
      <c r="N4" s="181"/>
    </row>
    <row r="5" spans="1:14" ht="21.75" thickBot="1">
      <c r="A5" s="5" t="s">
        <v>41</v>
      </c>
      <c r="B5" s="141">
        <v>7</v>
      </c>
      <c r="C5" s="143">
        <v>7</v>
      </c>
      <c r="D5" s="141">
        <v>0</v>
      </c>
      <c r="E5" s="143">
        <v>16</v>
      </c>
      <c r="F5" s="141">
        <v>3</v>
      </c>
      <c r="G5" s="143">
        <v>677</v>
      </c>
      <c r="H5" s="141">
        <v>106</v>
      </c>
      <c r="I5" s="143">
        <v>13</v>
      </c>
      <c r="J5" s="141">
        <v>5</v>
      </c>
      <c r="K5" s="143">
        <v>0</v>
      </c>
      <c r="L5" s="141">
        <v>0</v>
      </c>
      <c r="N5" s="181"/>
    </row>
    <row r="6" spans="1:14" ht="21.75" thickBot="1">
      <c r="A6" s="11" t="s">
        <v>42</v>
      </c>
      <c r="B6" s="141">
        <v>6</v>
      </c>
      <c r="C6" s="144">
        <v>0</v>
      </c>
      <c r="D6" s="141">
        <v>0</v>
      </c>
      <c r="E6" s="144">
        <v>21</v>
      </c>
      <c r="F6" s="141">
        <v>0</v>
      </c>
      <c r="G6" s="144">
        <v>766</v>
      </c>
      <c r="H6" s="141">
        <v>69</v>
      </c>
      <c r="I6" s="144">
        <v>153</v>
      </c>
      <c r="J6" s="141">
        <v>4</v>
      </c>
      <c r="K6" s="144">
        <v>0</v>
      </c>
      <c r="L6" s="141">
        <v>1</v>
      </c>
      <c r="N6" s="181"/>
    </row>
    <row r="7" spans="1:14" ht="21.75" thickBot="1">
      <c r="A7" s="11" t="s">
        <v>43</v>
      </c>
      <c r="B7" s="141">
        <v>1</v>
      </c>
      <c r="C7" s="144">
        <v>8</v>
      </c>
      <c r="D7" s="141">
        <v>0</v>
      </c>
      <c r="E7" s="144">
        <v>0</v>
      </c>
      <c r="F7" s="141">
        <v>0</v>
      </c>
      <c r="G7" s="144">
        <v>349</v>
      </c>
      <c r="H7" s="141">
        <v>16</v>
      </c>
      <c r="I7" s="144">
        <v>0</v>
      </c>
      <c r="J7" s="141">
        <v>2</v>
      </c>
      <c r="K7" s="144">
        <v>0</v>
      </c>
      <c r="L7" s="141">
        <v>3</v>
      </c>
      <c r="N7" s="181"/>
    </row>
    <row r="8" spans="1:14" ht="21.75" thickBot="1">
      <c r="A8" s="11" t="s">
        <v>0</v>
      </c>
      <c r="B8" s="141">
        <v>18</v>
      </c>
      <c r="C8" s="144">
        <v>3</v>
      </c>
      <c r="D8" s="141">
        <v>0</v>
      </c>
      <c r="E8" s="144">
        <v>2</v>
      </c>
      <c r="F8" s="141">
        <v>31</v>
      </c>
      <c r="G8" s="144">
        <v>767</v>
      </c>
      <c r="H8" s="141">
        <v>30</v>
      </c>
      <c r="I8" s="144">
        <v>52</v>
      </c>
      <c r="J8" s="141">
        <v>8</v>
      </c>
      <c r="K8" s="144">
        <v>0</v>
      </c>
      <c r="L8" s="141">
        <v>0</v>
      </c>
      <c r="N8" s="181"/>
    </row>
    <row r="9" spans="1:14" ht="21.75" thickBot="1">
      <c r="A9" s="11" t="s">
        <v>33</v>
      </c>
      <c r="B9" s="141">
        <v>0</v>
      </c>
      <c r="C9" s="144">
        <v>8</v>
      </c>
      <c r="D9" s="141">
        <v>0</v>
      </c>
      <c r="E9" s="144">
        <v>0</v>
      </c>
      <c r="F9" s="141">
        <v>8</v>
      </c>
      <c r="G9" s="144">
        <v>376</v>
      </c>
      <c r="H9" s="141">
        <v>56</v>
      </c>
      <c r="I9" s="144">
        <v>30</v>
      </c>
      <c r="J9" s="141">
        <v>9</v>
      </c>
      <c r="K9" s="144">
        <v>0</v>
      </c>
      <c r="L9" s="141">
        <v>0</v>
      </c>
      <c r="N9" s="181"/>
    </row>
    <row r="10" spans="1:14" ht="21.75" thickBot="1">
      <c r="A10" s="11" t="s">
        <v>44</v>
      </c>
      <c r="B10" s="141">
        <v>0</v>
      </c>
      <c r="C10" s="144">
        <v>0</v>
      </c>
      <c r="D10" s="141">
        <v>0</v>
      </c>
      <c r="E10" s="144">
        <v>0</v>
      </c>
      <c r="F10" s="141">
        <v>0</v>
      </c>
      <c r="G10" s="144">
        <v>108</v>
      </c>
      <c r="H10" s="141">
        <v>3</v>
      </c>
      <c r="I10" s="144">
        <v>0</v>
      </c>
      <c r="J10" s="141">
        <v>0</v>
      </c>
      <c r="K10" s="144">
        <v>0</v>
      </c>
      <c r="L10" s="141">
        <v>0</v>
      </c>
      <c r="N10" s="181"/>
    </row>
    <row r="11" spans="1:14" ht="21.75" thickBot="1">
      <c r="A11" s="11" t="s">
        <v>1</v>
      </c>
      <c r="B11" s="141">
        <v>0</v>
      </c>
      <c r="C11" s="144">
        <v>0</v>
      </c>
      <c r="D11" s="141">
        <v>0</v>
      </c>
      <c r="E11" s="144">
        <v>0</v>
      </c>
      <c r="F11" s="141">
        <v>1</v>
      </c>
      <c r="G11" s="144">
        <v>217</v>
      </c>
      <c r="H11" s="141">
        <v>1</v>
      </c>
      <c r="I11" s="144">
        <v>28</v>
      </c>
      <c r="J11" s="141">
        <v>1</v>
      </c>
      <c r="K11" s="144">
        <v>0</v>
      </c>
      <c r="L11" s="141">
        <v>0</v>
      </c>
      <c r="N11" s="181"/>
    </row>
    <row r="12" spans="1:14" ht="21.75" thickBot="1">
      <c r="A12" s="11" t="s">
        <v>45</v>
      </c>
      <c r="B12" s="141">
        <v>2</v>
      </c>
      <c r="C12" s="144">
        <v>1</v>
      </c>
      <c r="D12" s="141">
        <v>0</v>
      </c>
      <c r="E12" s="144">
        <v>0</v>
      </c>
      <c r="F12" s="141">
        <v>0</v>
      </c>
      <c r="G12" s="144">
        <v>207</v>
      </c>
      <c r="H12" s="141">
        <v>30</v>
      </c>
      <c r="I12" s="144">
        <v>9</v>
      </c>
      <c r="J12" s="141">
        <v>0</v>
      </c>
      <c r="K12" s="144">
        <v>0</v>
      </c>
      <c r="L12" s="141">
        <v>0</v>
      </c>
      <c r="N12" s="181"/>
    </row>
    <row r="13" spans="1:14" ht="21.75" thickBot="1">
      <c r="A13" s="11" t="s">
        <v>46</v>
      </c>
      <c r="B13" s="141">
        <v>0</v>
      </c>
      <c r="C13" s="144">
        <v>0</v>
      </c>
      <c r="D13" s="141">
        <v>0</v>
      </c>
      <c r="E13" s="144">
        <v>0</v>
      </c>
      <c r="F13" s="141">
        <v>1</v>
      </c>
      <c r="G13" s="144">
        <v>93</v>
      </c>
      <c r="H13" s="141">
        <v>6</v>
      </c>
      <c r="I13" s="144">
        <v>0</v>
      </c>
      <c r="J13" s="141">
        <v>1</v>
      </c>
      <c r="K13" s="144">
        <v>0</v>
      </c>
      <c r="L13" s="141">
        <v>0</v>
      </c>
      <c r="N13" s="181"/>
    </row>
    <row r="14" spans="1:14" ht="21.75" thickBot="1">
      <c r="A14" s="11" t="s">
        <v>47</v>
      </c>
      <c r="B14" s="141">
        <v>5</v>
      </c>
      <c r="C14" s="144">
        <v>0</v>
      </c>
      <c r="D14" s="141">
        <v>12</v>
      </c>
      <c r="E14" s="144">
        <v>0</v>
      </c>
      <c r="F14" s="141">
        <v>21</v>
      </c>
      <c r="G14" s="144">
        <v>1086</v>
      </c>
      <c r="H14" s="141">
        <v>74</v>
      </c>
      <c r="I14" s="144">
        <v>14</v>
      </c>
      <c r="J14" s="141">
        <v>19</v>
      </c>
      <c r="K14" s="144">
        <v>0</v>
      </c>
      <c r="L14" s="141">
        <v>0</v>
      </c>
      <c r="N14" s="181"/>
    </row>
    <row r="15" spans="1:14" ht="21.75" thickBot="1">
      <c r="A15" s="11" t="s">
        <v>28</v>
      </c>
      <c r="B15" s="141">
        <v>0</v>
      </c>
      <c r="C15" s="144">
        <v>0</v>
      </c>
      <c r="D15" s="141">
        <v>0</v>
      </c>
      <c r="E15" s="144">
        <v>0</v>
      </c>
      <c r="F15" s="141">
        <v>28</v>
      </c>
      <c r="G15" s="144">
        <v>155</v>
      </c>
      <c r="H15" s="141">
        <v>8</v>
      </c>
      <c r="I15" s="144">
        <v>2</v>
      </c>
      <c r="J15" s="141">
        <v>1</v>
      </c>
      <c r="K15" s="144">
        <v>0</v>
      </c>
      <c r="L15" s="141">
        <v>0</v>
      </c>
      <c r="N15" s="181"/>
    </row>
    <row r="16" spans="1:14" ht="21.75" thickBot="1">
      <c r="A16" s="11" t="s">
        <v>2</v>
      </c>
      <c r="B16" s="141">
        <v>1</v>
      </c>
      <c r="C16" s="144">
        <v>0</v>
      </c>
      <c r="D16" s="141">
        <v>0</v>
      </c>
      <c r="E16" s="144">
        <v>0</v>
      </c>
      <c r="F16" s="141">
        <v>2</v>
      </c>
      <c r="G16" s="144">
        <v>653</v>
      </c>
      <c r="H16" s="141">
        <v>39</v>
      </c>
      <c r="I16" s="144">
        <v>46</v>
      </c>
      <c r="J16" s="141">
        <v>4</v>
      </c>
      <c r="K16" s="144">
        <v>0</v>
      </c>
      <c r="L16" s="141">
        <v>0</v>
      </c>
      <c r="N16" s="181"/>
    </row>
    <row r="17" spans="1:14" ht="21.75" thickBot="1">
      <c r="A17" s="11" t="s">
        <v>3</v>
      </c>
      <c r="B17" s="141">
        <v>0</v>
      </c>
      <c r="C17" s="144">
        <v>0</v>
      </c>
      <c r="D17" s="141">
        <v>0</v>
      </c>
      <c r="E17" s="144">
        <v>0</v>
      </c>
      <c r="F17" s="141">
        <v>7</v>
      </c>
      <c r="G17" s="144">
        <v>199</v>
      </c>
      <c r="H17" s="141">
        <v>1</v>
      </c>
      <c r="I17" s="144">
        <v>8</v>
      </c>
      <c r="J17" s="141">
        <v>8</v>
      </c>
      <c r="K17" s="144">
        <v>0</v>
      </c>
      <c r="L17" s="141">
        <v>0</v>
      </c>
      <c r="N17" s="181"/>
    </row>
    <row r="18" spans="1:14" ht="21.75" thickBot="1">
      <c r="A18" s="11" t="s">
        <v>4</v>
      </c>
      <c r="B18" s="141">
        <v>2</v>
      </c>
      <c r="C18" s="144">
        <v>0</v>
      </c>
      <c r="D18" s="141">
        <v>0</v>
      </c>
      <c r="E18" s="144">
        <v>0</v>
      </c>
      <c r="F18" s="141">
        <v>0</v>
      </c>
      <c r="G18" s="144">
        <v>132</v>
      </c>
      <c r="H18" s="141">
        <v>10</v>
      </c>
      <c r="I18" s="144">
        <v>3</v>
      </c>
      <c r="J18" s="141">
        <v>1</v>
      </c>
      <c r="K18" s="144">
        <v>0</v>
      </c>
      <c r="L18" s="141">
        <v>0</v>
      </c>
      <c r="N18" s="181"/>
    </row>
    <row r="19" spans="1:14" ht="21.75" thickBot="1">
      <c r="A19" s="11" t="s">
        <v>48</v>
      </c>
      <c r="B19" s="141">
        <v>0</v>
      </c>
      <c r="C19" s="144">
        <v>0</v>
      </c>
      <c r="D19" s="141">
        <v>0</v>
      </c>
      <c r="E19" s="144">
        <v>3</v>
      </c>
      <c r="F19" s="141">
        <v>0</v>
      </c>
      <c r="G19" s="144">
        <v>154</v>
      </c>
      <c r="H19" s="141">
        <v>5</v>
      </c>
      <c r="I19" s="144">
        <v>0</v>
      </c>
      <c r="J19" s="141">
        <v>0</v>
      </c>
      <c r="K19" s="144">
        <v>0</v>
      </c>
      <c r="L19" s="141">
        <v>0</v>
      </c>
      <c r="N19" s="181"/>
    </row>
    <row r="20" spans="1:14" ht="21.75" thickBot="1">
      <c r="A20" s="11" t="s">
        <v>49</v>
      </c>
      <c r="B20" s="141">
        <v>0</v>
      </c>
      <c r="C20" s="144">
        <v>155</v>
      </c>
      <c r="D20" s="141">
        <v>0</v>
      </c>
      <c r="E20" s="144">
        <v>1</v>
      </c>
      <c r="F20" s="141">
        <v>348</v>
      </c>
      <c r="G20" s="144">
        <v>0</v>
      </c>
      <c r="H20" s="141">
        <v>162</v>
      </c>
      <c r="I20" s="144">
        <v>115</v>
      </c>
      <c r="J20" s="141">
        <v>44</v>
      </c>
      <c r="K20" s="144">
        <v>1</v>
      </c>
      <c r="L20" s="141">
        <v>0</v>
      </c>
      <c r="N20" s="181"/>
    </row>
    <row r="21" spans="1:14" ht="21.75" thickBot="1">
      <c r="A21" s="11" t="s">
        <v>50</v>
      </c>
      <c r="B21" s="141">
        <v>1</v>
      </c>
      <c r="C21" s="144">
        <v>0</v>
      </c>
      <c r="D21" s="141">
        <v>0</v>
      </c>
      <c r="E21" s="144">
        <v>0</v>
      </c>
      <c r="F21" s="141">
        <v>13</v>
      </c>
      <c r="G21" s="144">
        <v>0</v>
      </c>
      <c r="H21" s="141">
        <v>1</v>
      </c>
      <c r="I21" s="144">
        <v>1</v>
      </c>
      <c r="J21" s="141">
        <v>1</v>
      </c>
      <c r="K21" s="144">
        <v>0</v>
      </c>
      <c r="L21" s="141">
        <v>0</v>
      </c>
      <c r="N21" s="181"/>
    </row>
    <row r="22" spans="1:14" ht="21.75" thickBot="1">
      <c r="A22" s="11" t="s">
        <v>51</v>
      </c>
      <c r="B22" s="141">
        <v>13</v>
      </c>
      <c r="C22" s="144">
        <v>1</v>
      </c>
      <c r="D22" s="141">
        <v>0</v>
      </c>
      <c r="E22" s="144">
        <v>0</v>
      </c>
      <c r="F22" s="141">
        <v>1334</v>
      </c>
      <c r="G22" s="144">
        <v>2077</v>
      </c>
      <c r="H22" s="141">
        <v>45</v>
      </c>
      <c r="I22" s="144">
        <v>95</v>
      </c>
      <c r="J22" s="141">
        <v>211</v>
      </c>
      <c r="K22" s="144">
        <v>0</v>
      </c>
      <c r="L22" s="141">
        <v>0</v>
      </c>
      <c r="N22" s="181"/>
    </row>
    <row r="23" spans="1:14" ht="21.75" thickBot="1">
      <c r="A23" s="11" t="s">
        <v>5</v>
      </c>
      <c r="B23" s="141">
        <v>1</v>
      </c>
      <c r="C23" s="144">
        <v>10</v>
      </c>
      <c r="D23" s="141">
        <v>0</v>
      </c>
      <c r="E23" s="144">
        <v>0</v>
      </c>
      <c r="F23" s="141">
        <v>38</v>
      </c>
      <c r="G23" s="144">
        <v>762</v>
      </c>
      <c r="H23" s="141">
        <v>34</v>
      </c>
      <c r="I23" s="144">
        <v>123</v>
      </c>
      <c r="J23" s="141">
        <v>3</v>
      </c>
      <c r="K23" s="144">
        <v>0</v>
      </c>
      <c r="L23" s="141">
        <v>0</v>
      </c>
      <c r="N23" s="181"/>
    </row>
    <row r="24" spans="1:14" ht="21.75" thickBot="1">
      <c r="A24" s="11" t="s">
        <v>52</v>
      </c>
      <c r="B24" s="141">
        <v>17</v>
      </c>
      <c r="C24" s="144">
        <v>2</v>
      </c>
      <c r="D24" s="141">
        <v>0</v>
      </c>
      <c r="E24" s="144">
        <v>0</v>
      </c>
      <c r="F24" s="141">
        <v>3</v>
      </c>
      <c r="G24" s="144">
        <v>322</v>
      </c>
      <c r="H24" s="141">
        <v>18</v>
      </c>
      <c r="I24" s="144">
        <v>91</v>
      </c>
      <c r="J24" s="141">
        <v>1</v>
      </c>
      <c r="K24" s="144">
        <v>0</v>
      </c>
      <c r="L24" s="141">
        <v>0</v>
      </c>
      <c r="N24" s="181"/>
    </row>
    <row r="25" spans="1:14" ht="21.75" thickBot="1">
      <c r="A25" s="11" t="s">
        <v>6</v>
      </c>
      <c r="B25" s="141">
        <v>0</v>
      </c>
      <c r="C25" s="144">
        <v>0</v>
      </c>
      <c r="D25" s="141">
        <v>0</v>
      </c>
      <c r="E25" s="144">
        <v>0</v>
      </c>
      <c r="F25" s="141">
        <v>1</v>
      </c>
      <c r="G25" s="144">
        <v>202</v>
      </c>
      <c r="H25" s="141">
        <v>8</v>
      </c>
      <c r="I25" s="144">
        <v>4</v>
      </c>
      <c r="J25" s="141">
        <v>0</v>
      </c>
      <c r="K25" s="144">
        <v>0</v>
      </c>
      <c r="L25" s="141">
        <v>0</v>
      </c>
      <c r="N25" s="181"/>
    </row>
    <row r="26" spans="1:14" ht="21.75" thickBot="1">
      <c r="A26" s="11" t="s">
        <v>53</v>
      </c>
      <c r="B26" s="141">
        <v>3</v>
      </c>
      <c r="C26" s="144">
        <v>7</v>
      </c>
      <c r="D26" s="141">
        <v>0</v>
      </c>
      <c r="E26" s="144">
        <v>1</v>
      </c>
      <c r="F26" s="141">
        <v>0</v>
      </c>
      <c r="G26" s="144">
        <v>274</v>
      </c>
      <c r="H26" s="141">
        <v>8</v>
      </c>
      <c r="I26" s="144">
        <v>9</v>
      </c>
      <c r="J26" s="141">
        <v>0</v>
      </c>
      <c r="K26" s="144">
        <v>0</v>
      </c>
      <c r="L26" s="141">
        <v>0</v>
      </c>
      <c r="N26" s="181"/>
    </row>
    <row r="27" spans="1:14" ht="21.75" thickBot="1">
      <c r="A27" s="11" t="s">
        <v>54</v>
      </c>
      <c r="B27" s="141">
        <v>1</v>
      </c>
      <c r="C27" s="144">
        <v>15</v>
      </c>
      <c r="D27" s="141">
        <v>0</v>
      </c>
      <c r="E27" s="144">
        <v>0</v>
      </c>
      <c r="F27" s="141">
        <v>21</v>
      </c>
      <c r="G27" s="144">
        <v>614</v>
      </c>
      <c r="H27" s="141">
        <v>88</v>
      </c>
      <c r="I27" s="144">
        <v>45</v>
      </c>
      <c r="J27" s="141">
        <v>2</v>
      </c>
      <c r="K27" s="144">
        <v>0</v>
      </c>
      <c r="L27" s="141">
        <v>0</v>
      </c>
      <c r="N27" s="181"/>
    </row>
    <row r="28" spans="1:14" ht="21.75" thickBot="1">
      <c r="A28" s="11" t="s">
        <v>55</v>
      </c>
      <c r="B28" s="141">
        <v>0</v>
      </c>
      <c r="C28" s="144">
        <v>3</v>
      </c>
      <c r="D28" s="141">
        <v>0</v>
      </c>
      <c r="E28" s="144">
        <v>0</v>
      </c>
      <c r="F28" s="141">
        <v>0</v>
      </c>
      <c r="G28" s="144">
        <v>441</v>
      </c>
      <c r="H28" s="141">
        <v>31</v>
      </c>
      <c r="I28" s="144">
        <v>23</v>
      </c>
      <c r="J28" s="141">
        <v>5</v>
      </c>
      <c r="K28" s="144">
        <v>0</v>
      </c>
      <c r="L28" s="141">
        <v>0</v>
      </c>
      <c r="N28" s="181"/>
    </row>
    <row r="29" spans="1:14" ht="21.75" thickBot="1">
      <c r="A29" s="11" t="s">
        <v>56</v>
      </c>
      <c r="B29" s="141">
        <v>1</v>
      </c>
      <c r="C29" s="144">
        <v>4</v>
      </c>
      <c r="D29" s="141">
        <v>0</v>
      </c>
      <c r="E29" s="144">
        <v>0</v>
      </c>
      <c r="F29" s="141">
        <v>0</v>
      </c>
      <c r="G29" s="144">
        <v>122</v>
      </c>
      <c r="H29" s="141">
        <v>0</v>
      </c>
      <c r="I29" s="144">
        <v>7</v>
      </c>
      <c r="J29" s="141">
        <v>3</v>
      </c>
      <c r="K29" s="144">
        <v>0</v>
      </c>
      <c r="L29" s="141">
        <v>0</v>
      </c>
      <c r="N29" s="181"/>
    </row>
    <row r="30" spans="1:14" ht="21.75" thickBot="1">
      <c r="A30" s="11" t="s">
        <v>7</v>
      </c>
      <c r="B30" s="141">
        <v>2</v>
      </c>
      <c r="C30" s="144">
        <v>0</v>
      </c>
      <c r="D30" s="141">
        <v>0</v>
      </c>
      <c r="E30" s="144">
        <v>0</v>
      </c>
      <c r="F30" s="141">
        <v>13</v>
      </c>
      <c r="G30" s="144">
        <v>397</v>
      </c>
      <c r="H30" s="141">
        <v>2</v>
      </c>
      <c r="I30" s="144">
        <v>23</v>
      </c>
      <c r="J30" s="141">
        <v>0</v>
      </c>
      <c r="K30" s="144">
        <v>0</v>
      </c>
      <c r="L30" s="141">
        <v>0</v>
      </c>
      <c r="N30" s="181"/>
    </row>
    <row r="31" spans="1:14" ht="21.75" thickBot="1">
      <c r="A31" s="11" t="s">
        <v>57</v>
      </c>
      <c r="B31" s="141">
        <v>3</v>
      </c>
      <c r="C31" s="144">
        <v>11</v>
      </c>
      <c r="D31" s="141">
        <v>0</v>
      </c>
      <c r="E31" s="144">
        <v>1</v>
      </c>
      <c r="F31" s="141">
        <v>19</v>
      </c>
      <c r="G31" s="144">
        <v>563</v>
      </c>
      <c r="H31" s="141">
        <v>9</v>
      </c>
      <c r="I31" s="144">
        <v>28</v>
      </c>
      <c r="J31" s="141">
        <v>4</v>
      </c>
      <c r="K31" s="144">
        <v>0</v>
      </c>
      <c r="L31" s="141">
        <v>0</v>
      </c>
      <c r="N31" s="181"/>
    </row>
    <row r="32" spans="1:14" ht="21.75" thickBot="1">
      <c r="A32" s="11" t="s">
        <v>8</v>
      </c>
      <c r="B32" s="141">
        <v>1</v>
      </c>
      <c r="C32" s="144">
        <v>0</v>
      </c>
      <c r="D32" s="141">
        <v>0</v>
      </c>
      <c r="E32" s="144">
        <v>0</v>
      </c>
      <c r="F32" s="141">
        <v>0</v>
      </c>
      <c r="G32" s="144">
        <v>541</v>
      </c>
      <c r="H32" s="141">
        <v>18</v>
      </c>
      <c r="I32" s="144">
        <v>0</v>
      </c>
      <c r="J32" s="141">
        <v>1</v>
      </c>
      <c r="K32" s="144">
        <v>0</v>
      </c>
      <c r="L32" s="141">
        <v>0</v>
      </c>
      <c r="N32" s="181"/>
    </row>
    <row r="33" spans="1:14" ht="21.75" thickBot="1">
      <c r="A33" s="11" t="s">
        <v>9</v>
      </c>
      <c r="B33" s="141">
        <v>5</v>
      </c>
      <c r="C33" s="144">
        <v>11</v>
      </c>
      <c r="D33" s="141">
        <v>0</v>
      </c>
      <c r="E33" s="144">
        <v>0</v>
      </c>
      <c r="F33" s="141">
        <v>36</v>
      </c>
      <c r="G33" s="144">
        <v>634</v>
      </c>
      <c r="H33" s="141">
        <v>21</v>
      </c>
      <c r="I33" s="144">
        <v>57</v>
      </c>
      <c r="J33" s="141">
        <v>12</v>
      </c>
      <c r="K33" s="144">
        <v>0</v>
      </c>
      <c r="L33" s="141">
        <v>0</v>
      </c>
      <c r="N33" s="181"/>
    </row>
    <row r="34" spans="1:14" ht="21.75" thickBot="1">
      <c r="A34" s="11" t="s">
        <v>58</v>
      </c>
      <c r="B34" s="141">
        <v>0</v>
      </c>
      <c r="C34" s="144">
        <v>0</v>
      </c>
      <c r="D34" s="141">
        <v>0</v>
      </c>
      <c r="E34" s="144">
        <v>0</v>
      </c>
      <c r="F34" s="141">
        <v>0</v>
      </c>
      <c r="G34" s="144">
        <v>254</v>
      </c>
      <c r="H34" s="141">
        <v>20</v>
      </c>
      <c r="I34" s="144">
        <v>0</v>
      </c>
      <c r="J34" s="141">
        <v>2</v>
      </c>
      <c r="K34" s="144">
        <v>0</v>
      </c>
      <c r="L34" s="141">
        <v>0</v>
      </c>
      <c r="N34" s="181"/>
    </row>
    <row r="35" spans="1:14" ht="21.75" thickBot="1">
      <c r="A35" s="11" t="s">
        <v>10</v>
      </c>
      <c r="B35" s="141">
        <v>0</v>
      </c>
      <c r="C35" s="144">
        <v>0</v>
      </c>
      <c r="D35" s="141">
        <v>0</v>
      </c>
      <c r="E35" s="144">
        <v>0</v>
      </c>
      <c r="F35" s="141">
        <v>0</v>
      </c>
      <c r="G35" s="144">
        <v>255</v>
      </c>
      <c r="H35" s="141">
        <v>8</v>
      </c>
      <c r="I35" s="144">
        <v>17</v>
      </c>
      <c r="J35" s="141">
        <v>0</v>
      </c>
      <c r="K35" s="144">
        <v>0</v>
      </c>
      <c r="L35" s="141">
        <v>0</v>
      </c>
      <c r="N35" s="181"/>
    </row>
    <row r="36" spans="1:14" ht="21.75" thickBot="1">
      <c r="A36" s="11" t="s">
        <v>11</v>
      </c>
      <c r="B36" s="141">
        <v>0</v>
      </c>
      <c r="C36" s="144">
        <v>0</v>
      </c>
      <c r="D36" s="141">
        <v>0</v>
      </c>
      <c r="E36" s="144">
        <v>0</v>
      </c>
      <c r="F36" s="141">
        <v>2</v>
      </c>
      <c r="G36" s="144">
        <v>412</v>
      </c>
      <c r="H36" s="141">
        <v>46</v>
      </c>
      <c r="I36" s="144">
        <v>0</v>
      </c>
      <c r="J36" s="141">
        <v>3</v>
      </c>
      <c r="K36" s="144">
        <v>0</v>
      </c>
      <c r="L36" s="141">
        <v>26</v>
      </c>
      <c r="N36" s="181"/>
    </row>
    <row r="37" spans="1:14" ht="21.75" thickBot="1">
      <c r="A37" s="11" t="s">
        <v>59</v>
      </c>
      <c r="B37" s="141">
        <v>0</v>
      </c>
      <c r="C37" s="144">
        <v>0</v>
      </c>
      <c r="D37" s="141">
        <v>0</v>
      </c>
      <c r="E37" s="144">
        <v>0</v>
      </c>
      <c r="F37" s="141">
        <v>1</v>
      </c>
      <c r="G37" s="144">
        <v>227</v>
      </c>
      <c r="H37" s="141">
        <v>31</v>
      </c>
      <c r="I37" s="144">
        <v>4</v>
      </c>
      <c r="J37" s="141">
        <v>3</v>
      </c>
      <c r="K37" s="144">
        <v>0</v>
      </c>
      <c r="L37" s="141">
        <v>0</v>
      </c>
      <c r="N37" s="181"/>
    </row>
    <row r="38" spans="1:14">
      <c r="A38" s="342" t="s">
        <v>170</v>
      </c>
      <c r="B38" s="343"/>
      <c r="C38" s="343"/>
      <c r="D38" s="343"/>
      <c r="E38" s="343"/>
      <c r="F38" s="343"/>
      <c r="G38" s="343"/>
      <c r="H38" s="343"/>
      <c r="I38" s="343"/>
      <c r="J38" s="343"/>
      <c r="K38" s="343"/>
      <c r="L38" s="343"/>
    </row>
  </sheetData>
  <protectedRanges>
    <protectedRange password="CEEF" sqref="B2 G2" name="Range2"/>
  </protectedRanges>
  <mergeCells count="2">
    <mergeCell ref="A38:L38"/>
    <mergeCell ref="A1:L1"/>
  </mergeCells>
  <printOptions horizontalCentered="1" verticalCentered="1"/>
  <pageMargins left="0.39370078740157483" right="0.59055118110236227" top="0.19685039370078741" bottom="0.39370078740157483" header="0" footer="0"/>
  <pageSetup paperSize="9" scale="7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A60B0-6861-431F-94C7-EA19980E5BE7}">
  <sheetPr>
    <tabColor indexed="24"/>
    <pageSetUpPr fitToPage="1"/>
  </sheetPr>
  <dimension ref="A1:F42"/>
  <sheetViews>
    <sheetView rightToLeft="1" view="pageBreakPreview" zoomScaleSheetLayoutView="100" workbookViewId="0">
      <selection sqref="A1:D1"/>
    </sheetView>
  </sheetViews>
  <sheetFormatPr defaultColWidth="21.42578125" defaultRowHeight="15.75"/>
  <cols>
    <col min="1" max="4" width="25.855468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6" ht="33.75" customHeight="1" thickBot="1">
      <c r="A1" s="303" t="s">
        <v>305</v>
      </c>
      <c r="B1" s="303"/>
      <c r="C1" s="303"/>
      <c r="D1" s="303"/>
      <c r="E1" s="30"/>
      <c r="F1" s="30"/>
    </row>
    <row r="2" spans="1:6" ht="47.25" customHeight="1" thickBot="1">
      <c r="A2" s="119" t="s">
        <v>68</v>
      </c>
      <c r="B2" s="119" t="s">
        <v>40</v>
      </c>
      <c r="C2" s="119" t="s">
        <v>104</v>
      </c>
      <c r="D2" s="119" t="s">
        <v>105</v>
      </c>
    </row>
    <row r="3" spans="1:6" ht="21" customHeight="1">
      <c r="A3" s="2">
        <v>1395</v>
      </c>
      <c r="B3" s="3">
        <v>13779620</v>
      </c>
      <c r="C3" s="3">
        <v>2595785</v>
      </c>
      <c r="D3" s="3">
        <v>11183835</v>
      </c>
    </row>
    <row r="4" spans="1:6" ht="21" customHeight="1">
      <c r="A4" s="2">
        <v>1396</v>
      </c>
      <c r="B4" s="3">
        <v>13982954</v>
      </c>
      <c r="C4" s="3">
        <v>2679930</v>
      </c>
      <c r="D4" s="3">
        <v>11303024</v>
      </c>
    </row>
    <row r="5" spans="1:6" ht="21" customHeight="1">
      <c r="A5" s="2">
        <v>1397</v>
      </c>
      <c r="B5" s="3">
        <v>14029193</v>
      </c>
      <c r="C5" s="3">
        <v>2760740.5193809289</v>
      </c>
      <c r="D5" s="3">
        <v>11268452.480619069</v>
      </c>
    </row>
    <row r="6" spans="1:6" ht="21" customHeight="1">
      <c r="A6" s="2">
        <v>1398</v>
      </c>
      <c r="B6" s="3">
        <v>14373260</v>
      </c>
      <c r="C6" s="3">
        <v>2853430</v>
      </c>
      <c r="D6" s="3">
        <v>11519830</v>
      </c>
    </row>
    <row r="7" spans="1:6" ht="21" customHeight="1">
      <c r="A7" s="2">
        <v>1399</v>
      </c>
      <c r="B7" s="3">
        <v>14584801</v>
      </c>
      <c r="C7" s="3">
        <v>2886569</v>
      </c>
      <c r="D7" s="3">
        <v>11698232</v>
      </c>
    </row>
    <row r="8" spans="1:6" ht="21" customHeight="1" thickBot="1">
      <c r="A8" s="2">
        <v>1400</v>
      </c>
      <c r="B8" s="3">
        <f t="shared" ref="B8:C8" si="0">SUM(B9:B41)</f>
        <v>15130015</v>
      </c>
      <c r="C8" s="3">
        <f t="shared" si="0"/>
        <v>3124290</v>
      </c>
      <c r="D8" s="3">
        <f>SUM(D9:D41)</f>
        <v>12005725</v>
      </c>
    </row>
    <row r="9" spans="1:6" ht="21" customHeight="1" thickBot="1">
      <c r="A9" s="5" t="s">
        <v>41</v>
      </c>
      <c r="B9" s="128">
        <f>C9+D9</f>
        <v>729402</v>
      </c>
      <c r="C9" s="7">
        <v>129016</v>
      </c>
      <c r="D9" s="6">
        <v>600386</v>
      </c>
    </row>
    <row r="10" spans="1:6" ht="21" customHeight="1" thickBot="1">
      <c r="A10" s="11" t="s">
        <v>42</v>
      </c>
      <c r="B10" s="128">
        <f t="shared" ref="B10:B41" si="1">C10+D10</f>
        <v>393138</v>
      </c>
      <c r="C10" s="7">
        <v>71601</v>
      </c>
      <c r="D10" s="22">
        <v>321537</v>
      </c>
    </row>
    <row r="11" spans="1:6" ht="21" customHeight="1" thickBot="1">
      <c r="A11" s="11" t="s">
        <v>43</v>
      </c>
      <c r="B11" s="128">
        <f t="shared" si="1"/>
        <v>194946</v>
      </c>
      <c r="C11" s="7">
        <v>32046</v>
      </c>
      <c r="D11" s="22">
        <v>162900</v>
      </c>
    </row>
    <row r="12" spans="1:6" ht="21" customHeight="1" thickBot="1">
      <c r="A12" s="11" t="s">
        <v>0</v>
      </c>
      <c r="B12" s="128">
        <f t="shared" si="1"/>
        <v>1205006</v>
      </c>
      <c r="C12" s="7">
        <v>233574</v>
      </c>
      <c r="D12" s="22">
        <v>971432</v>
      </c>
    </row>
    <row r="13" spans="1:6" ht="21" customHeight="1" thickBot="1">
      <c r="A13" s="11" t="s">
        <v>33</v>
      </c>
      <c r="B13" s="128">
        <f t="shared" si="1"/>
        <v>498849</v>
      </c>
      <c r="C13" s="7">
        <v>116900</v>
      </c>
      <c r="D13" s="22">
        <v>381949</v>
      </c>
    </row>
    <row r="14" spans="1:6" ht="21" customHeight="1" thickBot="1">
      <c r="A14" s="11" t="s">
        <v>44</v>
      </c>
      <c r="B14" s="128">
        <f t="shared" si="1"/>
        <v>104530</v>
      </c>
      <c r="C14" s="7">
        <v>21332</v>
      </c>
      <c r="D14" s="22">
        <v>83198</v>
      </c>
    </row>
    <row r="15" spans="1:6" ht="21" customHeight="1" thickBot="1">
      <c r="A15" s="11" t="s">
        <v>1</v>
      </c>
      <c r="B15" s="128">
        <f t="shared" si="1"/>
        <v>343904</v>
      </c>
      <c r="C15" s="7">
        <v>38999</v>
      </c>
      <c r="D15" s="22">
        <v>304905</v>
      </c>
    </row>
    <row r="16" spans="1:6" ht="21" customHeight="1" thickBot="1">
      <c r="A16" s="11" t="s">
        <v>45</v>
      </c>
      <c r="B16" s="128">
        <f t="shared" si="1"/>
        <v>156244</v>
      </c>
      <c r="C16" s="7">
        <v>37253</v>
      </c>
      <c r="D16" s="22">
        <v>118991</v>
      </c>
    </row>
    <row r="17" spans="1:4" ht="21" customHeight="1" thickBot="1">
      <c r="A17" s="11" t="s">
        <v>46</v>
      </c>
      <c r="B17" s="128">
        <f t="shared" si="1"/>
        <v>126693</v>
      </c>
      <c r="C17" s="7">
        <v>22484</v>
      </c>
      <c r="D17" s="22">
        <v>104209</v>
      </c>
    </row>
    <row r="18" spans="1:4" ht="21" customHeight="1" thickBot="1">
      <c r="A18" s="11" t="s">
        <v>47</v>
      </c>
      <c r="B18" s="128">
        <f t="shared" si="1"/>
        <v>963518</v>
      </c>
      <c r="C18" s="7">
        <v>198357</v>
      </c>
      <c r="D18" s="22">
        <v>765161</v>
      </c>
    </row>
    <row r="19" spans="1:4" ht="21" customHeight="1" thickBot="1">
      <c r="A19" s="11" t="s">
        <v>28</v>
      </c>
      <c r="B19" s="128">
        <f t="shared" si="1"/>
        <v>105564</v>
      </c>
      <c r="C19" s="7">
        <v>24008</v>
      </c>
      <c r="D19" s="22">
        <v>81556</v>
      </c>
    </row>
    <row r="20" spans="1:4" ht="21" customHeight="1" thickBot="1">
      <c r="A20" s="11" t="s">
        <v>2</v>
      </c>
      <c r="B20" s="128">
        <f t="shared" si="1"/>
        <v>896499</v>
      </c>
      <c r="C20" s="7">
        <v>128243</v>
      </c>
      <c r="D20" s="22">
        <v>768256</v>
      </c>
    </row>
    <row r="21" spans="1:4" ht="21" customHeight="1" thickBot="1">
      <c r="A21" s="11" t="s">
        <v>3</v>
      </c>
      <c r="B21" s="128">
        <f t="shared" si="1"/>
        <v>198779</v>
      </c>
      <c r="C21" s="7">
        <v>40326</v>
      </c>
      <c r="D21" s="22">
        <v>158453</v>
      </c>
    </row>
    <row r="22" spans="1:4" ht="21" customHeight="1" thickBot="1">
      <c r="A22" s="11" t="s">
        <v>4</v>
      </c>
      <c r="B22" s="128">
        <f t="shared" si="1"/>
        <v>176923</v>
      </c>
      <c r="C22" s="7">
        <v>36800</v>
      </c>
      <c r="D22" s="22">
        <v>140123</v>
      </c>
    </row>
    <row r="23" spans="1:4" ht="21" customHeight="1" thickBot="1">
      <c r="A23" s="11" t="s">
        <v>48</v>
      </c>
      <c r="B23" s="128">
        <f t="shared" si="1"/>
        <v>226386</v>
      </c>
      <c r="C23" s="7">
        <v>46155</v>
      </c>
      <c r="D23" s="22">
        <v>180231</v>
      </c>
    </row>
    <row r="24" spans="1:4" ht="21" customHeight="1" thickBot="1">
      <c r="A24" s="11" t="s">
        <v>49</v>
      </c>
      <c r="B24" s="128">
        <f t="shared" si="1"/>
        <v>1389856</v>
      </c>
      <c r="C24" s="7">
        <v>356564</v>
      </c>
      <c r="D24" s="22">
        <v>1033292</v>
      </c>
    </row>
    <row r="25" spans="1:4" ht="21" customHeight="1" thickBot="1">
      <c r="A25" s="11" t="s">
        <v>50</v>
      </c>
      <c r="B25" s="128">
        <f t="shared" si="1"/>
        <v>715500</v>
      </c>
      <c r="C25" s="7">
        <v>126582</v>
      </c>
      <c r="D25" s="22">
        <v>588918</v>
      </c>
    </row>
    <row r="26" spans="1:4" ht="21" customHeight="1" thickBot="1">
      <c r="A26" s="11" t="s">
        <v>51</v>
      </c>
      <c r="B26" s="128">
        <f t="shared" si="1"/>
        <v>1406356</v>
      </c>
      <c r="C26" s="7">
        <v>378079</v>
      </c>
      <c r="D26" s="22">
        <v>1028277</v>
      </c>
    </row>
    <row r="27" spans="1:4" ht="21" customHeight="1" thickBot="1">
      <c r="A27" s="11" t="s">
        <v>5</v>
      </c>
      <c r="B27" s="128">
        <f t="shared" si="1"/>
        <v>807043</v>
      </c>
      <c r="C27" s="7">
        <v>179156</v>
      </c>
      <c r="D27" s="22">
        <v>627887</v>
      </c>
    </row>
    <row r="28" spans="1:4" ht="21" customHeight="1" thickBot="1">
      <c r="A28" s="11" t="s">
        <v>52</v>
      </c>
      <c r="B28" s="128">
        <f t="shared" si="1"/>
        <v>264594</v>
      </c>
      <c r="C28" s="7">
        <v>48478</v>
      </c>
      <c r="D28" s="22">
        <v>216116</v>
      </c>
    </row>
    <row r="29" spans="1:4" ht="21" customHeight="1" thickBot="1">
      <c r="A29" s="11" t="s">
        <v>6</v>
      </c>
      <c r="B29" s="128">
        <f t="shared" si="1"/>
        <v>245141</v>
      </c>
      <c r="C29" s="7">
        <v>34773</v>
      </c>
      <c r="D29" s="22">
        <v>210368</v>
      </c>
    </row>
    <row r="30" spans="1:4" ht="21" customHeight="1" thickBot="1">
      <c r="A30" s="11" t="s">
        <v>53</v>
      </c>
      <c r="B30" s="128">
        <f t="shared" si="1"/>
        <v>215630</v>
      </c>
      <c r="C30" s="7">
        <v>45233</v>
      </c>
      <c r="D30" s="22">
        <v>170397</v>
      </c>
    </row>
    <row r="31" spans="1:4" ht="21" customHeight="1" thickBot="1">
      <c r="A31" s="11" t="s">
        <v>54</v>
      </c>
      <c r="B31" s="128">
        <f t="shared" si="1"/>
        <v>526193</v>
      </c>
      <c r="C31" s="7">
        <v>109397</v>
      </c>
      <c r="D31" s="22">
        <v>416796</v>
      </c>
    </row>
    <row r="32" spans="1:4" ht="21" customHeight="1" thickBot="1">
      <c r="A32" s="11" t="s">
        <v>55</v>
      </c>
      <c r="B32" s="128">
        <f t="shared" si="1"/>
        <v>257167</v>
      </c>
      <c r="C32" s="7">
        <v>49713</v>
      </c>
      <c r="D32" s="22">
        <v>207454</v>
      </c>
    </row>
    <row r="33" spans="1:4" ht="21" customHeight="1" thickBot="1">
      <c r="A33" s="11" t="s">
        <v>56</v>
      </c>
      <c r="B33" s="128">
        <f t="shared" si="1"/>
        <v>101253</v>
      </c>
      <c r="C33" s="7">
        <v>18346</v>
      </c>
      <c r="D33" s="22">
        <v>82907</v>
      </c>
    </row>
    <row r="34" spans="1:4" ht="21" customHeight="1" thickBot="1">
      <c r="A34" s="11" t="s">
        <v>7</v>
      </c>
      <c r="B34" s="128">
        <f t="shared" si="1"/>
        <v>272911</v>
      </c>
      <c r="C34" s="7">
        <v>60948</v>
      </c>
      <c r="D34" s="22">
        <v>211963</v>
      </c>
    </row>
    <row r="35" spans="1:4" ht="21" customHeight="1" thickBot="1">
      <c r="A35" s="11" t="s">
        <v>57</v>
      </c>
      <c r="B35" s="128">
        <f t="shared" si="1"/>
        <v>455856</v>
      </c>
      <c r="C35" s="7">
        <v>119243</v>
      </c>
      <c r="D35" s="22">
        <v>336613</v>
      </c>
    </row>
    <row r="36" spans="1:4" ht="21" customHeight="1" thickBot="1">
      <c r="A36" s="11" t="s">
        <v>8</v>
      </c>
      <c r="B36" s="128">
        <f t="shared" si="1"/>
        <v>229999</v>
      </c>
      <c r="C36" s="7">
        <v>46370</v>
      </c>
      <c r="D36" s="22">
        <v>183629</v>
      </c>
    </row>
    <row r="37" spans="1:4" ht="21" customHeight="1" thickBot="1">
      <c r="A37" s="11" t="s">
        <v>9</v>
      </c>
      <c r="B37" s="128">
        <f t="shared" si="1"/>
        <v>678559</v>
      </c>
      <c r="C37" s="7">
        <v>144380</v>
      </c>
      <c r="D37" s="22">
        <v>534179</v>
      </c>
    </row>
    <row r="38" spans="1:4" ht="21" customHeight="1" thickBot="1">
      <c r="A38" s="11" t="s">
        <v>58</v>
      </c>
      <c r="B38" s="128">
        <f t="shared" si="1"/>
        <v>327335</v>
      </c>
      <c r="C38" s="7">
        <v>61166</v>
      </c>
      <c r="D38" s="22">
        <v>266169</v>
      </c>
    </row>
    <row r="39" spans="1:4" ht="21" customHeight="1" thickBot="1">
      <c r="A39" s="11" t="s">
        <v>10</v>
      </c>
      <c r="B39" s="128">
        <f t="shared" si="1"/>
        <v>332320</v>
      </c>
      <c r="C39" s="7">
        <v>55123</v>
      </c>
      <c r="D39" s="22">
        <v>277197</v>
      </c>
    </row>
    <row r="40" spans="1:4" ht="21" customHeight="1" thickBot="1">
      <c r="A40" s="11" t="s">
        <v>11</v>
      </c>
      <c r="B40" s="128">
        <f t="shared" si="1"/>
        <v>256147</v>
      </c>
      <c r="C40" s="7">
        <v>50095</v>
      </c>
      <c r="D40" s="22">
        <v>206052</v>
      </c>
    </row>
    <row r="41" spans="1:4" ht="21" customHeight="1" thickBot="1">
      <c r="A41" s="11" t="s">
        <v>59</v>
      </c>
      <c r="B41" s="128">
        <f t="shared" si="1"/>
        <v>327774</v>
      </c>
      <c r="C41" s="7">
        <v>63550</v>
      </c>
      <c r="D41" s="22">
        <v>264224</v>
      </c>
    </row>
    <row r="42" spans="1:4">
      <c r="A42" s="332"/>
      <c r="B42" s="332"/>
      <c r="C42" s="332"/>
      <c r="D42" s="332"/>
    </row>
  </sheetData>
  <mergeCells count="2">
    <mergeCell ref="A1:D1"/>
    <mergeCell ref="A42:D42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53B92-492C-484C-A942-556B5D59B476}">
  <sheetPr>
    <tabColor indexed="24"/>
    <pageSetUpPr fitToPage="1"/>
  </sheetPr>
  <dimension ref="A1:F42"/>
  <sheetViews>
    <sheetView rightToLeft="1" view="pageBreakPreview" zoomScaleSheetLayoutView="100" workbookViewId="0">
      <selection sqref="A1:D1"/>
    </sheetView>
  </sheetViews>
  <sheetFormatPr defaultRowHeight="15.75"/>
  <cols>
    <col min="1" max="1" width="23.7109375" style="35" customWidth="1"/>
    <col min="2" max="4" width="23.7109375" style="46" customWidth="1"/>
    <col min="5" max="256" width="9.140625" style="35"/>
    <col min="257" max="260" width="23.7109375" style="35" customWidth="1"/>
    <col min="261" max="512" width="9.140625" style="35"/>
    <col min="513" max="516" width="23.7109375" style="35" customWidth="1"/>
    <col min="517" max="768" width="9.140625" style="35"/>
    <col min="769" max="772" width="23.7109375" style="35" customWidth="1"/>
    <col min="773" max="1024" width="9.140625" style="35"/>
    <col min="1025" max="1028" width="23.7109375" style="35" customWidth="1"/>
    <col min="1029" max="1280" width="9.140625" style="35"/>
    <col min="1281" max="1284" width="23.7109375" style="35" customWidth="1"/>
    <col min="1285" max="1536" width="9.140625" style="35"/>
    <col min="1537" max="1540" width="23.7109375" style="35" customWidth="1"/>
    <col min="1541" max="1792" width="9.140625" style="35"/>
    <col min="1793" max="1796" width="23.7109375" style="35" customWidth="1"/>
    <col min="1797" max="2048" width="9.140625" style="35"/>
    <col min="2049" max="2052" width="23.7109375" style="35" customWidth="1"/>
    <col min="2053" max="2304" width="9.140625" style="35"/>
    <col min="2305" max="2308" width="23.7109375" style="35" customWidth="1"/>
    <col min="2309" max="2560" width="9.140625" style="35"/>
    <col min="2561" max="2564" width="23.7109375" style="35" customWidth="1"/>
    <col min="2565" max="2816" width="9.140625" style="35"/>
    <col min="2817" max="2820" width="23.7109375" style="35" customWidth="1"/>
    <col min="2821" max="3072" width="9.140625" style="35"/>
    <col min="3073" max="3076" width="23.7109375" style="35" customWidth="1"/>
    <col min="3077" max="3328" width="9.140625" style="35"/>
    <col min="3329" max="3332" width="23.7109375" style="35" customWidth="1"/>
    <col min="3333" max="3584" width="9.140625" style="35"/>
    <col min="3585" max="3588" width="23.7109375" style="35" customWidth="1"/>
    <col min="3589" max="3840" width="9.140625" style="35"/>
    <col min="3841" max="3844" width="23.7109375" style="35" customWidth="1"/>
    <col min="3845" max="4096" width="9.140625" style="35"/>
    <col min="4097" max="4100" width="23.7109375" style="35" customWidth="1"/>
    <col min="4101" max="4352" width="9.140625" style="35"/>
    <col min="4353" max="4356" width="23.7109375" style="35" customWidth="1"/>
    <col min="4357" max="4608" width="9.140625" style="35"/>
    <col min="4609" max="4612" width="23.7109375" style="35" customWidth="1"/>
    <col min="4613" max="4864" width="9.140625" style="35"/>
    <col min="4865" max="4868" width="23.7109375" style="35" customWidth="1"/>
    <col min="4869" max="5120" width="9.140625" style="35"/>
    <col min="5121" max="5124" width="23.7109375" style="35" customWidth="1"/>
    <col min="5125" max="5376" width="9.140625" style="35"/>
    <col min="5377" max="5380" width="23.7109375" style="35" customWidth="1"/>
    <col min="5381" max="5632" width="9.140625" style="35"/>
    <col min="5633" max="5636" width="23.7109375" style="35" customWidth="1"/>
    <col min="5637" max="5888" width="9.140625" style="35"/>
    <col min="5889" max="5892" width="23.7109375" style="35" customWidth="1"/>
    <col min="5893" max="6144" width="9.140625" style="35"/>
    <col min="6145" max="6148" width="23.7109375" style="35" customWidth="1"/>
    <col min="6149" max="6400" width="9.140625" style="35"/>
    <col min="6401" max="6404" width="23.7109375" style="35" customWidth="1"/>
    <col min="6405" max="6656" width="9.140625" style="35"/>
    <col min="6657" max="6660" width="23.7109375" style="35" customWidth="1"/>
    <col min="6661" max="6912" width="9.140625" style="35"/>
    <col min="6913" max="6916" width="23.7109375" style="35" customWidth="1"/>
    <col min="6917" max="7168" width="9.140625" style="35"/>
    <col min="7169" max="7172" width="23.7109375" style="35" customWidth="1"/>
    <col min="7173" max="7424" width="9.140625" style="35"/>
    <col min="7425" max="7428" width="23.7109375" style="35" customWidth="1"/>
    <col min="7429" max="7680" width="9.140625" style="35"/>
    <col min="7681" max="7684" width="23.7109375" style="35" customWidth="1"/>
    <col min="7685" max="7936" width="9.140625" style="35"/>
    <col min="7937" max="7940" width="23.7109375" style="35" customWidth="1"/>
    <col min="7941" max="8192" width="9.140625" style="35"/>
    <col min="8193" max="8196" width="23.7109375" style="35" customWidth="1"/>
    <col min="8197" max="8448" width="9.140625" style="35"/>
    <col min="8449" max="8452" width="23.7109375" style="35" customWidth="1"/>
    <col min="8453" max="8704" width="9.140625" style="35"/>
    <col min="8705" max="8708" width="23.7109375" style="35" customWidth="1"/>
    <col min="8709" max="8960" width="9.140625" style="35"/>
    <col min="8961" max="8964" width="23.7109375" style="35" customWidth="1"/>
    <col min="8965" max="9216" width="9.140625" style="35"/>
    <col min="9217" max="9220" width="23.7109375" style="35" customWidth="1"/>
    <col min="9221" max="9472" width="9.140625" style="35"/>
    <col min="9473" max="9476" width="23.7109375" style="35" customWidth="1"/>
    <col min="9477" max="9728" width="9.140625" style="35"/>
    <col min="9729" max="9732" width="23.7109375" style="35" customWidth="1"/>
    <col min="9733" max="9984" width="9.140625" style="35"/>
    <col min="9985" max="9988" width="23.7109375" style="35" customWidth="1"/>
    <col min="9989" max="10240" width="9.140625" style="35"/>
    <col min="10241" max="10244" width="23.7109375" style="35" customWidth="1"/>
    <col min="10245" max="10496" width="9.140625" style="35"/>
    <col min="10497" max="10500" width="23.7109375" style="35" customWidth="1"/>
    <col min="10501" max="10752" width="9.140625" style="35"/>
    <col min="10753" max="10756" width="23.7109375" style="35" customWidth="1"/>
    <col min="10757" max="11008" width="9.140625" style="35"/>
    <col min="11009" max="11012" width="23.7109375" style="35" customWidth="1"/>
    <col min="11013" max="11264" width="9.140625" style="35"/>
    <col min="11265" max="11268" width="23.7109375" style="35" customWidth="1"/>
    <col min="11269" max="11520" width="9.140625" style="35"/>
    <col min="11521" max="11524" width="23.7109375" style="35" customWidth="1"/>
    <col min="11525" max="11776" width="9.140625" style="35"/>
    <col min="11777" max="11780" width="23.7109375" style="35" customWidth="1"/>
    <col min="11781" max="12032" width="9.140625" style="35"/>
    <col min="12033" max="12036" width="23.7109375" style="35" customWidth="1"/>
    <col min="12037" max="12288" width="9.140625" style="35"/>
    <col min="12289" max="12292" width="23.7109375" style="35" customWidth="1"/>
    <col min="12293" max="12544" width="9.140625" style="35"/>
    <col min="12545" max="12548" width="23.7109375" style="35" customWidth="1"/>
    <col min="12549" max="12800" width="9.140625" style="35"/>
    <col min="12801" max="12804" width="23.7109375" style="35" customWidth="1"/>
    <col min="12805" max="13056" width="9.140625" style="35"/>
    <col min="13057" max="13060" width="23.7109375" style="35" customWidth="1"/>
    <col min="13061" max="13312" width="9.140625" style="35"/>
    <col min="13313" max="13316" width="23.7109375" style="35" customWidth="1"/>
    <col min="13317" max="13568" width="9.140625" style="35"/>
    <col min="13569" max="13572" width="23.7109375" style="35" customWidth="1"/>
    <col min="13573" max="13824" width="9.140625" style="35"/>
    <col min="13825" max="13828" width="23.7109375" style="35" customWidth="1"/>
    <col min="13829" max="14080" width="9.140625" style="35"/>
    <col min="14081" max="14084" width="23.7109375" style="35" customWidth="1"/>
    <col min="14085" max="14336" width="9.140625" style="35"/>
    <col min="14337" max="14340" width="23.7109375" style="35" customWidth="1"/>
    <col min="14341" max="14592" width="9.140625" style="35"/>
    <col min="14593" max="14596" width="23.7109375" style="35" customWidth="1"/>
    <col min="14597" max="14848" width="9.140625" style="35"/>
    <col min="14849" max="14852" width="23.7109375" style="35" customWidth="1"/>
    <col min="14853" max="15104" width="9.140625" style="35"/>
    <col min="15105" max="15108" width="23.7109375" style="35" customWidth="1"/>
    <col min="15109" max="15360" width="9.140625" style="35"/>
    <col min="15361" max="15364" width="23.7109375" style="35" customWidth="1"/>
    <col min="15365" max="15616" width="9.140625" style="35"/>
    <col min="15617" max="15620" width="23.7109375" style="35" customWidth="1"/>
    <col min="15621" max="15872" width="9.140625" style="35"/>
    <col min="15873" max="15876" width="23.7109375" style="35" customWidth="1"/>
    <col min="15877" max="16128" width="9.140625" style="35"/>
    <col min="16129" max="16132" width="23.7109375" style="35" customWidth="1"/>
    <col min="16133" max="16384" width="9.140625" style="35"/>
  </cols>
  <sheetData>
    <row r="1" spans="1:6" ht="33.75" customHeight="1" thickBot="1">
      <c r="A1" s="303" t="s">
        <v>306</v>
      </c>
      <c r="B1" s="303"/>
      <c r="C1" s="303"/>
      <c r="D1" s="303"/>
      <c r="E1" s="30"/>
      <c r="F1" s="30"/>
    </row>
    <row r="2" spans="1:6" ht="48" customHeight="1" thickBot="1">
      <c r="A2" s="119" t="s">
        <v>68</v>
      </c>
      <c r="B2" s="45" t="s">
        <v>40</v>
      </c>
      <c r="C2" s="45" t="s">
        <v>104</v>
      </c>
      <c r="D2" s="45" t="s">
        <v>106</v>
      </c>
    </row>
    <row r="3" spans="1:6" ht="21" customHeight="1">
      <c r="A3" s="2">
        <v>1395</v>
      </c>
      <c r="B3" s="3">
        <v>9408019</v>
      </c>
      <c r="C3" s="3">
        <v>1766342</v>
      </c>
      <c r="D3" s="3">
        <v>7641677</v>
      </c>
    </row>
    <row r="4" spans="1:6" ht="21" customHeight="1">
      <c r="A4" s="2">
        <v>1396</v>
      </c>
      <c r="B4" s="3">
        <v>9608020</v>
      </c>
      <c r="C4" s="3">
        <v>1868430</v>
      </c>
      <c r="D4" s="3">
        <v>7739590</v>
      </c>
    </row>
    <row r="5" spans="1:6" ht="21" customHeight="1">
      <c r="A5" s="2">
        <v>1397</v>
      </c>
      <c r="B5" s="3">
        <v>9605188</v>
      </c>
      <c r="C5" s="3">
        <v>1896280</v>
      </c>
      <c r="D5" s="3">
        <v>7708908</v>
      </c>
    </row>
    <row r="6" spans="1:6" ht="21" customHeight="1">
      <c r="A6" s="2">
        <v>1398</v>
      </c>
      <c r="B6" s="3">
        <v>9926267</v>
      </c>
      <c r="C6" s="3">
        <v>1980162</v>
      </c>
      <c r="D6" s="3">
        <v>7946105</v>
      </c>
    </row>
    <row r="7" spans="1:6" ht="21" customHeight="1">
      <c r="A7" s="2">
        <v>1399</v>
      </c>
      <c r="B7" s="3">
        <v>10078073</v>
      </c>
      <c r="C7" s="3">
        <v>2009639</v>
      </c>
      <c r="D7" s="3">
        <v>8068434</v>
      </c>
    </row>
    <row r="8" spans="1:6" ht="21" customHeight="1" thickBot="1">
      <c r="A8" s="2">
        <v>1400</v>
      </c>
      <c r="B8" s="3">
        <f>SUM(B9:B41)</f>
        <v>10446759</v>
      </c>
      <c r="C8" s="3">
        <f t="shared" ref="C8" si="0">SUM(C9:C41)</f>
        <v>2195875</v>
      </c>
      <c r="D8" s="3">
        <f>SUM(D9:D41)</f>
        <v>8250884</v>
      </c>
    </row>
    <row r="9" spans="1:6" ht="21" customHeight="1" thickBot="1">
      <c r="A9" s="5" t="s">
        <v>41</v>
      </c>
      <c r="B9" s="128">
        <f>C9+D9</f>
        <v>425049</v>
      </c>
      <c r="C9" s="7">
        <v>80181</v>
      </c>
      <c r="D9" s="6">
        <v>344868</v>
      </c>
    </row>
    <row r="10" spans="1:6" ht="21" customHeight="1" thickBot="1">
      <c r="A10" s="11" t="s">
        <v>42</v>
      </c>
      <c r="B10" s="128">
        <f t="shared" ref="B10:B41" si="1">C10+D10</f>
        <v>221491</v>
      </c>
      <c r="C10" s="7">
        <v>47776</v>
      </c>
      <c r="D10" s="22">
        <v>173715</v>
      </c>
    </row>
    <row r="11" spans="1:6" ht="21" customHeight="1" thickBot="1">
      <c r="A11" s="11" t="s">
        <v>43</v>
      </c>
      <c r="B11" s="128">
        <f t="shared" si="1"/>
        <v>113068</v>
      </c>
      <c r="C11" s="7">
        <v>19512</v>
      </c>
      <c r="D11" s="22">
        <v>93556</v>
      </c>
    </row>
    <row r="12" spans="1:6" ht="21" customHeight="1" thickBot="1">
      <c r="A12" s="11" t="s">
        <v>0</v>
      </c>
      <c r="B12" s="128">
        <f t="shared" si="1"/>
        <v>798890</v>
      </c>
      <c r="C12" s="7">
        <v>152728</v>
      </c>
      <c r="D12" s="22">
        <v>646162</v>
      </c>
    </row>
    <row r="13" spans="1:6" ht="21" customHeight="1" thickBot="1">
      <c r="A13" s="11" t="s">
        <v>33</v>
      </c>
      <c r="B13" s="128">
        <f t="shared" si="1"/>
        <v>327592</v>
      </c>
      <c r="C13" s="7">
        <v>82383</v>
      </c>
      <c r="D13" s="22">
        <v>245209</v>
      </c>
    </row>
    <row r="14" spans="1:6" ht="21" customHeight="1" thickBot="1">
      <c r="A14" s="11" t="s">
        <v>44</v>
      </c>
      <c r="B14" s="128">
        <f t="shared" si="1"/>
        <v>71075</v>
      </c>
      <c r="C14" s="7">
        <v>12462</v>
      </c>
      <c r="D14" s="22">
        <v>58613</v>
      </c>
    </row>
    <row r="15" spans="1:6" ht="21" customHeight="1" thickBot="1">
      <c r="A15" s="11" t="s">
        <v>1</v>
      </c>
      <c r="B15" s="128">
        <f t="shared" si="1"/>
        <v>297618</v>
      </c>
      <c r="C15" s="7">
        <v>30137</v>
      </c>
      <c r="D15" s="22">
        <v>267481</v>
      </c>
    </row>
    <row r="16" spans="1:6" s="37" customFormat="1" ht="21" customHeight="1" thickBot="1">
      <c r="A16" s="11" t="s">
        <v>45</v>
      </c>
      <c r="B16" s="128">
        <f t="shared" si="1"/>
        <v>84065</v>
      </c>
      <c r="C16" s="7">
        <v>20335</v>
      </c>
      <c r="D16" s="22">
        <v>63730</v>
      </c>
    </row>
    <row r="17" spans="1:4" s="37" customFormat="1" ht="21" customHeight="1" thickBot="1">
      <c r="A17" s="11" t="s">
        <v>46</v>
      </c>
      <c r="B17" s="128">
        <f t="shared" si="1"/>
        <v>87710</v>
      </c>
      <c r="C17" s="7">
        <v>15041</v>
      </c>
      <c r="D17" s="22">
        <v>72669</v>
      </c>
    </row>
    <row r="18" spans="1:4" ht="21" customHeight="1" thickBot="1">
      <c r="A18" s="11" t="s">
        <v>47</v>
      </c>
      <c r="B18" s="128">
        <f t="shared" si="1"/>
        <v>680709</v>
      </c>
      <c r="C18" s="7">
        <v>145092</v>
      </c>
      <c r="D18" s="22">
        <v>535617</v>
      </c>
    </row>
    <row r="19" spans="1:4" ht="21" customHeight="1" thickBot="1">
      <c r="A19" s="11" t="s">
        <v>28</v>
      </c>
      <c r="B19" s="128">
        <f t="shared" si="1"/>
        <v>69070</v>
      </c>
      <c r="C19" s="7">
        <v>16216</v>
      </c>
      <c r="D19" s="22">
        <v>52854</v>
      </c>
    </row>
    <row r="20" spans="1:4" ht="21" customHeight="1" thickBot="1">
      <c r="A20" s="11" t="s">
        <v>2</v>
      </c>
      <c r="B20" s="128">
        <f t="shared" si="1"/>
        <v>707392</v>
      </c>
      <c r="C20" s="7">
        <v>102957</v>
      </c>
      <c r="D20" s="22">
        <v>604435</v>
      </c>
    </row>
    <row r="21" spans="1:4" ht="21" customHeight="1" thickBot="1">
      <c r="A21" s="11" t="s">
        <v>3</v>
      </c>
      <c r="B21" s="128">
        <f t="shared" si="1"/>
        <v>123745</v>
      </c>
      <c r="C21" s="7">
        <v>24313</v>
      </c>
      <c r="D21" s="22">
        <v>99432</v>
      </c>
    </row>
    <row r="22" spans="1:4" ht="21" customHeight="1" thickBot="1">
      <c r="A22" s="11" t="s">
        <v>4</v>
      </c>
      <c r="B22" s="128">
        <f t="shared" si="1"/>
        <v>128326</v>
      </c>
      <c r="C22" s="7">
        <v>25044</v>
      </c>
      <c r="D22" s="22">
        <v>103282</v>
      </c>
    </row>
    <row r="23" spans="1:4" ht="21" customHeight="1" thickBot="1">
      <c r="A23" s="11" t="s">
        <v>48</v>
      </c>
      <c r="B23" s="128">
        <f t="shared" si="1"/>
        <v>184227</v>
      </c>
      <c r="C23" s="7">
        <v>37001</v>
      </c>
      <c r="D23" s="22">
        <v>147226</v>
      </c>
    </row>
    <row r="24" spans="1:4" ht="21" customHeight="1" thickBot="1">
      <c r="A24" s="11" t="s">
        <v>49</v>
      </c>
      <c r="B24" s="128">
        <f t="shared" si="1"/>
        <v>1071597</v>
      </c>
      <c r="C24" s="7">
        <v>289644</v>
      </c>
      <c r="D24" s="22">
        <v>781953</v>
      </c>
    </row>
    <row r="25" spans="1:4" ht="21" customHeight="1" thickBot="1">
      <c r="A25" s="11" t="s">
        <v>50</v>
      </c>
      <c r="B25" s="128">
        <f t="shared" si="1"/>
        <v>518973</v>
      </c>
      <c r="C25" s="7">
        <v>96940</v>
      </c>
      <c r="D25" s="22">
        <v>422033</v>
      </c>
    </row>
    <row r="26" spans="1:4" ht="21" customHeight="1" thickBot="1">
      <c r="A26" s="11" t="s">
        <v>51</v>
      </c>
      <c r="B26" s="128">
        <f t="shared" si="1"/>
        <v>1110386</v>
      </c>
      <c r="C26" s="7">
        <v>305892</v>
      </c>
      <c r="D26" s="22">
        <v>804494</v>
      </c>
    </row>
    <row r="27" spans="1:4" ht="21" customHeight="1" thickBot="1">
      <c r="A27" s="11" t="s">
        <v>5</v>
      </c>
      <c r="B27" s="128">
        <f t="shared" si="1"/>
        <v>496762</v>
      </c>
      <c r="C27" s="7">
        <v>118037</v>
      </c>
      <c r="D27" s="22">
        <v>378725</v>
      </c>
    </row>
    <row r="28" spans="1:4" ht="21" customHeight="1" thickBot="1">
      <c r="A28" s="11" t="s">
        <v>52</v>
      </c>
      <c r="B28" s="128">
        <f t="shared" si="1"/>
        <v>179301</v>
      </c>
      <c r="C28" s="7">
        <v>33577</v>
      </c>
      <c r="D28" s="22">
        <v>145724</v>
      </c>
    </row>
    <row r="29" spans="1:4" ht="21" customHeight="1" thickBot="1">
      <c r="A29" s="11" t="s">
        <v>6</v>
      </c>
      <c r="B29" s="128">
        <f t="shared" si="1"/>
        <v>142880</v>
      </c>
      <c r="C29" s="7">
        <v>25303</v>
      </c>
      <c r="D29" s="22">
        <v>117577</v>
      </c>
    </row>
    <row r="30" spans="1:4" ht="21" customHeight="1" thickBot="1">
      <c r="A30" s="11" t="s">
        <v>53</v>
      </c>
      <c r="B30" s="128">
        <f t="shared" si="1"/>
        <v>115241</v>
      </c>
      <c r="C30" s="7">
        <v>24184</v>
      </c>
      <c r="D30" s="22">
        <v>91057</v>
      </c>
    </row>
    <row r="31" spans="1:4" ht="21" customHeight="1" thickBot="1">
      <c r="A31" s="11" t="s">
        <v>54</v>
      </c>
      <c r="B31" s="128">
        <f t="shared" si="1"/>
        <v>385920</v>
      </c>
      <c r="C31" s="7">
        <v>78656</v>
      </c>
      <c r="D31" s="22">
        <v>307264</v>
      </c>
    </row>
    <row r="32" spans="1:4" ht="21" customHeight="1" thickBot="1">
      <c r="A32" s="11" t="s">
        <v>55</v>
      </c>
      <c r="B32" s="128">
        <f t="shared" si="1"/>
        <v>149400</v>
      </c>
      <c r="C32" s="7">
        <v>29394</v>
      </c>
      <c r="D32" s="22">
        <v>120006</v>
      </c>
    </row>
    <row r="33" spans="1:4" ht="21" customHeight="1" thickBot="1">
      <c r="A33" s="11" t="s">
        <v>56</v>
      </c>
      <c r="B33" s="128">
        <f t="shared" si="1"/>
        <v>80087</v>
      </c>
      <c r="C33" s="7">
        <v>14301</v>
      </c>
      <c r="D33" s="22">
        <v>65786</v>
      </c>
    </row>
    <row r="34" spans="1:4" ht="21" customHeight="1" thickBot="1">
      <c r="A34" s="11" t="s">
        <v>7</v>
      </c>
      <c r="B34" s="128">
        <f t="shared" si="1"/>
        <v>180249</v>
      </c>
      <c r="C34" s="7">
        <v>39314</v>
      </c>
      <c r="D34" s="22">
        <v>140935</v>
      </c>
    </row>
    <row r="35" spans="1:4" ht="21" customHeight="1" thickBot="1">
      <c r="A35" s="11" t="s">
        <v>57</v>
      </c>
      <c r="B35" s="128">
        <f t="shared" si="1"/>
        <v>258535</v>
      </c>
      <c r="C35" s="7">
        <v>63565</v>
      </c>
      <c r="D35" s="22">
        <v>194970</v>
      </c>
    </row>
    <row r="36" spans="1:4" ht="21" customHeight="1" thickBot="1">
      <c r="A36" s="11" t="s">
        <v>8</v>
      </c>
      <c r="B36" s="128">
        <f t="shared" si="1"/>
        <v>133107</v>
      </c>
      <c r="C36" s="7">
        <v>27975</v>
      </c>
      <c r="D36" s="22">
        <v>105132</v>
      </c>
    </row>
    <row r="37" spans="1:4" ht="21" customHeight="1" thickBot="1">
      <c r="A37" s="11" t="s">
        <v>9</v>
      </c>
      <c r="B37" s="128">
        <f t="shared" si="1"/>
        <v>406943</v>
      </c>
      <c r="C37" s="7">
        <v>80003</v>
      </c>
      <c r="D37" s="22">
        <v>326940</v>
      </c>
    </row>
    <row r="38" spans="1:4" ht="21" customHeight="1" thickBot="1">
      <c r="A38" s="11" t="s">
        <v>58</v>
      </c>
      <c r="B38" s="128">
        <f t="shared" si="1"/>
        <v>221858</v>
      </c>
      <c r="C38" s="7">
        <v>38057</v>
      </c>
      <c r="D38" s="22">
        <v>183801</v>
      </c>
    </row>
    <row r="39" spans="1:4" ht="21" customHeight="1" thickBot="1">
      <c r="A39" s="11" t="s">
        <v>10</v>
      </c>
      <c r="B39" s="128">
        <f t="shared" si="1"/>
        <v>290131</v>
      </c>
      <c r="C39" s="7">
        <v>45342</v>
      </c>
      <c r="D39" s="22">
        <v>244789</v>
      </c>
    </row>
    <row r="40" spans="1:4" ht="21" customHeight="1" thickBot="1">
      <c r="A40" s="11" t="s">
        <v>11</v>
      </c>
      <c r="B40" s="128">
        <f t="shared" si="1"/>
        <v>137750</v>
      </c>
      <c r="C40" s="7">
        <v>27956</v>
      </c>
      <c r="D40" s="22">
        <v>109794</v>
      </c>
    </row>
    <row r="41" spans="1:4" ht="21" customHeight="1" thickBot="1">
      <c r="A41" s="11" t="s">
        <v>59</v>
      </c>
      <c r="B41" s="128">
        <f t="shared" si="1"/>
        <v>247612</v>
      </c>
      <c r="C41" s="7">
        <v>46557</v>
      </c>
      <c r="D41" s="22">
        <v>201055</v>
      </c>
    </row>
    <row r="42" spans="1:4" ht="21" customHeight="1"/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3DF97-8B3B-49DB-A96C-77DEA8A1AE0F}">
  <sheetPr>
    <tabColor indexed="24"/>
    <pageSetUpPr fitToPage="1"/>
  </sheetPr>
  <dimension ref="A1:F44"/>
  <sheetViews>
    <sheetView rightToLeft="1" view="pageBreakPreview" zoomScaleSheetLayoutView="100" workbookViewId="0">
      <selection sqref="A1:D1"/>
    </sheetView>
  </sheetViews>
  <sheetFormatPr defaultColWidth="21.42578125" defaultRowHeight="12.75"/>
  <cols>
    <col min="1" max="4" width="23.7109375" customWidth="1"/>
    <col min="5" max="252" width="10.28515625" customWidth="1"/>
    <col min="257" max="260" width="23.7109375" customWidth="1"/>
    <col min="261" max="508" width="10.28515625" customWidth="1"/>
    <col min="513" max="516" width="23.7109375" customWidth="1"/>
    <col min="517" max="764" width="10.28515625" customWidth="1"/>
    <col min="769" max="772" width="23.7109375" customWidth="1"/>
    <col min="773" max="1020" width="10.28515625" customWidth="1"/>
    <col min="1025" max="1028" width="23.7109375" customWidth="1"/>
    <col min="1029" max="1276" width="10.28515625" customWidth="1"/>
    <col min="1281" max="1284" width="23.7109375" customWidth="1"/>
    <col min="1285" max="1532" width="10.28515625" customWidth="1"/>
    <col min="1537" max="1540" width="23.7109375" customWidth="1"/>
    <col min="1541" max="1788" width="10.28515625" customWidth="1"/>
    <col min="1793" max="1796" width="23.7109375" customWidth="1"/>
    <col min="1797" max="2044" width="10.28515625" customWidth="1"/>
    <col min="2049" max="2052" width="23.7109375" customWidth="1"/>
    <col min="2053" max="2300" width="10.28515625" customWidth="1"/>
    <col min="2305" max="2308" width="23.7109375" customWidth="1"/>
    <col min="2309" max="2556" width="10.28515625" customWidth="1"/>
    <col min="2561" max="2564" width="23.7109375" customWidth="1"/>
    <col min="2565" max="2812" width="10.28515625" customWidth="1"/>
    <col min="2817" max="2820" width="23.7109375" customWidth="1"/>
    <col min="2821" max="3068" width="10.28515625" customWidth="1"/>
    <col min="3073" max="3076" width="23.7109375" customWidth="1"/>
    <col min="3077" max="3324" width="10.28515625" customWidth="1"/>
    <col min="3329" max="3332" width="23.7109375" customWidth="1"/>
    <col min="3333" max="3580" width="10.28515625" customWidth="1"/>
    <col min="3585" max="3588" width="23.7109375" customWidth="1"/>
    <col min="3589" max="3836" width="10.28515625" customWidth="1"/>
    <col min="3841" max="3844" width="23.7109375" customWidth="1"/>
    <col min="3845" max="4092" width="10.28515625" customWidth="1"/>
    <col min="4097" max="4100" width="23.7109375" customWidth="1"/>
    <col min="4101" max="4348" width="10.28515625" customWidth="1"/>
    <col min="4353" max="4356" width="23.7109375" customWidth="1"/>
    <col min="4357" max="4604" width="10.28515625" customWidth="1"/>
    <col min="4609" max="4612" width="23.7109375" customWidth="1"/>
    <col min="4613" max="4860" width="10.28515625" customWidth="1"/>
    <col min="4865" max="4868" width="23.7109375" customWidth="1"/>
    <col min="4869" max="5116" width="10.28515625" customWidth="1"/>
    <col min="5121" max="5124" width="23.7109375" customWidth="1"/>
    <col min="5125" max="5372" width="10.28515625" customWidth="1"/>
    <col min="5377" max="5380" width="23.7109375" customWidth="1"/>
    <col min="5381" max="5628" width="10.28515625" customWidth="1"/>
    <col min="5633" max="5636" width="23.7109375" customWidth="1"/>
    <col min="5637" max="5884" width="10.28515625" customWidth="1"/>
    <col min="5889" max="5892" width="23.7109375" customWidth="1"/>
    <col min="5893" max="6140" width="10.28515625" customWidth="1"/>
    <col min="6145" max="6148" width="23.7109375" customWidth="1"/>
    <col min="6149" max="6396" width="10.28515625" customWidth="1"/>
    <col min="6401" max="6404" width="23.7109375" customWidth="1"/>
    <col min="6405" max="6652" width="10.28515625" customWidth="1"/>
    <col min="6657" max="6660" width="23.7109375" customWidth="1"/>
    <col min="6661" max="6908" width="10.28515625" customWidth="1"/>
    <col min="6913" max="6916" width="23.7109375" customWidth="1"/>
    <col min="6917" max="7164" width="10.28515625" customWidth="1"/>
    <col min="7169" max="7172" width="23.7109375" customWidth="1"/>
    <col min="7173" max="7420" width="10.28515625" customWidth="1"/>
    <col min="7425" max="7428" width="23.7109375" customWidth="1"/>
    <col min="7429" max="7676" width="10.28515625" customWidth="1"/>
    <col min="7681" max="7684" width="23.7109375" customWidth="1"/>
    <col min="7685" max="7932" width="10.28515625" customWidth="1"/>
    <col min="7937" max="7940" width="23.7109375" customWidth="1"/>
    <col min="7941" max="8188" width="10.28515625" customWidth="1"/>
    <col min="8193" max="8196" width="23.7109375" customWidth="1"/>
    <col min="8197" max="8444" width="10.28515625" customWidth="1"/>
    <col min="8449" max="8452" width="23.7109375" customWidth="1"/>
    <col min="8453" max="8700" width="10.28515625" customWidth="1"/>
    <col min="8705" max="8708" width="23.7109375" customWidth="1"/>
    <col min="8709" max="8956" width="10.28515625" customWidth="1"/>
    <col min="8961" max="8964" width="23.7109375" customWidth="1"/>
    <col min="8965" max="9212" width="10.28515625" customWidth="1"/>
    <col min="9217" max="9220" width="23.7109375" customWidth="1"/>
    <col min="9221" max="9468" width="10.28515625" customWidth="1"/>
    <col min="9473" max="9476" width="23.7109375" customWidth="1"/>
    <col min="9477" max="9724" width="10.28515625" customWidth="1"/>
    <col min="9729" max="9732" width="23.7109375" customWidth="1"/>
    <col min="9733" max="9980" width="10.28515625" customWidth="1"/>
    <col min="9985" max="9988" width="23.7109375" customWidth="1"/>
    <col min="9989" max="10236" width="10.28515625" customWidth="1"/>
    <col min="10241" max="10244" width="23.7109375" customWidth="1"/>
    <col min="10245" max="10492" width="10.28515625" customWidth="1"/>
    <col min="10497" max="10500" width="23.7109375" customWidth="1"/>
    <col min="10501" max="10748" width="10.28515625" customWidth="1"/>
    <col min="10753" max="10756" width="23.7109375" customWidth="1"/>
    <col min="10757" max="11004" width="10.28515625" customWidth="1"/>
    <col min="11009" max="11012" width="23.7109375" customWidth="1"/>
    <col min="11013" max="11260" width="10.28515625" customWidth="1"/>
    <col min="11265" max="11268" width="23.7109375" customWidth="1"/>
    <col min="11269" max="11516" width="10.28515625" customWidth="1"/>
    <col min="11521" max="11524" width="23.7109375" customWidth="1"/>
    <col min="11525" max="11772" width="10.28515625" customWidth="1"/>
    <col min="11777" max="11780" width="23.7109375" customWidth="1"/>
    <col min="11781" max="12028" width="10.28515625" customWidth="1"/>
    <col min="12033" max="12036" width="23.7109375" customWidth="1"/>
    <col min="12037" max="12284" width="10.28515625" customWidth="1"/>
    <col min="12289" max="12292" width="23.7109375" customWidth="1"/>
    <col min="12293" max="12540" width="10.28515625" customWidth="1"/>
    <col min="12545" max="12548" width="23.7109375" customWidth="1"/>
    <col min="12549" max="12796" width="10.28515625" customWidth="1"/>
    <col min="12801" max="12804" width="23.7109375" customWidth="1"/>
    <col min="12805" max="13052" width="10.28515625" customWidth="1"/>
    <col min="13057" max="13060" width="23.7109375" customWidth="1"/>
    <col min="13061" max="13308" width="10.28515625" customWidth="1"/>
    <col min="13313" max="13316" width="23.7109375" customWidth="1"/>
    <col min="13317" max="13564" width="10.28515625" customWidth="1"/>
    <col min="13569" max="13572" width="23.7109375" customWidth="1"/>
    <col min="13573" max="13820" width="10.28515625" customWidth="1"/>
    <col min="13825" max="13828" width="23.7109375" customWidth="1"/>
    <col min="13829" max="14076" width="10.28515625" customWidth="1"/>
    <col min="14081" max="14084" width="23.7109375" customWidth="1"/>
    <col min="14085" max="14332" width="10.28515625" customWidth="1"/>
    <col min="14337" max="14340" width="23.7109375" customWidth="1"/>
    <col min="14341" max="14588" width="10.28515625" customWidth="1"/>
    <col min="14593" max="14596" width="23.7109375" customWidth="1"/>
    <col min="14597" max="14844" width="10.28515625" customWidth="1"/>
    <col min="14849" max="14852" width="23.7109375" customWidth="1"/>
    <col min="14853" max="15100" width="10.28515625" customWidth="1"/>
    <col min="15105" max="15108" width="23.7109375" customWidth="1"/>
    <col min="15109" max="15356" width="10.28515625" customWidth="1"/>
    <col min="15361" max="15364" width="23.7109375" customWidth="1"/>
    <col min="15365" max="15612" width="10.28515625" customWidth="1"/>
    <col min="15617" max="15620" width="23.7109375" customWidth="1"/>
    <col min="15621" max="15868" width="10.28515625" customWidth="1"/>
    <col min="15873" max="15876" width="23.7109375" customWidth="1"/>
    <col min="15877" max="16124" width="10.28515625" customWidth="1"/>
    <col min="16129" max="16132" width="23.7109375" customWidth="1"/>
    <col min="16133" max="16380" width="10.28515625" customWidth="1"/>
  </cols>
  <sheetData>
    <row r="1" spans="1:6" ht="33.75" customHeight="1" thickBot="1">
      <c r="A1" s="303" t="s">
        <v>307</v>
      </c>
      <c r="B1" s="303"/>
      <c r="C1" s="303"/>
      <c r="D1" s="303"/>
      <c r="E1" s="30"/>
      <c r="F1" s="296"/>
    </row>
    <row r="2" spans="1:6" ht="39" customHeight="1" thickBot="1">
      <c r="A2" s="119" t="s">
        <v>68</v>
      </c>
      <c r="B2" s="119" t="s">
        <v>32</v>
      </c>
      <c r="C2" s="119" t="s">
        <v>104</v>
      </c>
      <c r="D2" s="119" t="s">
        <v>105</v>
      </c>
      <c r="E2" s="35"/>
    </row>
    <row r="3" spans="1:6" ht="21" customHeight="1">
      <c r="A3" s="2">
        <v>1395</v>
      </c>
      <c r="B3" s="4">
        <v>4020999</v>
      </c>
      <c r="C3" s="4">
        <v>761391</v>
      </c>
      <c r="D3" s="4">
        <v>3259608</v>
      </c>
      <c r="E3" s="35"/>
    </row>
    <row r="4" spans="1:6" ht="21" customHeight="1">
      <c r="A4" s="2">
        <v>1396</v>
      </c>
      <c r="B4" s="4">
        <v>4020450</v>
      </c>
      <c r="C4" s="4">
        <v>746690</v>
      </c>
      <c r="D4" s="4">
        <v>3273760</v>
      </c>
      <c r="E4" s="35"/>
    </row>
    <row r="5" spans="1:6" ht="21" customHeight="1">
      <c r="A5" s="2">
        <v>1397</v>
      </c>
      <c r="B5" s="47">
        <v>4031166</v>
      </c>
      <c r="C5" s="47">
        <v>788627</v>
      </c>
      <c r="D5" s="47">
        <v>3242539</v>
      </c>
      <c r="E5" s="35"/>
    </row>
    <row r="6" spans="1:6" ht="21" customHeight="1">
      <c r="A6" s="2">
        <v>1398</v>
      </c>
      <c r="B6" s="47">
        <v>4070452</v>
      </c>
      <c r="C6" s="47">
        <v>792755</v>
      </c>
      <c r="D6" s="47">
        <v>3277697</v>
      </c>
      <c r="E6" s="35"/>
    </row>
    <row r="7" spans="1:6" ht="21" customHeight="1">
      <c r="A7" s="2">
        <v>1399</v>
      </c>
      <c r="B7" s="47">
        <v>4133753</v>
      </c>
      <c r="C7" s="47">
        <v>782417</v>
      </c>
      <c r="D7" s="47">
        <v>3351336</v>
      </c>
      <c r="E7" s="35"/>
    </row>
    <row r="8" spans="1:6" s="164" customFormat="1" ht="21" customHeight="1" thickBot="1">
      <c r="A8" s="2">
        <v>1400</v>
      </c>
      <c r="B8" s="47">
        <f>SUM(B9:B41)</f>
        <v>4355593</v>
      </c>
      <c r="C8" s="47">
        <f t="shared" ref="C8" si="0">SUM(C9:C41)</f>
        <v>850425</v>
      </c>
      <c r="D8" s="47">
        <f>SUM(D9:D41)</f>
        <v>3505168</v>
      </c>
      <c r="E8" s="35"/>
    </row>
    <row r="9" spans="1:6" ht="21" customHeight="1" thickBot="1">
      <c r="A9" s="5" t="s">
        <v>41</v>
      </c>
      <c r="B9" s="129">
        <f>C9+D9</f>
        <v>289219</v>
      </c>
      <c r="C9" s="7">
        <v>45409</v>
      </c>
      <c r="D9" s="6">
        <v>243810</v>
      </c>
      <c r="E9" s="35"/>
    </row>
    <row r="10" spans="1:6" ht="21" customHeight="1" thickBot="1">
      <c r="A10" s="11" t="s">
        <v>42</v>
      </c>
      <c r="B10" s="129">
        <f t="shared" ref="B10:B41" si="1">C10+D10</f>
        <v>161014</v>
      </c>
      <c r="C10" s="21">
        <v>21744</v>
      </c>
      <c r="D10" s="22">
        <v>139270</v>
      </c>
      <c r="E10" s="48"/>
    </row>
    <row r="11" spans="1:6" ht="21" customHeight="1" thickBot="1">
      <c r="A11" s="11" t="s">
        <v>43</v>
      </c>
      <c r="B11" s="129">
        <f t="shared" si="1"/>
        <v>78603</v>
      </c>
      <c r="C11" s="21">
        <v>11871</v>
      </c>
      <c r="D11" s="22">
        <v>66732</v>
      </c>
      <c r="E11" s="48"/>
    </row>
    <row r="12" spans="1:6" ht="21" customHeight="1" thickBot="1">
      <c r="A12" s="11" t="s">
        <v>0</v>
      </c>
      <c r="B12" s="129">
        <f t="shared" si="1"/>
        <v>378924</v>
      </c>
      <c r="C12" s="21">
        <v>74242</v>
      </c>
      <c r="D12" s="22">
        <v>304682</v>
      </c>
      <c r="E12" s="48"/>
    </row>
    <row r="13" spans="1:6" ht="21" customHeight="1" thickBot="1">
      <c r="A13" s="11" t="s">
        <v>33</v>
      </c>
      <c r="B13" s="129">
        <f t="shared" si="1"/>
        <v>156354</v>
      </c>
      <c r="C13" s="21">
        <v>29588</v>
      </c>
      <c r="D13" s="22">
        <v>126766</v>
      </c>
      <c r="E13" s="48"/>
    </row>
    <row r="14" spans="1:6" ht="21" customHeight="1" thickBot="1">
      <c r="A14" s="11" t="s">
        <v>44</v>
      </c>
      <c r="B14" s="129">
        <f t="shared" si="1"/>
        <v>32092</v>
      </c>
      <c r="C14" s="21">
        <v>8510</v>
      </c>
      <c r="D14" s="22">
        <v>23582</v>
      </c>
      <c r="E14" s="48"/>
    </row>
    <row r="15" spans="1:6" ht="21" customHeight="1" thickBot="1">
      <c r="A15" s="11" t="s">
        <v>1</v>
      </c>
      <c r="B15" s="129">
        <f t="shared" si="1"/>
        <v>44185</v>
      </c>
      <c r="C15" s="21">
        <v>8038</v>
      </c>
      <c r="D15" s="22">
        <v>36147</v>
      </c>
      <c r="E15" s="48"/>
    </row>
    <row r="16" spans="1:6" ht="21" customHeight="1" thickBot="1">
      <c r="A16" s="11" t="s">
        <v>45</v>
      </c>
      <c r="B16" s="129">
        <f t="shared" si="1"/>
        <v>69624</v>
      </c>
      <c r="C16" s="21">
        <v>16252</v>
      </c>
      <c r="D16" s="22">
        <v>53372</v>
      </c>
      <c r="E16" s="48"/>
    </row>
    <row r="17" spans="1:5" ht="21" customHeight="1" thickBot="1">
      <c r="A17" s="11" t="s">
        <v>46</v>
      </c>
      <c r="B17" s="129">
        <f t="shared" si="1"/>
        <v>36701</v>
      </c>
      <c r="C17" s="21">
        <v>7040</v>
      </c>
      <c r="D17" s="22">
        <v>29661</v>
      </c>
      <c r="E17" s="48"/>
    </row>
    <row r="18" spans="1:5" ht="21" customHeight="1" thickBot="1">
      <c r="A18" s="11" t="s">
        <v>47</v>
      </c>
      <c r="B18" s="129">
        <f t="shared" si="1"/>
        <v>255390</v>
      </c>
      <c r="C18" s="21">
        <v>48164</v>
      </c>
      <c r="D18" s="22">
        <v>207226</v>
      </c>
      <c r="E18" s="48"/>
    </row>
    <row r="19" spans="1:5" ht="21" customHeight="1" thickBot="1">
      <c r="A19" s="11" t="s">
        <v>28</v>
      </c>
      <c r="B19" s="129">
        <f t="shared" si="1"/>
        <v>34439</v>
      </c>
      <c r="C19" s="21">
        <v>7322</v>
      </c>
      <c r="D19" s="22">
        <v>27117</v>
      </c>
      <c r="E19" s="48"/>
    </row>
    <row r="20" spans="1:5" ht="21" customHeight="1" thickBot="1">
      <c r="A20" s="11" t="s">
        <v>2</v>
      </c>
      <c r="B20" s="129">
        <f t="shared" si="1"/>
        <v>178916</v>
      </c>
      <c r="C20" s="21">
        <v>22724</v>
      </c>
      <c r="D20" s="22">
        <v>156192</v>
      </c>
      <c r="E20" s="48"/>
    </row>
    <row r="21" spans="1:5" ht="21" customHeight="1" thickBot="1">
      <c r="A21" s="11" t="s">
        <v>3</v>
      </c>
      <c r="B21" s="129">
        <f t="shared" si="1"/>
        <v>71292</v>
      </c>
      <c r="C21" s="21">
        <v>15067</v>
      </c>
      <c r="D21" s="22">
        <v>56225</v>
      </c>
      <c r="E21" s="48"/>
    </row>
    <row r="22" spans="1:5" ht="21" customHeight="1" thickBot="1">
      <c r="A22" s="11" t="s">
        <v>4</v>
      </c>
      <c r="B22" s="129">
        <f t="shared" si="1"/>
        <v>44718</v>
      </c>
      <c r="C22" s="21">
        <v>10687</v>
      </c>
      <c r="D22" s="22">
        <v>34031</v>
      </c>
      <c r="E22" s="48"/>
    </row>
    <row r="23" spans="1:5" ht="21" customHeight="1" thickBot="1">
      <c r="A23" s="11" t="s">
        <v>48</v>
      </c>
      <c r="B23" s="129">
        <f t="shared" si="1"/>
        <v>38948</v>
      </c>
      <c r="C23" s="21">
        <v>8712</v>
      </c>
      <c r="D23" s="22">
        <v>30236</v>
      </c>
      <c r="E23" s="48"/>
    </row>
    <row r="24" spans="1:5" ht="21" customHeight="1" thickBot="1">
      <c r="A24" s="11" t="s">
        <v>49</v>
      </c>
      <c r="B24" s="129">
        <f t="shared" si="1"/>
        <v>301568</v>
      </c>
      <c r="C24" s="21">
        <v>59571</v>
      </c>
      <c r="D24" s="22">
        <v>241997</v>
      </c>
      <c r="E24" s="48"/>
    </row>
    <row r="25" spans="1:5" ht="21" customHeight="1" thickBot="1">
      <c r="A25" s="11" t="s">
        <v>50</v>
      </c>
      <c r="B25" s="129">
        <f t="shared" si="1"/>
        <v>183377</v>
      </c>
      <c r="C25" s="21">
        <v>25664</v>
      </c>
      <c r="D25" s="22">
        <v>157713</v>
      </c>
      <c r="E25" s="48"/>
    </row>
    <row r="26" spans="1:5" ht="21" customHeight="1" thickBot="1">
      <c r="A26" s="11" t="s">
        <v>51</v>
      </c>
      <c r="B26" s="129">
        <f t="shared" si="1"/>
        <v>265688</v>
      </c>
      <c r="C26" s="21">
        <v>62008</v>
      </c>
      <c r="D26" s="22">
        <v>203680</v>
      </c>
      <c r="E26" s="48"/>
    </row>
    <row r="27" spans="1:5" ht="21" customHeight="1" thickBot="1">
      <c r="A27" s="11" t="s">
        <v>5</v>
      </c>
      <c r="B27" s="129">
        <f t="shared" si="1"/>
        <v>291823</v>
      </c>
      <c r="C27" s="21">
        <v>55850</v>
      </c>
      <c r="D27" s="22">
        <v>235973</v>
      </c>
      <c r="E27" s="48"/>
    </row>
    <row r="28" spans="1:5" ht="21" customHeight="1" thickBot="1">
      <c r="A28" s="11" t="s">
        <v>52</v>
      </c>
      <c r="B28" s="129">
        <f t="shared" si="1"/>
        <v>79162</v>
      </c>
      <c r="C28" s="21">
        <v>13091</v>
      </c>
      <c r="D28" s="22">
        <v>66071</v>
      </c>
      <c r="E28" s="48"/>
    </row>
    <row r="29" spans="1:5" ht="21" customHeight="1" thickBot="1">
      <c r="A29" s="11" t="s">
        <v>6</v>
      </c>
      <c r="B29" s="129">
        <f t="shared" si="1"/>
        <v>61877</v>
      </c>
      <c r="C29" s="21">
        <v>8494</v>
      </c>
      <c r="D29" s="22">
        <v>53383</v>
      </c>
      <c r="E29" s="48"/>
    </row>
    <row r="30" spans="1:5" ht="21" customHeight="1" thickBot="1">
      <c r="A30" s="11" t="s">
        <v>53</v>
      </c>
      <c r="B30" s="129">
        <f t="shared" si="1"/>
        <v>94801</v>
      </c>
      <c r="C30" s="21">
        <v>20209</v>
      </c>
      <c r="D30" s="22">
        <v>74592</v>
      </c>
      <c r="E30" s="48"/>
    </row>
    <row r="31" spans="1:5" ht="21" customHeight="1" thickBot="1">
      <c r="A31" s="11" t="s">
        <v>54</v>
      </c>
      <c r="B31" s="129">
        <f t="shared" si="1"/>
        <v>133858</v>
      </c>
      <c r="C31" s="21">
        <v>28814</v>
      </c>
      <c r="D31" s="22">
        <v>105044</v>
      </c>
      <c r="E31" s="48"/>
    </row>
    <row r="32" spans="1:5" ht="21" customHeight="1" thickBot="1">
      <c r="A32" s="11" t="s">
        <v>55</v>
      </c>
      <c r="B32" s="129">
        <f t="shared" si="1"/>
        <v>102302</v>
      </c>
      <c r="C32" s="21">
        <v>19106</v>
      </c>
      <c r="D32" s="22">
        <v>83196</v>
      </c>
      <c r="E32" s="48"/>
    </row>
    <row r="33" spans="1:5" ht="21" customHeight="1" thickBot="1">
      <c r="A33" s="11" t="s">
        <v>56</v>
      </c>
      <c r="B33" s="129">
        <f t="shared" si="1"/>
        <v>19936</v>
      </c>
      <c r="C33" s="21">
        <v>3739</v>
      </c>
      <c r="D33" s="22">
        <v>16197</v>
      </c>
      <c r="E33" s="48"/>
    </row>
    <row r="34" spans="1:5" ht="21" customHeight="1" thickBot="1">
      <c r="A34" s="11" t="s">
        <v>7</v>
      </c>
      <c r="B34" s="129">
        <f t="shared" si="1"/>
        <v>84941</v>
      </c>
      <c r="C34" s="21">
        <v>20303</v>
      </c>
      <c r="D34" s="22">
        <v>64638</v>
      </c>
      <c r="E34" s="48"/>
    </row>
    <row r="35" spans="1:5" ht="21" customHeight="1" thickBot="1">
      <c r="A35" s="11" t="s">
        <v>57</v>
      </c>
      <c r="B35" s="129">
        <f t="shared" si="1"/>
        <v>187188</v>
      </c>
      <c r="C35" s="21">
        <v>52780</v>
      </c>
      <c r="D35" s="22">
        <v>134408</v>
      </c>
      <c r="E35" s="48"/>
    </row>
    <row r="36" spans="1:5" ht="21" customHeight="1" thickBot="1">
      <c r="A36" s="11" t="s">
        <v>8</v>
      </c>
      <c r="B36" s="129">
        <f t="shared" si="1"/>
        <v>93203</v>
      </c>
      <c r="C36" s="21">
        <v>17449</v>
      </c>
      <c r="D36" s="22">
        <v>75754</v>
      </c>
      <c r="E36" s="48"/>
    </row>
    <row r="37" spans="1:5" ht="21" customHeight="1" thickBot="1">
      <c r="A37" s="11" t="s">
        <v>9</v>
      </c>
      <c r="B37" s="129">
        <f t="shared" si="1"/>
        <v>258728</v>
      </c>
      <c r="C37" s="21">
        <v>61022</v>
      </c>
      <c r="D37" s="22">
        <v>197706</v>
      </c>
      <c r="E37" s="48"/>
    </row>
    <row r="38" spans="1:5" ht="21" customHeight="1" thickBot="1">
      <c r="A38" s="11" t="s">
        <v>58</v>
      </c>
      <c r="B38" s="129">
        <f t="shared" si="1"/>
        <v>100274</v>
      </c>
      <c r="C38" s="21">
        <v>21668</v>
      </c>
      <c r="D38" s="22">
        <v>78606</v>
      </c>
      <c r="E38" s="48"/>
    </row>
    <row r="39" spans="1:5" ht="21" customHeight="1" thickBot="1">
      <c r="A39" s="11" t="s">
        <v>10</v>
      </c>
      <c r="B39" s="129">
        <f t="shared" si="1"/>
        <v>37141</v>
      </c>
      <c r="C39" s="21">
        <v>8687</v>
      </c>
      <c r="D39" s="22">
        <v>28454</v>
      </c>
      <c r="E39" s="48"/>
    </row>
    <row r="40" spans="1:5" ht="21" customHeight="1" thickBot="1">
      <c r="A40" s="11" t="s">
        <v>11</v>
      </c>
      <c r="B40" s="129">
        <f t="shared" si="1"/>
        <v>114107</v>
      </c>
      <c r="C40" s="21">
        <v>21105</v>
      </c>
      <c r="D40" s="22">
        <v>93002</v>
      </c>
      <c r="E40" s="48"/>
    </row>
    <row r="41" spans="1:5" ht="21" customHeight="1" thickBot="1">
      <c r="A41" s="11" t="s">
        <v>59</v>
      </c>
      <c r="B41" s="129">
        <f t="shared" si="1"/>
        <v>75200</v>
      </c>
      <c r="C41" s="21">
        <v>15495</v>
      </c>
      <c r="D41" s="22">
        <v>59705</v>
      </c>
      <c r="E41" s="48"/>
    </row>
    <row r="42" spans="1:5" ht="9" customHeight="1">
      <c r="A42" s="37"/>
      <c r="B42" s="37"/>
      <c r="C42" s="37"/>
      <c r="D42" s="37"/>
      <c r="E42" s="35"/>
    </row>
    <row r="43" spans="1:5" ht="15.75" hidden="1">
      <c r="A43" s="35"/>
      <c r="B43" s="35"/>
      <c r="C43" s="35"/>
      <c r="D43" s="35"/>
      <c r="E43" s="35"/>
    </row>
    <row r="44" spans="1:5" ht="15.75">
      <c r="A44" s="35"/>
      <c r="B44" s="35"/>
      <c r="C44" s="35"/>
      <c r="D44" s="35"/>
      <c r="E44" s="35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7E-4964-47DB-B442-425D7E29BF83}">
  <sheetPr>
    <tabColor indexed="24"/>
    <pageSetUpPr fitToPage="1"/>
  </sheetPr>
  <dimension ref="A1:F41"/>
  <sheetViews>
    <sheetView rightToLeft="1" view="pageBreakPreview" zoomScaleNormal="100" zoomScaleSheetLayoutView="100" workbookViewId="0">
      <selection sqref="A1:D1"/>
    </sheetView>
  </sheetViews>
  <sheetFormatPr defaultColWidth="20.7109375" defaultRowHeight="15.75"/>
  <cols>
    <col min="1" max="4" width="23.7109375" style="35" customWidth="1"/>
    <col min="5" max="253" width="10.28515625" style="35" customWidth="1"/>
    <col min="254" max="255" width="21.42578125" style="35" customWidth="1"/>
    <col min="256" max="256" width="20.7109375" style="35"/>
    <col min="257" max="260" width="23.7109375" style="35" customWidth="1"/>
    <col min="261" max="509" width="10.28515625" style="35" customWidth="1"/>
    <col min="510" max="511" width="21.42578125" style="35" customWidth="1"/>
    <col min="512" max="512" width="20.7109375" style="35"/>
    <col min="513" max="516" width="23.7109375" style="35" customWidth="1"/>
    <col min="517" max="765" width="10.28515625" style="35" customWidth="1"/>
    <col min="766" max="767" width="21.42578125" style="35" customWidth="1"/>
    <col min="768" max="768" width="20.7109375" style="35"/>
    <col min="769" max="772" width="23.7109375" style="35" customWidth="1"/>
    <col min="773" max="1021" width="10.28515625" style="35" customWidth="1"/>
    <col min="1022" max="1023" width="21.42578125" style="35" customWidth="1"/>
    <col min="1024" max="1024" width="20.7109375" style="35"/>
    <col min="1025" max="1028" width="23.7109375" style="35" customWidth="1"/>
    <col min="1029" max="1277" width="10.28515625" style="35" customWidth="1"/>
    <col min="1278" max="1279" width="21.42578125" style="35" customWidth="1"/>
    <col min="1280" max="1280" width="20.7109375" style="35"/>
    <col min="1281" max="1284" width="23.7109375" style="35" customWidth="1"/>
    <col min="1285" max="1533" width="10.28515625" style="35" customWidth="1"/>
    <col min="1534" max="1535" width="21.42578125" style="35" customWidth="1"/>
    <col min="1536" max="1536" width="20.7109375" style="35"/>
    <col min="1537" max="1540" width="23.7109375" style="35" customWidth="1"/>
    <col min="1541" max="1789" width="10.28515625" style="35" customWidth="1"/>
    <col min="1790" max="1791" width="21.42578125" style="35" customWidth="1"/>
    <col min="1792" max="1792" width="20.7109375" style="35"/>
    <col min="1793" max="1796" width="23.7109375" style="35" customWidth="1"/>
    <col min="1797" max="2045" width="10.28515625" style="35" customWidth="1"/>
    <col min="2046" max="2047" width="21.42578125" style="35" customWidth="1"/>
    <col min="2048" max="2048" width="20.7109375" style="35"/>
    <col min="2049" max="2052" width="23.7109375" style="35" customWidth="1"/>
    <col min="2053" max="2301" width="10.28515625" style="35" customWidth="1"/>
    <col min="2302" max="2303" width="21.42578125" style="35" customWidth="1"/>
    <col min="2304" max="2304" width="20.7109375" style="35"/>
    <col min="2305" max="2308" width="23.7109375" style="35" customWidth="1"/>
    <col min="2309" max="2557" width="10.28515625" style="35" customWidth="1"/>
    <col min="2558" max="2559" width="21.42578125" style="35" customWidth="1"/>
    <col min="2560" max="2560" width="20.7109375" style="35"/>
    <col min="2561" max="2564" width="23.7109375" style="35" customWidth="1"/>
    <col min="2565" max="2813" width="10.28515625" style="35" customWidth="1"/>
    <col min="2814" max="2815" width="21.42578125" style="35" customWidth="1"/>
    <col min="2816" max="2816" width="20.7109375" style="35"/>
    <col min="2817" max="2820" width="23.7109375" style="35" customWidth="1"/>
    <col min="2821" max="3069" width="10.28515625" style="35" customWidth="1"/>
    <col min="3070" max="3071" width="21.42578125" style="35" customWidth="1"/>
    <col min="3072" max="3072" width="20.7109375" style="35"/>
    <col min="3073" max="3076" width="23.7109375" style="35" customWidth="1"/>
    <col min="3077" max="3325" width="10.28515625" style="35" customWidth="1"/>
    <col min="3326" max="3327" width="21.42578125" style="35" customWidth="1"/>
    <col min="3328" max="3328" width="20.7109375" style="35"/>
    <col min="3329" max="3332" width="23.7109375" style="35" customWidth="1"/>
    <col min="3333" max="3581" width="10.28515625" style="35" customWidth="1"/>
    <col min="3582" max="3583" width="21.42578125" style="35" customWidth="1"/>
    <col min="3584" max="3584" width="20.7109375" style="35"/>
    <col min="3585" max="3588" width="23.7109375" style="35" customWidth="1"/>
    <col min="3589" max="3837" width="10.28515625" style="35" customWidth="1"/>
    <col min="3838" max="3839" width="21.42578125" style="35" customWidth="1"/>
    <col min="3840" max="3840" width="20.7109375" style="35"/>
    <col min="3841" max="3844" width="23.7109375" style="35" customWidth="1"/>
    <col min="3845" max="4093" width="10.28515625" style="35" customWidth="1"/>
    <col min="4094" max="4095" width="21.42578125" style="35" customWidth="1"/>
    <col min="4096" max="4096" width="20.7109375" style="35"/>
    <col min="4097" max="4100" width="23.7109375" style="35" customWidth="1"/>
    <col min="4101" max="4349" width="10.28515625" style="35" customWidth="1"/>
    <col min="4350" max="4351" width="21.42578125" style="35" customWidth="1"/>
    <col min="4352" max="4352" width="20.7109375" style="35"/>
    <col min="4353" max="4356" width="23.7109375" style="35" customWidth="1"/>
    <col min="4357" max="4605" width="10.28515625" style="35" customWidth="1"/>
    <col min="4606" max="4607" width="21.42578125" style="35" customWidth="1"/>
    <col min="4608" max="4608" width="20.7109375" style="35"/>
    <col min="4609" max="4612" width="23.7109375" style="35" customWidth="1"/>
    <col min="4613" max="4861" width="10.28515625" style="35" customWidth="1"/>
    <col min="4862" max="4863" width="21.42578125" style="35" customWidth="1"/>
    <col min="4864" max="4864" width="20.7109375" style="35"/>
    <col min="4865" max="4868" width="23.7109375" style="35" customWidth="1"/>
    <col min="4869" max="5117" width="10.28515625" style="35" customWidth="1"/>
    <col min="5118" max="5119" width="21.42578125" style="35" customWidth="1"/>
    <col min="5120" max="5120" width="20.7109375" style="35"/>
    <col min="5121" max="5124" width="23.7109375" style="35" customWidth="1"/>
    <col min="5125" max="5373" width="10.28515625" style="35" customWidth="1"/>
    <col min="5374" max="5375" width="21.42578125" style="35" customWidth="1"/>
    <col min="5376" max="5376" width="20.7109375" style="35"/>
    <col min="5377" max="5380" width="23.7109375" style="35" customWidth="1"/>
    <col min="5381" max="5629" width="10.28515625" style="35" customWidth="1"/>
    <col min="5630" max="5631" width="21.42578125" style="35" customWidth="1"/>
    <col min="5632" max="5632" width="20.7109375" style="35"/>
    <col min="5633" max="5636" width="23.7109375" style="35" customWidth="1"/>
    <col min="5637" max="5885" width="10.28515625" style="35" customWidth="1"/>
    <col min="5886" max="5887" width="21.42578125" style="35" customWidth="1"/>
    <col min="5888" max="5888" width="20.7109375" style="35"/>
    <col min="5889" max="5892" width="23.7109375" style="35" customWidth="1"/>
    <col min="5893" max="6141" width="10.28515625" style="35" customWidth="1"/>
    <col min="6142" max="6143" width="21.42578125" style="35" customWidth="1"/>
    <col min="6144" max="6144" width="20.7109375" style="35"/>
    <col min="6145" max="6148" width="23.7109375" style="35" customWidth="1"/>
    <col min="6149" max="6397" width="10.28515625" style="35" customWidth="1"/>
    <col min="6398" max="6399" width="21.42578125" style="35" customWidth="1"/>
    <col min="6400" max="6400" width="20.7109375" style="35"/>
    <col min="6401" max="6404" width="23.7109375" style="35" customWidth="1"/>
    <col min="6405" max="6653" width="10.28515625" style="35" customWidth="1"/>
    <col min="6654" max="6655" width="21.42578125" style="35" customWidth="1"/>
    <col min="6656" max="6656" width="20.7109375" style="35"/>
    <col min="6657" max="6660" width="23.7109375" style="35" customWidth="1"/>
    <col min="6661" max="6909" width="10.28515625" style="35" customWidth="1"/>
    <col min="6910" max="6911" width="21.42578125" style="35" customWidth="1"/>
    <col min="6912" max="6912" width="20.7109375" style="35"/>
    <col min="6913" max="6916" width="23.7109375" style="35" customWidth="1"/>
    <col min="6917" max="7165" width="10.28515625" style="35" customWidth="1"/>
    <col min="7166" max="7167" width="21.42578125" style="35" customWidth="1"/>
    <col min="7168" max="7168" width="20.7109375" style="35"/>
    <col min="7169" max="7172" width="23.7109375" style="35" customWidth="1"/>
    <col min="7173" max="7421" width="10.28515625" style="35" customWidth="1"/>
    <col min="7422" max="7423" width="21.42578125" style="35" customWidth="1"/>
    <col min="7424" max="7424" width="20.7109375" style="35"/>
    <col min="7425" max="7428" width="23.7109375" style="35" customWidth="1"/>
    <col min="7429" max="7677" width="10.28515625" style="35" customWidth="1"/>
    <col min="7678" max="7679" width="21.42578125" style="35" customWidth="1"/>
    <col min="7680" max="7680" width="20.7109375" style="35"/>
    <col min="7681" max="7684" width="23.7109375" style="35" customWidth="1"/>
    <col min="7685" max="7933" width="10.28515625" style="35" customWidth="1"/>
    <col min="7934" max="7935" width="21.42578125" style="35" customWidth="1"/>
    <col min="7936" max="7936" width="20.7109375" style="35"/>
    <col min="7937" max="7940" width="23.7109375" style="35" customWidth="1"/>
    <col min="7941" max="8189" width="10.28515625" style="35" customWidth="1"/>
    <col min="8190" max="8191" width="21.42578125" style="35" customWidth="1"/>
    <col min="8192" max="8192" width="20.7109375" style="35"/>
    <col min="8193" max="8196" width="23.7109375" style="35" customWidth="1"/>
    <col min="8197" max="8445" width="10.28515625" style="35" customWidth="1"/>
    <col min="8446" max="8447" width="21.42578125" style="35" customWidth="1"/>
    <col min="8448" max="8448" width="20.7109375" style="35"/>
    <col min="8449" max="8452" width="23.7109375" style="35" customWidth="1"/>
    <col min="8453" max="8701" width="10.28515625" style="35" customWidth="1"/>
    <col min="8702" max="8703" width="21.42578125" style="35" customWidth="1"/>
    <col min="8704" max="8704" width="20.7109375" style="35"/>
    <col min="8705" max="8708" width="23.7109375" style="35" customWidth="1"/>
    <col min="8709" max="8957" width="10.28515625" style="35" customWidth="1"/>
    <col min="8958" max="8959" width="21.42578125" style="35" customWidth="1"/>
    <col min="8960" max="8960" width="20.7109375" style="35"/>
    <col min="8961" max="8964" width="23.7109375" style="35" customWidth="1"/>
    <col min="8965" max="9213" width="10.28515625" style="35" customWidth="1"/>
    <col min="9214" max="9215" width="21.42578125" style="35" customWidth="1"/>
    <col min="9216" max="9216" width="20.7109375" style="35"/>
    <col min="9217" max="9220" width="23.7109375" style="35" customWidth="1"/>
    <col min="9221" max="9469" width="10.28515625" style="35" customWidth="1"/>
    <col min="9470" max="9471" width="21.42578125" style="35" customWidth="1"/>
    <col min="9472" max="9472" width="20.7109375" style="35"/>
    <col min="9473" max="9476" width="23.7109375" style="35" customWidth="1"/>
    <col min="9477" max="9725" width="10.28515625" style="35" customWidth="1"/>
    <col min="9726" max="9727" width="21.42578125" style="35" customWidth="1"/>
    <col min="9728" max="9728" width="20.7109375" style="35"/>
    <col min="9729" max="9732" width="23.7109375" style="35" customWidth="1"/>
    <col min="9733" max="9981" width="10.28515625" style="35" customWidth="1"/>
    <col min="9982" max="9983" width="21.42578125" style="35" customWidth="1"/>
    <col min="9984" max="9984" width="20.7109375" style="35"/>
    <col min="9985" max="9988" width="23.7109375" style="35" customWidth="1"/>
    <col min="9989" max="10237" width="10.28515625" style="35" customWidth="1"/>
    <col min="10238" max="10239" width="21.42578125" style="35" customWidth="1"/>
    <col min="10240" max="10240" width="20.7109375" style="35"/>
    <col min="10241" max="10244" width="23.7109375" style="35" customWidth="1"/>
    <col min="10245" max="10493" width="10.28515625" style="35" customWidth="1"/>
    <col min="10494" max="10495" width="21.42578125" style="35" customWidth="1"/>
    <col min="10496" max="10496" width="20.7109375" style="35"/>
    <col min="10497" max="10500" width="23.7109375" style="35" customWidth="1"/>
    <col min="10501" max="10749" width="10.28515625" style="35" customWidth="1"/>
    <col min="10750" max="10751" width="21.42578125" style="35" customWidth="1"/>
    <col min="10752" max="10752" width="20.7109375" style="35"/>
    <col min="10753" max="10756" width="23.7109375" style="35" customWidth="1"/>
    <col min="10757" max="11005" width="10.28515625" style="35" customWidth="1"/>
    <col min="11006" max="11007" width="21.42578125" style="35" customWidth="1"/>
    <col min="11008" max="11008" width="20.7109375" style="35"/>
    <col min="11009" max="11012" width="23.7109375" style="35" customWidth="1"/>
    <col min="11013" max="11261" width="10.28515625" style="35" customWidth="1"/>
    <col min="11262" max="11263" width="21.42578125" style="35" customWidth="1"/>
    <col min="11264" max="11264" width="20.7109375" style="35"/>
    <col min="11265" max="11268" width="23.7109375" style="35" customWidth="1"/>
    <col min="11269" max="11517" width="10.28515625" style="35" customWidth="1"/>
    <col min="11518" max="11519" width="21.42578125" style="35" customWidth="1"/>
    <col min="11520" max="11520" width="20.7109375" style="35"/>
    <col min="11521" max="11524" width="23.7109375" style="35" customWidth="1"/>
    <col min="11525" max="11773" width="10.28515625" style="35" customWidth="1"/>
    <col min="11774" max="11775" width="21.42578125" style="35" customWidth="1"/>
    <col min="11776" max="11776" width="20.7109375" style="35"/>
    <col min="11777" max="11780" width="23.7109375" style="35" customWidth="1"/>
    <col min="11781" max="12029" width="10.28515625" style="35" customWidth="1"/>
    <col min="12030" max="12031" width="21.42578125" style="35" customWidth="1"/>
    <col min="12032" max="12032" width="20.7109375" style="35"/>
    <col min="12033" max="12036" width="23.7109375" style="35" customWidth="1"/>
    <col min="12037" max="12285" width="10.28515625" style="35" customWidth="1"/>
    <col min="12286" max="12287" width="21.42578125" style="35" customWidth="1"/>
    <col min="12288" max="12288" width="20.7109375" style="35"/>
    <col min="12289" max="12292" width="23.7109375" style="35" customWidth="1"/>
    <col min="12293" max="12541" width="10.28515625" style="35" customWidth="1"/>
    <col min="12542" max="12543" width="21.42578125" style="35" customWidth="1"/>
    <col min="12544" max="12544" width="20.7109375" style="35"/>
    <col min="12545" max="12548" width="23.7109375" style="35" customWidth="1"/>
    <col min="12549" max="12797" width="10.28515625" style="35" customWidth="1"/>
    <col min="12798" max="12799" width="21.42578125" style="35" customWidth="1"/>
    <col min="12800" max="12800" width="20.7109375" style="35"/>
    <col min="12801" max="12804" width="23.7109375" style="35" customWidth="1"/>
    <col min="12805" max="13053" width="10.28515625" style="35" customWidth="1"/>
    <col min="13054" max="13055" width="21.42578125" style="35" customWidth="1"/>
    <col min="13056" max="13056" width="20.7109375" style="35"/>
    <col min="13057" max="13060" width="23.7109375" style="35" customWidth="1"/>
    <col min="13061" max="13309" width="10.28515625" style="35" customWidth="1"/>
    <col min="13310" max="13311" width="21.42578125" style="35" customWidth="1"/>
    <col min="13312" max="13312" width="20.7109375" style="35"/>
    <col min="13313" max="13316" width="23.7109375" style="35" customWidth="1"/>
    <col min="13317" max="13565" width="10.28515625" style="35" customWidth="1"/>
    <col min="13566" max="13567" width="21.42578125" style="35" customWidth="1"/>
    <col min="13568" max="13568" width="20.7109375" style="35"/>
    <col min="13569" max="13572" width="23.7109375" style="35" customWidth="1"/>
    <col min="13573" max="13821" width="10.28515625" style="35" customWidth="1"/>
    <col min="13822" max="13823" width="21.42578125" style="35" customWidth="1"/>
    <col min="13824" max="13824" width="20.7109375" style="35"/>
    <col min="13825" max="13828" width="23.7109375" style="35" customWidth="1"/>
    <col min="13829" max="14077" width="10.28515625" style="35" customWidth="1"/>
    <col min="14078" max="14079" width="21.42578125" style="35" customWidth="1"/>
    <col min="14080" max="14080" width="20.7109375" style="35"/>
    <col min="14081" max="14084" width="23.7109375" style="35" customWidth="1"/>
    <col min="14085" max="14333" width="10.28515625" style="35" customWidth="1"/>
    <col min="14334" max="14335" width="21.42578125" style="35" customWidth="1"/>
    <col min="14336" max="14336" width="20.7109375" style="35"/>
    <col min="14337" max="14340" width="23.7109375" style="35" customWidth="1"/>
    <col min="14341" max="14589" width="10.28515625" style="35" customWidth="1"/>
    <col min="14590" max="14591" width="21.42578125" style="35" customWidth="1"/>
    <col min="14592" max="14592" width="20.7109375" style="35"/>
    <col min="14593" max="14596" width="23.7109375" style="35" customWidth="1"/>
    <col min="14597" max="14845" width="10.28515625" style="35" customWidth="1"/>
    <col min="14846" max="14847" width="21.42578125" style="35" customWidth="1"/>
    <col min="14848" max="14848" width="20.7109375" style="35"/>
    <col min="14849" max="14852" width="23.7109375" style="35" customWidth="1"/>
    <col min="14853" max="15101" width="10.28515625" style="35" customWidth="1"/>
    <col min="15102" max="15103" width="21.42578125" style="35" customWidth="1"/>
    <col min="15104" max="15104" width="20.7109375" style="35"/>
    <col min="15105" max="15108" width="23.7109375" style="35" customWidth="1"/>
    <col min="15109" max="15357" width="10.28515625" style="35" customWidth="1"/>
    <col min="15358" max="15359" width="21.42578125" style="35" customWidth="1"/>
    <col min="15360" max="15360" width="20.7109375" style="35"/>
    <col min="15361" max="15364" width="23.7109375" style="35" customWidth="1"/>
    <col min="15365" max="15613" width="10.28515625" style="35" customWidth="1"/>
    <col min="15614" max="15615" width="21.42578125" style="35" customWidth="1"/>
    <col min="15616" max="15616" width="20.7109375" style="35"/>
    <col min="15617" max="15620" width="23.7109375" style="35" customWidth="1"/>
    <col min="15621" max="15869" width="10.28515625" style="35" customWidth="1"/>
    <col min="15870" max="15871" width="21.42578125" style="35" customWidth="1"/>
    <col min="15872" max="15872" width="20.7109375" style="35"/>
    <col min="15873" max="15876" width="23.7109375" style="35" customWidth="1"/>
    <col min="15877" max="16125" width="10.28515625" style="35" customWidth="1"/>
    <col min="16126" max="16127" width="21.42578125" style="35" customWidth="1"/>
    <col min="16128" max="16128" width="20.7109375" style="35"/>
    <col min="16129" max="16132" width="23.7109375" style="35" customWidth="1"/>
    <col min="16133" max="16381" width="10.28515625" style="35" customWidth="1"/>
    <col min="16382" max="16383" width="21.42578125" style="35" customWidth="1"/>
    <col min="16384" max="16384" width="20.7109375" style="35"/>
  </cols>
  <sheetData>
    <row r="1" spans="1:6" ht="33.75" customHeight="1" thickBot="1">
      <c r="A1" s="303" t="s">
        <v>308</v>
      </c>
      <c r="B1" s="303"/>
      <c r="C1" s="303"/>
      <c r="D1" s="303"/>
      <c r="E1" s="30"/>
      <c r="F1" s="30"/>
    </row>
    <row r="2" spans="1:6" ht="38.25" customHeight="1" thickBot="1">
      <c r="A2" s="49" t="s">
        <v>68</v>
      </c>
      <c r="B2" s="50" t="s">
        <v>40</v>
      </c>
      <c r="C2" s="50" t="s">
        <v>104</v>
      </c>
      <c r="D2" s="51" t="s">
        <v>106</v>
      </c>
    </row>
    <row r="3" spans="1:6" ht="21" customHeight="1">
      <c r="A3" s="2">
        <v>1395</v>
      </c>
      <c r="B3" s="4">
        <v>145823</v>
      </c>
      <c r="C3" s="4">
        <v>18849</v>
      </c>
      <c r="D3" s="4">
        <v>126974</v>
      </c>
    </row>
    <row r="4" spans="1:6" ht="21" customHeight="1">
      <c r="A4" s="2">
        <v>1396</v>
      </c>
      <c r="B4" s="4">
        <v>141452</v>
      </c>
      <c r="C4" s="4">
        <v>10245</v>
      </c>
      <c r="D4" s="4">
        <v>131207</v>
      </c>
    </row>
    <row r="5" spans="1:6" ht="21" customHeight="1">
      <c r="A5" s="2">
        <v>1397</v>
      </c>
      <c r="B5" s="3">
        <v>145974</v>
      </c>
      <c r="C5" s="3">
        <v>11667</v>
      </c>
      <c r="D5" s="3">
        <v>134307</v>
      </c>
    </row>
    <row r="6" spans="1:6" ht="21" customHeight="1">
      <c r="A6" s="2">
        <v>1398</v>
      </c>
      <c r="B6" s="3">
        <v>150599</v>
      </c>
      <c r="C6" s="3">
        <v>16963</v>
      </c>
      <c r="D6" s="3">
        <v>133636</v>
      </c>
    </row>
    <row r="7" spans="1:6" ht="21" customHeight="1">
      <c r="A7" s="2">
        <v>1399</v>
      </c>
      <c r="B7" s="3">
        <v>158993</v>
      </c>
      <c r="C7" s="3">
        <v>24945</v>
      </c>
      <c r="D7" s="3">
        <v>134048</v>
      </c>
    </row>
    <row r="8" spans="1:6" ht="21" customHeight="1" thickBot="1">
      <c r="A8" s="2">
        <v>1400</v>
      </c>
      <c r="B8" s="3">
        <f>SUM(B9:B41)</f>
        <v>154263</v>
      </c>
      <c r="C8" s="3">
        <f t="shared" ref="C8" si="0">SUM(C9:C41)</f>
        <v>20366</v>
      </c>
      <c r="D8" s="3">
        <f>SUM(D9:D41)</f>
        <v>133897</v>
      </c>
    </row>
    <row r="9" spans="1:6" ht="21" customHeight="1" thickBot="1">
      <c r="A9" s="5" t="s">
        <v>41</v>
      </c>
      <c r="B9" s="29">
        <f>C9+D9</f>
        <v>5734</v>
      </c>
      <c r="C9" s="7">
        <v>899</v>
      </c>
      <c r="D9" s="6">
        <v>4835</v>
      </c>
    </row>
    <row r="10" spans="1:6" ht="21" customHeight="1" thickBot="1">
      <c r="A10" s="11" t="s">
        <v>42</v>
      </c>
      <c r="B10" s="29">
        <f t="shared" ref="B10:B41" si="1">C10+D10</f>
        <v>4884</v>
      </c>
      <c r="C10" s="21">
        <v>855</v>
      </c>
      <c r="D10" s="22">
        <v>4029</v>
      </c>
    </row>
    <row r="11" spans="1:6" ht="21" customHeight="1" thickBot="1">
      <c r="A11" s="11" t="s">
        <v>43</v>
      </c>
      <c r="B11" s="29">
        <f t="shared" si="1"/>
        <v>1664</v>
      </c>
      <c r="C11" s="21">
        <v>285</v>
      </c>
      <c r="D11" s="22">
        <v>1379</v>
      </c>
    </row>
    <row r="12" spans="1:6" ht="21" customHeight="1" thickBot="1">
      <c r="A12" s="11" t="s">
        <v>0</v>
      </c>
      <c r="B12" s="29">
        <f t="shared" si="1"/>
        <v>11553</v>
      </c>
      <c r="C12" s="21">
        <v>1388</v>
      </c>
      <c r="D12" s="22">
        <v>10165</v>
      </c>
    </row>
    <row r="13" spans="1:6" ht="21" customHeight="1" thickBot="1">
      <c r="A13" s="11" t="s">
        <v>33</v>
      </c>
      <c r="B13" s="29">
        <f t="shared" si="1"/>
        <v>3565</v>
      </c>
      <c r="C13" s="21">
        <v>659</v>
      </c>
      <c r="D13" s="22">
        <v>2906</v>
      </c>
    </row>
    <row r="14" spans="1:6" ht="21" customHeight="1" thickBot="1">
      <c r="A14" s="11" t="s">
        <v>44</v>
      </c>
      <c r="B14" s="29">
        <f t="shared" si="1"/>
        <v>483</v>
      </c>
      <c r="C14" s="21">
        <v>160</v>
      </c>
      <c r="D14" s="22">
        <v>323</v>
      </c>
    </row>
    <row r="15" spans="1:6" ht="21" customHeight="1" thickBot="1">
      <c r="A15" s="11" t="s">
        <v>1</v>
      </c>
      <c r="B15" s="29">
        <f t="shared" si="1"/>
        <v>382</v>
      </c>
      <c r="C15" s="21">
        <v>224</v>
      </c>
      <c r="D15" s="22">
        <v>158</v>
      </c>
    </row>
    <row r="16" spans="1:6" ht="21" customHeight="1" thickBot="1">
      <c r="A16" s="11" t="s">
        <v>45</v>
      </c>
      <c r="B16" s="29">
        <f t="shared" si="1"/>
        <v>1013</v>
      </c>
      <c r="C16" s="21">
        <v>245</v>
      </c>
      <c r="D16" s="22">
        <v>768</v>
      </c>
    </row>
    <row r="17" spans="1:4" ht="21" customHeight="1" thickBot="1">
      <c r="A17" s="11" t="s">
        <v>46</v>
      </c>
      <c r="B17" s="29">
        <f t="shared" si="1"/>
        <v>1285</v>
      </c>
      <c r="C17" s="21">
        <v>130</v>
      </c>
      <c r="D17" s="22">
        <v>1155</v>
      </c>
    </row>
    <row r="18" spans="1:4" ht="21" customHeight="1" thickBot="1">
      <c r="A18" s="11" t="s">
        <v>47</v>
      </c>
      <c r="B18" s="29">
        <f t="shared" si="1"/>
        <v>14433</v>
      </c>
      <c r="C18" s="21">
        <v>1305</v>
      </c>
      <c r="D18" s="22">
        <v>13128</v>
      </c>
    </row>
    <row r="19" spans="1:4" ht="21" customHeight="1" thickBot="1">
      <c r="A19" s="11" t="s">
        <v>28</v>
      </c>
      <c r="B19" s="29">
        <f t="shared" si="1"/>
        <v>1163</v>
      </c>
      <c r="C19" s="21">
        <v>202</v>
      </c>
      <c r="D19" s="22">
        <v>961</v>
      </c>
    </row>
    <row r="20" spans="1:4" ht="21" customHeight="1" thickBot="1">
      <c r="A20" s="11" t="s">
        <v>2</v>
      </c>
      <c r="B20" s="29">
        <f t="shared" si="1"/>
        <v>4174</v>
      </c>
      <c r="C20" s="21">
        <v>876</v>
      </c>
      <c r="D20" s="22">
        <v>3298</v>
      </c>
    </row>
    <row r="21" spans="1:4" ht="21" customHeight="1" thickBot="1">
      <c r="A21" s="11" t="s">
        <v>3</v>
      </c>
      <c r="B21" s="29">
        <f t="shared" si="1"/>
        <v>1412</v>
      </c>
      <c r="C21" s="21">
        <v>251</v>
      </c>
      <c r="D21" s="22">
        <v>1161</v>
      </c>
    </row>
    <row r="22" spans="1:4" ht="21" customHeight="1" thickBot="1">
      <c r="A22" s="11" t="s">
        <v>4</v>
      </c>
      <c r="B22" s="29">
        <f t="shared" si="1"/>
        <v>1307</v>
      </c>
      <c r="C22" s="21">
        <v>230</v>
      </c>
      <c r="D22" s="22">
        <v>1077</v>
      </c>
    </row>
    <row r="23" spans="1:4" ht="21" customHeight="1" thickBot="1">
      <c r="A23" s="11" t="s">
        <v>48</v>
      </c>
      <c r="B23" s="29">
        <f t="shared" si="1"/>
        <v>2296</v>
      </c>
      <c r="C23" s="21">
        <v>190</v>
      </c>
      <c r="D23" s="22">
        <v>2106</v>
      </c>
    </row>
    <row r="24" spans="1:4" ht="21" customHeight="1" thickBot="1">
      <c r="A24" s="11" t="s">
        <v>49</v>
      </c>
      <c r="B24" s="29">
        <f t="shared" si="1"/>
        <v>2118</v>
      </c>
      <c r="C24" s="21">
        <v>357</v>
      </c>
      <c r="D24" s="22">
        <v>1761</v>
      </c>
    </row>
    <row r="25" spans="1:4" ht="21" customHeight="1" thickBot="1">
      <c r="A25" s="11" t="s">
        <v>50</v>
      </c>
      <c r="B25" s="29">
        <f t="shared" si="1"/>
        <v>681</v>
      </c>
      <c r="C25" s="21">
        <v>94</v>
      </c>
      <c r="D25" s="22">
        <v>587</v>
      </c>
    </row>
    <row r="26" spans="1:4" ht="21" customHeight="1" thickBot="1">
      <c r="A26" s="11" t="s">
        <v>51</v>
      </c>
      <c r="B26" s="29">
        <f t="shared" si="1"/>
        <v>18202</v>
      </c>
      <c r="C26" s="21">
        <v>4082</v>
      </c>
      <c r="D26" s="22">
        <v>14120</v>
      </c>
    </row>
    <row r="27" spans="1:4" ht="21" customHeight="1" thickBot="1">
      <c r="A27" s="11" t="s">
        <v>5</v>
      </c>
      <c r="B27" s="29">
        <f t="shared" si="1"/>
        <v>6813</v>
      </c>
      <c r="C27" s="21">
        <v>1252</v>
      </c>
      <c r="D27" s="22">
        <v>5561</v>
      </c>
    </row>
    <row r="28" spans="1:4" ht="21" customHeight="1" thickBot="1">
      <c r="A28" s="11" t="s">
        <v>52</v>
      </c>
      <c r="B28" s="29">
        <f t="shared" si="1"/>
        <v>1644</v>
      </c>
      <c r="C28" s="21">
        <v>407</v>
      </c>
      <c r="D28" s="22">
        <v>1237</v>
      </c>
    </row>
    <row r="29" spans="1:4" ht="21" customHeight="1" thickBot="1">
      <c r="A29" s="11" t="s">
        <v>6</v>
      </c>
      <c r="B29" s="29">
        <f t="shared" si="1"/>
        <v>38803</v>
      </c>
      <c r="C29" s="21">
        <v>557</v>
      </c>
      <c r="D29" s="22">
        <v>38246</v>
      </c>
    </row>
    <row r="30" spans="1:4" ht="21" customHeight="1" thickBot="1">
      <c r="A30" s="11" t="s">
        <v>53</v>
      </c>
      <c r="B30" s="29">
        <f t="shared" si="1"/>
        <v>2477</v>
      </c>
      <c r="C30" s="21">
        <v>288</v>
      </c>
      <c r="D30" s="22">
        <v>2189</v>
      </c>
    </row>
    <row r="31" spans="1:4" ht="21" customHeight="1" thickBot="1">
      <c r="A31" s="11" t="s">
        <v>54</v>
      </c>
      <c r="B31" s="29">
        <f t="shared" si="1"/>
        <v>2893</v>
      </c>
      <c r="C31" s="21">
        <v>800</v>
      </c>
      <c r="D31" s="22">
        <v>2093</v>
      </c>
    </row>
    <row r="32" spans="1:4" ht="21" customHeight="1" thickBot="1">
      <c r="A32" s="11" t="s">
        <v>55</v>
      </c>
      <c r="B32" s="29">
        <f t="shared" si="1"/>
        <v>2060</v>
      </c>
      <c r="C32" s="21">
        <v>477</v>
      </c>
      <c r="D32" s="22">
        <v>1583</v>
      </c>
    </row>
    <row r="33" spans="1:4" ht="21" customHeight="1" thickBot="1">
      <c r="A33" s="11" t="s">
        <v>56</v>
      </c>
      <c r="B33" s="29">
        <f t="shared" si="1"/>
        <v>708</v>
      </c>
      <c r="C33" s="21">
        <v>150</v>
      </c>
      <c r="D33" s="22">
        <v>558</v>
      </c>
    </row>
    <row r="34" spans="1:4" ht="21" customHeight="1" thickBot="1">
      <c r="A34" s="11" t="s">
        <v>7</v>
      </c>
      <c r="B34" s="29">
        <f t="shared" si="1"/>
        <v>4556</v>
      </c>
      <c r="C34" s="21">
        <v>483</v>
      </c>
      <c r="D34" s="22">
        <v>4073</v>
      </c>
    </row>
    <row r="35" spans="1:4" ht="21" customHeight="1" thickBot="1">
      <c r="A35" s="11" t="s">
        <v>57</v>
      </c>
      <c r="B35" s="29">
        <f t="shared" si="1"/>
        <v>2491</v>
      </c>
      <c r="C35" s="21">
        <v>637</v>
      </c>
      <c r="D35" s="22">
        <v>1854</v>
      </c>
    </row>
    <row r="36" spans="1:4" ht="21" customHeight="1" thickBot="1">
      <c r="A36" s="11" t="s">
        <v>8</v>
      </c>
      <c r="B36" s="29">
        <f t="shared" si="1"/>
        <v>1829</v>
      </c>
      <c r="C36" s="21">
        <v>489</v>
      </c>
      <c r="D36" s="22">
        <v>1340</v>
      </c>
    </row>
    <row r="37" spans="1:4" ht="21" customHeight="1" thickBot="1">
      <c r="A37" s="11" t="s">
        <v>9</v>
      </c>
      <c r="B37" s="29">
        <f t="shared" si="1"/>
        <v>4641</v>
      </c>
      <c r="C37" s="21">
        <v>786</v>
      </c>
      <c r="D37" s="22">
        <v>3855</v>
      </c>
    </row>
    <row r="38" spans="1:4" ht="21" customHeight="1" thickBot="1">
      <c r="A38" s="11" t="s">
        <v>58</v>
      </c>
      <c r="B38" s="29">
        <f t="shared" si="1"/>
        <v>1610</v>
      </c>
      <c r="C38" s="21">
        <v>357</v>
      </c>
      <c r="D38" s="22">
        <v>1253</v>
      </c>
    </row>
    <row r="39" spans="1:4" ht="21" customHeight="1" thickBot="1">
      <c r="A39" s="11" t="s">
        <v>10</v>
      </c>
      <c r="B39" s="29">
        <f t="shared" si="1"/>
        <v>2586</v>
      </c>
      <c r="C39" s="21">
        <v>285</v>
      </c>
      <c r="D39" s="22">
        <v>2301</v>
      </c>
    </row>
    <row r="40" spans="1:4" ht="21" customHeight="1" thickBot="1">
      <c r="A40" s="11" t="s">
        <v>11</v>
      </c>
      <c r="B40" s="29">
        <f t="shared" si="1"/>
        <v>2241</v>
      </c>
      <c r="C40" s="21">
        <v>523</v>
      </c>
      <c r="D40" s="22">
        <v>1718</v>
      </c>
    </row>
    <row r="41" spans="1:4" ht="21" customHeight="1" thickBot="1">
      <c r="A41" s="11" t="s">
        <v>59</v>
      </c>
      <c r="B41" s="29">
        <f t="shared" si="1"/>
        <v>2562</v>
      </c>
      <c r="C41" s="21">
        <v>443</v>
      </c>
      <c r="D41" s="22">
        <v>2119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8CD2-41DF-4140-AB4F-699F57DE937A}">
  <sheetPr>
    <tabColor indexed="24"/>
    <pageSetUpPr fitToPage="1"/>
  </sheetPr>
  <dimension ref="A1:F41"/>
  <sheetViews>
    <sheetView rightToLeft="1" view="pageBreakPreview" zoomScaleNormal="100" zoomScaleSheetLayoutView="100" workbookViewId="0">
      <selection sqref="A1:D1"/>
    </sheetView>
  </sheetViews>
  <sheetFormatPr defaultColWidth="20.5703125" defaultRowHeight="15.75"/>
  <cols>
    <col min="1" max="4" width="23.7109375" style="35" customWidth="1"/>
    <col min="5" max="5" width="0" style="35" hidden="1" customWidth="1"/>
    <col min="6" max="6" width="11.5703125" style="35" hidden="1" customWidth="1"/>
    <col min="7" max="251" width="10.28515625" style="35" customWidth="1"/>
    <col min="252" max="256" width="20.5703125" style="35"/>
    <col min="257" max="260" width="23.7109375" style="35" customWidth="1"/>
    <col min="261" max="262" width="0" style="35" hidden="1" customWidth="1"/>
    <col min="263" max="507" width="10.28515625" style="35" customWidth="1"/>
    <col min="508" max="512" width="20.5703125" style="35"/>
    <col min="513" max="516" width="23.7109375" style="35" customWidth="1"/>
    <col min="517" max="518" width="0" style="35" hidden="1" customWidth="1"/>
    <col min="519" max="763" width="10.28515625" style="35" customWidth="1"/>
    <col min="764" max="768" width="20.5703125" style="35"/>
    <col min="769" max="772" width="23.7109375" style="35" customWidth="1"/>
    <col min="773" max="774" width="0" style="35" hidden="1" customWidth="1"/>
    <col min="775" max="1019" width="10.28515625" style="35" customWidth="1"/>
    <col min="1020" max="1024" width="20.5703125" style="35"/>
    <col min="1025" max="1028" width="23.7109375" style="35" customWidth="1"/>
    <col min="1029" max="1030" width="0" style="35" hidden="1" customWidth="1"/>
    <col min="1031" max="1275" width="10.28515625" style="35" customWidth="1"/>
    <col min="1276" max="1280" width="20.5703125" style="35"/>
    <col min="1281" max="1284" width="23.7109375" style="35" customWidth="1"/>
    <col min="1285" max="1286" width="0" style="35" hidden="1" customWidth="1"/>
    <col min="1287" max="1531" width="10.28515625" style="35" customWidth="1"/>
    <col min="1532" max="1536" width="20.5703125" style="35"/>
    <col min="1537" max="1540" width="23.7109375" style="35" customWidth="1"/>
    <col min="1541" max="1542" width="0" style="35" hidden="1" customWidth="1"/>
    <col min="1543" max="1787" width="10.28515625" style="35" customWidth="1"/>
    <col min="1788" max="1792" width="20.5703125" style="35"/>
    <col min="1793" max="1796" width="23.7109375" style="35" customWidth="1"/>
    <col min="1797" max="1798" width="0" style="35" hidden="1" customWidth="1"/>
    <col min="1799" max="2043" width="10.28515625" style="35" customWidth="1"/>
    <col min="2044" max="2048" width="20.5703125" style="35"/>
    <col min="2049" max="2052" width="23.7109375" style="35" customWidth="1"/>
    <col min="2053" max="2054" width="0" style="35" hidden="1" customWidth="1"/>
    <col min="2055" max="2299" width="10.28515625" style="35" customWidth="1"/>
    <col min="2300" max="2304" width="20.5703125" style="35"/>
    <col min="2305" max="2308" width="23.7109375" style="35" customWidth="1"/>
    <col min="2309" max="2310" width="0" style="35" hidden="1" customWidth="1"/>
    <col min="2311" max="2555" width="10.28515625" style="35" customWidth="1"/>
    <col min="2556" max="2560" width="20.5703125" style="35"/>
    <col min="2561" max="2564" width="23.7109375" style="35" customWidth="1"/>
    <col min="2565" max="2566" width="0" style="35" hidden="1" customWidth="1"/>
    <col min="2567" max="2811" width="10.28515625" style="35" customWidth="1"/>
    <col min="2812" max="2816" width="20.5703125" style="35"/>
    <col min="2817" max="2820" width="23.7109375" style="35" customWidth="1"/>
    <col min="2821" max="2822" width="0" style="35" hidden="1" customWidth="1"/>
    <col min="2823" max="3067" width="10.28515625" style="35" customWidth="1"/>
    <col min="3068" max="3072" width="20.5703125" style="35"/>
    <col min="3073" max="3076" width="23.7109375" style="35" customWidth="1"/>
    <col min="3077" max="3078" width="0" style="35" hidden="1" customWidth="1"/>
    <col min="3079" max="3323" width="10.28515625" style="35" customWidth="1"/>
    <col min="3324" max="3328" width="20.5703125" style="35"/>
    <col min="3329" max="3332" width="23.7109375" style="35" customWidth="1"/>
    <col min="3333" max="3334" width="0" style="35" hidden="1" customWidth="1"/>
    <col min="3335" max="3579" width="10.28515625" style="35" customWidth="1"/>
    <col min="3580" max="3584" width="20.5703125" style="35"/>
    <col min="3585" max="3588" width="23.7109375" style="35" customWidth="1"/>
    <col min="3589" max="3590" width="0" style="35" hidden="1" customWidth="1"/>
    <col min="3591" max="3835" width="10.28515625" style="35" customWidth="1"/>
    <col min="3836" max="3840" width="20.5703125" style="35"/>
    <col min="3841" max="3844" width="23.7109375" style="35" customWidth="1"/>
    <col min="3845" max="3846" width="0" style="35" hidden="1" customWidth="1"/>
    <col min="3847" max="4091" width="10.28515625" style="35" customWidth="1"/>
    <col min="4092" max="4096" width="20.5703125" style="35"/>
    <col min="4097" max="4100" width="23.7109375" style="35" customWidth="1"/>
    <col min="4101" max="4102" width="0" style="35" hidden="1" customWidth="1"/>
    <col min="4103" max="4347" width="10.28515625" style="35" customWidth="1"/>
    <col min="4348" max="4352" width="20.5703125" style="35"/>
    <col min="4353" max="4356" width="23.7109375" style="35" customWidth="1"/>
    <col min="4357" max="4358" width="0" style="35" hidden="1" customWidth="1"/>
    <col min="4359" max="4603" width="10.28515625" style="35" customWidth="1"/>
    <col min="4604" max="4608" width="20.5703125" style="35"/>
    <col min="4609" max="4612" width="23.7109375" style="35" customWidth="1"/>
    <col min="4613" max="4614" width="0" style="35" hidden="1" customWidth="1"/>
    <col min="4615" max="4859" width="10.28515625" style="35" customWidth="1"/>
    <col min="4860" max="4864" width="20.5703125" style="35"/>
    <col min="4865" max="4868" width="23.7109375" style="35" customWidth="1"/>
    <col min="4869" max="4870" width="0" style="35" hidden="1" customWidth="1"/>
    <col min="4871" max="5115" width="10.28515625" style="35" customWidth="1"/>
    <col min="5116" max="5120" width="20.5703125" style="35"/>
    <col min="5121" max="5124" width="23.7109375" style="35" customWidth="1"/>
    <col min="5125" max="5126" width="0" style="35" hidden="1" customWidth="1"/>
    <col min="5127" max="5371" width="10.28515625" style="35" customWidth="1"/>
    <col min="5372" max="5376" width="20.5703125" style="35"/>
    <col min="5377" max="5380" width="23.7109375" style="35" customWidth="1"/>
    <col min="5381" max="5382" width="0" style="35" hidden="1" customWidth="1"/>
    <col min="5383" max="5627" width="10.28515625" style="35" customWidth="1"/>
    <col min="5628" max="5632" width="20.5703125" style="35"/>
    <col min="5633" max="5636" width="23.7109375" style="35" customWidth="1"/>
    <col min="5637" max="5638" width="0" style="35" hidden="1" customWidth="1"/>
    <col min="5639" max="5883" width="10.28515625" style="35" customWidth="1"/>
    <col min="5884" max="5888" width="20.5703125" style="35"/>
    <col min="5889" max="5892" width="23.7109375" style="35" customWidth="1"/>
    <col min="5893" max="5894" width="0" style="35" hidden="1" customWidth="1"/>
    <col min="5895" max="6139" width="10.28515625" style="35" customWidth="1"/>
    <col min="6140" max="6144" width="20.5703125" style="35"/>
    <col min="6145" max="6148" width="23.7109375" style="35" customWidth="1"/>
    <col min="6149" max="6150" width="0" style="35" hidden="1" customWidth="1"/>
    <col min="6151" max="6395" width="10.28515625" style="35" customWidth="1"/>
    <col min="6396" max="6400" width="20.5703125" style="35"/>
    <col min="6401" max="6404" width="23.7109375" style="35" customWidth="1"/>
    <col min="6405" max="6406" width="0" style="35" hidden="1" customWidth="1"/>
    <col min="6407" max="6651" width="10.28515625" style="35" customWidth="1"/>
    <col min="6652" max="6656" width="20.5703125" style="35"/>
    <col min="6657" max="6660" width="23.7109375" style="35" customWidth="1"/>
    <col min="6661" max="6662" width="0" style="35" hidden="1" customWidth="1"/>
    <col min="6663" max="6907" width="10.28515625" style="35" customWidth="1"/>
    <col min="6908" max="6912" width="20.5703125" style="35"/>
    <col min="6913" max="6916" width="23.7109375" style="35" customWidth="1"/>
    <col min="6917" max="6918" width="0" style="35" hidden="1" customWidth="1"/>
    <col min="6919" max="7163" width="10.28515625" style="35" customWidth="1"/>
    <col min="7164" max="7168" width="20.5703125" style="35"/>
    <col min="7169" max="7172" width="23.7109375" style="35" customWidth="1"/>
    <col min="7173" max="7174" width="0" style="35" hidden="1" customWidth="1"/>
    <col min="7175" max="7419" width="10.28515625" style="35" customWidth="1"/>
    <col min="7420" max="7424" width="20.5703125" style="35"/>
    <col min="7425" max="7428" width="23.7109375" style="35" customWidth="1"/>
    <col min="7429" max="7430" width="0" style="35" hidden="1" customWidth="1"/>
    <col min="7431" max="7675" width="10.28515625" style="35" customWidth="1"/>
    <col min="7676" max="7680" width="20.5703125" style="35"/>
    <col min="7681" max="7684" width="23.7109375" style="35" customWidth="1"/>
    <col min="7685" max="7686" width="0" style="35" hidden="1" customWidth="1"/>
    <col min="7687" max="7931" width="10.28515625" style="35" customWidth="1"/>
    <col min="7932" max="7936" width="20.5703125" style="35"/>
    <col min="7937" max="7940" width="23.7109375" style="35" customWidth="1"/>
    <col min="7941" max="7942" width="0" style="35" hidden="1" customWidth="1"/>
    <col min="7943" max="8187" width="10.28515625" style="35" customWidth="1"/>
    <col min="8188" max="8192" width="20.5703125" style="35"/>
    <col min="8193" max="8196" width="23.7109375" style="35" customWidth="1"/>
    <col min="8197" max="8198" width="0" style="35" hidden="1" customWidth="1"/>
    <col min="8199" max="8443" width="10.28515625" style="35" customWidth="1"/>
    <col min="8444" max="8448" width="20.5703125" style="35"/>
    <col min="8449" max="8452" width="23.7109375" style="35" customWidth="1"/>
    <col min="8453" max="8454" width="0" style="35" hidden="1" customWidth="1"/>
    <col min="8455" max="8699" width="10.28515625" style="35" customWidth="1"/>
    <col min="8700" max="8704" width="20.5703125" style="35"/>
    <col min="8705" max="8708" width="23.7109375" style="35" customWidth="1"/>
    <col min="8709" max="8710" width="0" style="35" hidden="1" customWidth="1"/>
    <col min="8711" max="8955" width="10.28515625" style="35" customWidth="1"/>
    <col min="8956" max="8960" width="20.5703125" style="35"/>
    <col min="8961" max="8964" width="23.7109375" style="35" customWidth="1"/>
    <col min="8965" max="8966" width="0" style="35" hidden="1" customWidth="1"/>
    <col min="8967" max="9211" width="10.28515625" style="35" customWidth="1"/>
    <col min="9212" max="9216" width="20.5703125" style="35"/>
    <col min="9217" max="9220" width="23.7109375" style="35" customWidth="1"/>
    <col min="9221" max="9222" width="0" style="35" hidden="1" customWidth="1"/>
    <col min="9223" max="9467" width="10.28515625" style="35" customWidth="1"/>
    <col min="9468" max="9472" width="20.5703125" style="35"/>
    <col min="9473" max="9476" width="23.7109375" style="35" customWidth="1"/>
    <col min="9477" max="9478" width="0" style="35" hidden="1" customWidth="1"/>
    <col min="9479" max="9723" width="10.28515625" style="35" customWidth="1"/>
    <col min="9724" max="9728" width="20.5703125" style="35"/>
    <col min="9729" max="9732" width="23.7109375" style="35" customWidth="1"/>
    <col min="9733" max="9734" width="0" style="35" hidden="1" customWidth="1"/>
    <col min="9735" max="9979" width="10.28515625" style="35" customWidth="1"/>
    <col min="9980" max="9984" width="20.5703125" style="35"/>
    <col min="9985" max="9988" width="23.7109375" style="35" customWidth="1"/>
    <col min="9989" max="9990" width="0" style="35" hidden="1" customWidth="1"/>
    <col min="9991" max="10235" width="10.28515625" style="35" customWidth="1"/>
    <col min="10236" max="10240" width="20.5703125" style="35"/>
    <col min="10241" max="10244" width="23.7109375" style="35" customWidth="1"/>
    <col min="10245" max="10246" width="0" style="35" hidden="1" customWidth="1"/>
    <col min="10247" max="10491" width="10.28515625" style="35" customWidth="1"/>
    <col min="10492" max="10496" width="20.5703125" style="35"/>
    <col min="10497" max="10500" width="23.7109375" style="35" customWidth="1"/>
    <col min="10501" max="10502" width="0" style="35" hidden="1" customWidth="1"/>
    <col min="10503" max="10747" width="10.28515625" style="35" customWidth="1"/>
    <col min="10748" max="10752" width="20.5703125" style="35"/>
    <col min="10753" max="10756" width="23.7109375" style="35" customWidth="1"/>
    <col min="10757" max="10758" width="0" style="35" hidden="1" customWidth="1"/>
    <col min="10759" max="11003" width="10.28515625" style="35" customWidth="1"/>
    <col min="11004" max="11008" width="20.5703125" style="35"/>
    <col min="11009" max="11012" width="23.7109375" style="35" customWidth="1"/>
    <col min="11013" max="11014" width="0" style="35" hidden="1" customWidth="1"/>
    <col min="11015" max="11259" width="10.28515625" style="35" customWidth="1"/>
    <col min="11260" max="11264" width="20.5703125" style="35"/>
    <col min="11265" max="11268" width="23.7109375" style="35" customWidth="1"/>
    <col min="11269" max="11270" width="0" style="35" hidden="1" customWidth="1"/>
    <col min="11271" max="11515" width="10.28515625" style="35" customWidth="1"/>
    <col min="11516" max="11520" width="20.5703125" style="35"/>
    <col min="11521" max="11524" width="23.7109375" style="35" customWidth="1"/>
    <col min="11525" max="11526" width="0" style="35" hidden="1" customWidth="1"/>
    <col min="11527" max="11771" width="10.28515625" style="35" customWidth="1"/>
    <col min="11772" max="11776" width="20.5703125" style="35"/>
    <col min="11777" max="11780" width="23.7109375" style="35" customWidth="1"/>
    <col min="11781" max="11782" width="0" style="35" hidden="1" customWidth="1"/>
    <col min="11783" max="12027" width="10.28515625" style="35" customWidth="1"/>
    <col min="12028" max="12032" width="20.5703125" style="35"/>
    <col min="12033" max="12036" width="23.7109375" style="35" customWidth="1"/>
    <col min="12037" max="12038" width="0" style="35" hidden="1" customWidth="1"/>
    <col min="12039" max="12283" width="10.28515625" style="35" customWidth="1"/>
    <col min="12284" max="12288" width="20.5703125" style="35"/>
    <col min="12289" max="12292" width="23.7109375" style="35" customWidth="1"/>
    <col min="12293" max="12294" width="0" style="35" hidden="1" customWidth="1"/>
    <col min="12295" max="12539" width="10.28515625" style="35" customWidth="1"/>
    <col min="12540" max="12544" width="20.5703125" style="35"/>
    <col min="12545" max="12548" width="23.7109375" style="35" customWidth="1"/>
    <col min="12549" max="12550" width="0" style="35" hidden="1" customWidth="1"/>
    <col min="12551" max="12795" width="10.28515625" style="35" customWidth="1"/>
    <col min="12796" max="12800" width="20.5703125" style="35"/>
    <col min="12801" max="12804" width="23.7109375" style="35" customWidth="1"/>
    <col min="12805" max="12806" width="0" style="35" hidden="1" customWidth="1"/>
    <col min="12807" max="13051" width="10.28515625" style="35" customWidth="1"/>
    <col min="13052" max="13056" width="20.5703125" style="35"/>
    <col min="13057" max="13060" width="23.7109375" style="35" customWidth="1"/>
    <col min="13061" max="13062" width="0" style="35" hidden="1" customWidth="1"/>
    <col min="13063" max="13307" width="10.28515625" style="35" customWidth="1"/>
    <col min="13308" max="13312" width="20.5703125" style="35"/>
    <col min="13313" max="13316" width="23.7109375" style="35" customWidth="1"/>
    <col min="13317" max="13318" width="0" style="35" hidden="1" customWidth="1"/>
    <col min="13319" max="13563" width="10.28515625" style="35" customWidth="1"/>
    <col min="13564" max="13568" width="20.5703125" style="35"/>
    <col min="13569" max="13572" width="23.7109375" style="35" customWidth="1"/>
    <col min="13573" max="13574" width="0" style="35" hidden="1" customWidth="1"/>
    <col min="13575" max="13819" width="10.28515625" style="35" customWidth="1"/>
    <col min="13820" max="13824" width="20.5703125" style="35"/>
    <col min="13825" max="13828" width="23.7109375" style="35" customWidth="1"/>
    <col min="13829" max="13830" width="0" style="35" hidden="1" customWidth="1"/>
    <col min="13831" max="14075" width="10.28515625" style="35" customWidth="1"/>
    <col min="14076" max="14080" width="20.5703125" style="35"/>
    <col min="14081" max="14084" width="23.7109375" style="35" customWidth="1"/>
    <col min="14085" max="14086" width="0" style="35" hidden="1" customWidth="1"/>
    <col min="14087" max="14331" width="10.28515625" style="35" customWidth="1"/>
    <col min="14332" max="14336" width="20.5703125" style="35"/>
    <col min="14337" max="14340" width="23.7109375" style="35" customWidth="1"/>
    <col min="14341" max="14342" width="0" style="35" hidden="1" customWidth="1"/>
    <col min="14343" max="14587" width="10.28515625" style="35" customWidth="1"/>
    <col min="14588" max="14592" width="20.5703125" style="35"/>
    <col min="14593" max="14596" width="23.7109375" style="35" customWidth="1"/>
    <col min="14597" max="14598" width="0" style="35" hidden="1" customWidth="1"/>
    <col min="14599" max="14843" width="10.28515625" style="35" customWidth="1"/>
    <col min="14844" max="14848" width="20.5703125" style="35"/>
    <col min="14849" max="14852" width="23.7109375" style="35" customWidth="1"/>
    <col min="14853" max="14854" width="0" style="35" hidden="1" customWidth="1"/>
    <col min="14855" max="15099" width="10.28515625" style="35" customWidth="1"/>
    <col min="15100" max="15104" width="20.5703125" style="35"/>
    <col min="15105" max="15108" width="23.7109375" style="35" customWidth="1"/>
    <col min="15109" max="15110" width="0" style="35" hidden="1" customWidth="1"/>
    <col min="15111" max="15355" width="10.28515625" style="35" customWidth="1"/>
    <col min="15356" max="15360" width="20.5703125" style="35"/>
    <col min="15361" max="15364" width="23.7109375" style="35" customWidth="1"/>
    <col min="15365" max="15366" width="0" style="35" hidden="1" customWidth="1"/>
    <col min="15367" max="15611" width="10.28515625" style="35" customWidth="1"/>
    <col min="15612" max="15616" width="20.5703125" style="35"/>
    <col min="15617" max="15620" width="23.7109375" style="35" customWidth="1"/>
    <col min="15621" max="15622" width="0" style="35" hidden="1" customWidth="1"/>
    <col min="15623" max="15867" width="10.28515625" style="35" customWidth="1"/>
    <col min="15868" max="15872" width="20.5703125" style="35"/>
    <col min="15873" max="15876" width="23.7109375" style="35" customWidth="1"/>
    <col min="15877" max="15878" width="0" style="35" hidden="1" customWidth="1"/>
    <col min="15879" max="16123" width="10.28515625" style="35" customWidth="1"/>
    <col min="16124" max="16128" width="20.5703125" style="35"/>
    <col min="16129" max="16132" width="23.7109375" style="35" customWidth="1"/>
    <col min="16133" max="16134" width="0" style="35" hidden="1" customWidth="1"/>
    <col min="16135" max="16379" width="10.28515625" style="35" customWidth="1"/>
    <col min="16380" max="16384" width="20.5703125" style="35"/>
  </cols>
  <sheetData>
    <row r="1" spans="1:6" s="53" customFormat="1" ht="33.75" customHeight="1" thickBot="1">
      <c r="A1" s="303" t="s">
        <v>309</v>
      </c>
      <c r="B1" s="303"/>
      <c r="C1" s="303"/>
      <c r="D1" s="303"/>
      <c r="E1" s="295"/>
      <c r="F1" s="295"/>
    </row>
    <row r="2" spans="1:6" ht="39" customHeight="1" thickBot="1">
      <c r="A2" s="119" t="s">
        <v>68</v>
      </c>
      <c r="B2" s="54" t="s">
        <v>32</v>
      </c>
      <c r="C2" s="54" t="s">
        <v>107</v>
      </c>
      <c r="D2" s="54" t="s">
        <v>105</v>
      </c>
      <c r="E2" s="55" t="s">
        <v>108</v>
      </c>
      <c r="F2" s="56"/>
    </row>
    <row r="3" spans="1:6" ht="21" customHeight="1">
      <c r="A3" s="2">
        <v>1395</v>
      </c>
      <c r="B3" s="3">
        <v>204775</v>
      </c>
      <c r="C3" s="3">
        <v>49203</v>
      </c>
      <c r="D3" s="3">
        <v>155572</v>
      </c>
      <c r="E3" s="57"/>
      <c r="F3" s="57"/>
    </row>
    <row r="4" spans="1:6" ht="21" customHeight="1">
      <c r="A4" s="2">
        <v>1396</v>
      </c>
      <c r="B4" s="3">
        <v>213032</v>
      </c>
      <c r="C4" s="3">
        <v>54565</v>
      </c>
      <c r="D4" s="3">
        <v>158467</v>
      </c>
      <c r="E4" s="57"/>
      <c r="F4" s="57"/>
    </row>
    <row r="5" spans="1:6" ht="21" customHeight="1">
      <c r="A5" s="2">
        <v>1397</v>
      </c>
      <c r="B5" s="3">
        <v>246865</v>
      </c>
      <c r="C5" s="3">
        <v>64165</v>
      </c>
      <c r="D5" s="3">
        <v>182700</v>
      </c>
      <c r="E5" s="57">
        <v>0</v>
      </c>
      <c r="F5" s="57">
        <v>0</v>
      </c>
    </row>
    <row r="6" spans="1:6" ht="21" customHeight="1">
      <c r="A6" s="2">
        <v>1398</v>
      </c>
      <c r="B6" s="3">
        <v>225942</v>
      </c>
      <c r="C6" s="3">
        <v>63550</v>
      </c>
      <c r="D6" s="3">
        <v>162392</v>
      </c>
      <c r="E6" s="57"/>
      <c r="F6" s="57"/>
    </row>
    <row r="7" spans="1:6" ht="21" customHeight="1">
      <c r="A7" s="2">
        <v>1399</v>
      </c>
      <c r="B7" s="3">
        <v>213982</v>
      </c>
      <c r="C7" s="3">
        <v>69568</v>
      </c>
      <c r="D7" s="3">
        <v>144414</v>
      </c>
      <c r="E7" s="57"/>
      <c r="F7" s="57"/>
    </row>
    <row r="8" spans="1:6" ht="21" customHeight="1" thickBot="1">
      <c r="A8" s="2">
        <v>1400</v>
      </c>
      <c r="B8" s="3">
        <f t="shared" ref="B8:C8" si="0">SUM(B9:B41)</f>
        <v>173400</v>
      </c>
      <c r="C8" s="3">
        <f t="shared" si="0"/>
        <v>57624</v>
      </c>
      <c r="D8" s="3">
        <f>SUM(D9:D41)</f>
        <v>115776</v>
      </c>
      <c r="E8" s="57"/>
      <c r="F8" s="57"/>
    </row>
    <row r="9" spans="1:6" ht="21" customHeight="1" thickBot="1">
      <c r="A9" s="5" t="s">
        <v>41</v>
      </c>
      <c r="B9" s="10">
        <f>C9+D9</f>
        <v>9400</v>
      </c>
      <c r="C9" s="7">
        <v>2527</v>
      </c>
      <c r="D9" s="58">
        <v>6873</v>
      </c>
      <c r="E9" s="59">
        <v>17827</v>
      </c>
      <c r="F9" s="60">
        <v>26035</v>
      </c>
    </row>
    <row r="10" spans="1:6" ht="21" customHeight="1" thickBot="1">
      <c r="A10" s="11" t="s">
        <v>42</v>
      </c>
      <c r="B10" s="10">
        <f t="shared" ref="B10:B41" si="1">C10+D10</f>
        <v>5749</v>
      </c>
      <c r="C10" s="21">
        <v>1226</v>
      </c>
      <c r="D10" s="61">
        <v>4523</v>
      </c>
      <c r="E10" s="62">
        <v>9874</v>
      </c>
      <c r="F10" s="63">
        <v>13966</v>
      </c>
    </row>
    <row r="11" spans="1:6" ht="21" customHeight="1" thickBot="1">
      <c r="A11" s="11" t="s">
        <v>43</v>
      </c>
      <c r="B11" s="10">
        <f t="shared" si="1"/>
        <v>1611</v>
      </c>
      <c r="C11" s="21">
        <v>378</v>
      </c>
      <c r="D11" s="61">
        <v>1233</v>
      </c>
      <c r="E11" s="62">
        <v>4158</v>
      </c>
      <c r="F11" s="63">
        <v>5624</v>
      </c>
    </row>
    <row r="12" spans="1:6" ht="21" customHeight="1" thickBot="1">
      <c r="A12" s="11" t="s">
        <v>0</v>
      </c>
      <c r="B12" s="10">
        <f t="shared" si="1"/>
        <v>15639</v>
      </c>
      <c r="C12" s="21">
        <v>5216</v>
      </c>
      <c r="D12" s="61">
        <v>10423</v>
      </c>
      <c r="E12" s="62">
        <v>22446.17595485492</v>
      </c>
      <c r="F12" s="63">
        <v>36049.175954854916</v>
      </c>
    </row>
    <row r="13" spans="1:6" ht="21" customHeight="1" thickBot="1">
      <c r="A13" s="11" t="s">
        <v>33</v>
      </c>
      <c r="B13" s="10">
        <f t="shared" si="1"/>
        <v>11338</v>
      </c>
      <c r="C13" s="21">
        <v>4270</v>
      </c>
      <c r="D13" s="61">
        <v>7068</v>
      </c>
      <c r="E13" s="64">
        <v>811</v>
      </c>
      <c r="F13" s="65">
        <v>1103</v>
      </c>
    </row>
    <row r="14" spans="1:6" ht="21" customHeight="1" thickBot="1">
      <c r="A14" s="11" t="s">
        <v>44</v>
      </c>
      <c r="B14" s="10">
        <f t="shared" si="1"/>
        <v>880</v>
      </c>
      <c r="C14" s="21">
        <v>200</v>
      </c>
      <c r="D14" s="61">
        <v>680</v>
      </c>
      <c r="E14" s="62">
        <v>6420</v>
      </c>
      <c r="F14" s="63">
        <v>9163</v>
      </c>
    </row>
    <row r="15" spans="1:6" ht="21" customHeight="1" thickBot="1">
      <c r="A15" s="11" t="s">
        <v>1</v>
      </c>
      <c r="B15" s="10">
        <f t="shared" si="1"/>
        <v>1719</v>
      </c>
      <c r="C15" s="21">
        <v>600</v>
      </c>
      <c r="D15" s="61">
        <v>1119</v>
      </c>
      <c r="E15" s="62">
        <v>23118</v>
      </c>
      <c r="F15" s="63">
        <v>41189</v>
      </c>
    </row>
    <row r="16" spans="1:6" ht="21" customHeight="1" thickBot="1">
      <c r="A16" s="11" t="s">
        <v>45</v>
      </c>
      <c r="B16" s="10">
        <f t="shared" si="1"/>
        <v>1542</v>
      </c>
      <c r="C16" s="21">
        <v>421</v>
      </c>
      <c r="D16" s="61">
        <v>1121</v>
      </c>
      <c r="E16" s="62">
        <v>2017</v>
      </c>
      <c r="F16" s="63">
        <v>3119</v>
      </c>
    </row>
    <row r="17" spans="1:6" ht="21" customHeight="1" thickBot="1">
      <c r="A17" s="11" t="s">
        <v>46</v>
      </c>
      <c r="B17" s="10">
        <f t="shared" si="1"/>
        <v>997</v>
      </c>
      <c r="C17" s="21">
        <v>273</v>
      </c>
      <c r="D17" s="61">
        <v>724</v>
      </c>
      <c r="E17" s="62">
        <v>25423</v>
      </c>
      <c r="F17" s="63">
        <v>36787</v>
      </c>
    </row>
    <row r="18" spans="1:6" ht="21" customHeight="1" thickBot="1">
      <c r="A18" s="11" t="s">
        <v>47</v>
      </c>
      <c r="B18" s="10">
        <f t="shared" si="1"/>
        <v>12986</v>
      </c>
      <c r="C18" s="21">
        <v>3796</v>
      </c>
      <c r="D18" s="61">
        <v>9190</v>
      </c>
      <c r="E18" s="62">
        <v>1396</v>
      </c>
      <c r="F18" s="63">
        <v>1920</v>
      </c>
    </row>
    <row r="19" spans="1:6" ht="21" customHeight="1" thickBot="1">
      <c r="A19" s="11" t="s">
        <v>28</v>
      </c>
      <c r="B19" s="10">
        <f t="shared" si="1"/>
        <v>892</v>
      </c>
      <c r="C19" s="21">
        <v>268</v>
      </c>
      <c r="D19" s="61">
        <v>624</v>
      </c>
      <c r="E19" s="62">
        <v>1163</v>
      </c>
      <c r="F19" s="63">
        <v>1575</v>
      </c>
    </row>
    <row r="20" spans="1:6" ht="21" customHeight="1" thickBot="1">
      <c r="A20" s="11" t="s">
        <v>2</v>
      </c>
      <c r="B20" s="10">
        <f t="shared" si="1"/>
        <v>6017</v>
      </c>
      <c r="C20" s="21">
        <v>1686</v>
      </c>
      <c r="D20" s="61">
        <v>4331</v>
      </c>
      <c r="E20" s="62">
        <v>17971</v>
      </c>
      <c r="F20" s="63">
        <v>23504</v>
      </c>
    </row>
    <row r="21" spans="1:6" ht="21" customHeight="1" thickBot="1">
      <c r="A21" s="11" t="s">
        <v>3</v>
      </c>
      <c r="B21" s="10">
        <f t="shared" si="1"/>
        <v>2330</v>
      </c>
      <c r="C21" s="21">
        <v>695</v>
      </c>
      <c r="D21" s="61">
        <v>1635</v>
      </c>
      <c r="E21" s="62">
        <v>7819</v>
      </c>
      <c r="F21" s="63">
        <v>11154</v>
      </c>
    </row>
    <row r="22" spans="1:6" ht="21" customHeight="1" thickBot="1">
      <c r="A22" s="11" t="s">
        <v>4</v>
      </c>
      <c r="B22" s="10">
        <f t="shared" si="1"/>
        <v>2572</v>
      </c>
      <c r="C22" s="21">
        <v>839</v>
      </c>
      <c r="D22" s="61">
        <v>1733</v>
      </c>
      <c r="E22" s="62">
        <v>7145</v>
      </c>
      <c r="F22" s="63">
        <v>9834</v>
      </c>
    </row>
    <row r="23" spans="1:6" ht="21" customHeight="1" thickBot="1">
      <c r="A23" s="11" t="s">
        <v>48</v>
      </c>
      <c r="B23" s="10">
        <f t="shared" si="1"/>
        <v>915</v>
      </c>
      <c r="C23" s="21">
        <v>252</v>
      </c>
      <c r="D23" s="61">
        <v>663</v>
      </c>
      <c r="E23" s="62">
        <v>2924</v>
      </c>
      <c r="F23" s="63">
        <v>3807</v>
      </c>
    </row>
    <row r="24" spans="1:6" ht="21" customHeight="1" thickBot="1">
      <c r="A24" s="11" t="s">
        <v>49</v>
      </c>
      <c r="B24" s="10">
        <f t="shared" si="1"/>
        <v>14573</v>
      </c>
      <c r="C24" s="21">
        <v>6992</v>
      </c>
      <c r="D24" s="61">
        <v>7581</v>
      </c>
      <c r="E24" s="62">
        <v>28687</v>
      </c>
      <c r="F24" s="63">
        <v>45126</v>
      </c>
    </row>
    <row r="25" spans="1:6" ht="21" customHeight="1" thickBot="1">
      <c r="A25" s="11" t="s">
        <v>50</v>
      </c>
      <c r="B25" s="10">
        <f t="shared" si="1"/>
        <v>12469</v>
      </c>
      <c r="C25" s="21">
        <v>3884</v>
      </c>
      <c r="D25" s="61">
        <v>8585</v>
      </c>
      <c r="E25" s="62">
        <v>14546</v>
      </c>
      <c r="F25" s="63">
        <v>21536</v>
      </c>
    </row>
    <row r="26" spans="1:6" ht="21" customHeight="1" thickBot="1">
      <c r="A26" s="11" t="s">
        <v>51</v>
      </c>
      <c r="B26" s="10">
        <f t="shared" si="1"/>
        <v>12080</v>
      </c>
      <c r="C26" s="21">
        <v>6097</v>
      </c>
      <c r="D26" s="61">
        <v>5983</v>
      </c>
      <c r="E26" s="62">
        <v>11230</v>
      </c>
      <c r="F26" s="63">
        <v>17596</v>
      </c>
    </row>
    <row r="27" spans="1:6" ht="21" customHeight="1" thickBot="1">
      <c r="A27" s="11" t="s">
        <v>5</v>
      </c>
      <c r="B27" s="10">
        <f t="shared" si="1"/>
        <v>11645</v>
      </c>
      <c r="C27" s="21">
        <v>4017</v>
      </c>
      <c r="D27" s="61">
        <v>7628</v>
      </c>
      <c r="E27" s="62">
        <v>1928</v>
      </c>
      <c r="F27" s="63">
        <v>2830</v>
      </c>
    </row>
    <row r="28" spans="1:6" ht="21" customHeight="1" thickBot="1">
      <c r="A28" s="11" t="s">
        <v>52</v>
      </c>
      <c r="B28" s="10">
        <f t="shared" si="1"/>
        <v>4487</v>
      </c>
      <c r="C28" s="21">
        <v>1403</v>
      </c>
      <c r="D28" s="61">
        <v>3084</v>
      </c>
      <c r="E28" s="62">
        <v>0</v>
      </c>
      <c r="F28" s="63">
        <v>2335</v>
      </c>
    </row>
    <row r="29" spans="1:6" ht="21" customHeight="1" thickBot="1">
      <c r="A29" s="11" t="s">
        <v>6</v>
      </c>
      <c r="B29" s="10">
        <f t="shared" si="1"/>
        <v>1581</v>
      </c>
      <c r="C29" s="21">
        <v>419</v>
      </c>
      <c r="D29" s="61">
        <v>1162</v>
      </c>
      <c r="E29" s="62">
        <v>6320</v>
      </c>
      <c r="F29" s="63">
        <v>7979</v>
      </c>
    </row>
    <row r="30" spans="1:6" ht="21" customHeight="1" thickBot="1">
      <c r="A30" s="11" t="s">
        <v>53</v>
      </c>
      <c r="B30" s="10">
        <f t="shared" si="1"/>
        <v>3111</v>
      </c>
      <c r="C30" s="21">
        <v>552</v>
      </c>
      <c r="D30" s="61">
        <v>2559</v>
      </c>
      <c r="E30" s="62">
        <v>3318</v>
      </c>
      <c r="F30" s="63">
        <v>5470</v>
      </c>
    </row>
    <row r="31" spans="1:6" ht="21" customHeight="1" thickBot="1">
      <c r="A31" s="11" t="s">
        <v>54</v>
      </c>
      <c r="B31" s="10">
        <f t="shared" si="1"/>
        <v>3522</v>
      </c>
      <c r="C31" s="21">
        <v>1127</v>
      </c>
      <c r="D31" s="61">
        <v>2395</v>
      </c>
      <c r="E31" s="62">
        <v>1590</v>
      </c>
      <c r="F31" s="63">
        <v>2063</v>
      </c>
    </row>
    <row r="32" spans="1:6" ht="21" customHeight="1" thickBot="1">
      <c r="A32" s="11" t="s">
        <v>55</v>
      </c>
      <c r="B32" s="10">
        <f t="shared" si="1"/>
        <v>3405</v>
      </c>
      <c r="C32" s="21">
        <v>736</v>
      </c>
      <c r="D32" s="61">
        <v>2669</v>
      </c>
      <c r="E32" s="62">
        <v>6480</v>
      </c>
      <c r="F32" s="63">
        <v>8492</v>
      </c>
    </row>
    <row r="33" spans="1:6" ht="21" customHeight="1" thickBot="1">
      <c r="A33" s="11" t="s">
        <v>56</v>
      </c>
      <c r="B33" s="10">
        <f t="shared" si="1"/>
        <v>522</v>
      </c>
      <c r="C33" s="21">
        <v>156</v>
      </c>
      <c r="D33" s="61">
        <v>366</v>
      </c>
      <c r="E33" s="62">
        <v>6662</v>
      </c>
      <c r="F33" s="63">
        <v>11881</v>
      </c>
    </row>
    <row r="34" spans="1:6" ht="21" customHeight="1" thickBot="1">
      <c r="A34" s="11" t="s">
        <v>7</v>
      </c>
      <c r="B34" s="10">
        <f t="shared" si="1"/>
        <v>3165</v>
      </c>
      <c r="C34" s="21">
        <v>848</v>
      </c>
      <c r="D34" s="61">
        <v>2317</v>
      </c>
      <c r="E34" s="62">
        <v>4510</v>
      </c>
      <c r="F34" s="63">
        <v>6388</v>
      </c>
    </row>
    <row r="35" spans="1:6" ht="21" customHeight="1" thickBot="1">
      <c r="A35" s="11" t="s">
        <v>57</v>
      </c>
      <c r="B35" s="10">
        <f t="shared" si="1"/>
        <v>7642</v>
      </c>
      <c r="C35" s="21">
        <v>2261</v>
      </c>
      <c r="D35" s="61">
        <v>5381</v>
      </c>
      <c r="E35" s="62">
        <v>12632</v>
      </c>
      <c r="F35" s="63">
        <v>18688</v>
      </c>
    </row>
    <row r="36" spans="1:6" ht="21" customHeight="1" thickBot="1">
      <c r="A36" s="11" t="s">
        <v>8</v>
      </c>
      <c r="B36" s="10">
        <f t="shared" si="1"/>
        <v>1860</v>
      </c>
      <c r="C36" s="21">
        <v>457</v>
      </c>
      <c r="D36" s="61">
        <v>1403</v>
      </c>
      <c r="E36" s="62">
        <v>10434</v>
      </c>
      <c r="F36" s="63">
        <v>15295</v>
      </c>
    </row>
    <row r="37" spans="1:6" ht="21" customHeight="1" thickBot="1">
      <c r="A37" s="11" t="s">
        <v>9</v>
      </c>
      <c r="B37" s="10">
        <f t="shared" si="1"/>
        <v>8247</v>
      </c>
      <c r="C37" s="21">
        <v>2569</v>
      </c>
      <c r="D37" s="61">
        <v>5678</v>
      </c>
      <c r="E37" s="62">
        <v>3739</v>
      </c>
      <c r="F37" s="63">
        <v>4680</v>
      </c>
    </row>
    <row r="38" spans="1:6" ht="21" customHeight="1" thickBot="1">
      <c r="A38" s="11" t="s">
        <v>58</v>
      </c>
      <c r="B38" s="10">
        <f t="shared" si="1"/>
        <v>3593</v>
      </c>
      <c r="C38" s="21">
        <v>1084</v>
      </c>
      <c r="D38" s="61">
        <v>2509</v>
      </c>
      <c r="E38" s="62">
        <v>3807</v>
      </c>
      <c r="F38" s="63">
        <v>5492</v>
      </c>
    </row>
    <row r="39" spans="1:6" ht="21" customHeight="1" thickBot="1">
      <c r="A39" s="11" t="s">
        <v>10</v>
      </c>
      <c r="B39" s="10">
        <f t="shared" si="1"/>
        <v>2462</v>
      </c>
      <c r="C39" s="21">
        <v>809</v>
      </c>
      <c r="D39" s="61">
        <v>1653</v>
      </c>
      <c r="E39" s="66">
        <v>2032</v>
      </c>
      <c r="F39" s="67">
        <v>4884</v>
      </c>
    </row>
    <row r="40" spans="1:6" ht="21" customHeight="1" thickBot="1">
      <c r="A40" s="11" t="s">
        <v>11</v>
      </c>
      <c r="B40" s="10">
        <f t="shared" si="1"/>
        <v>2049</v>
      </c>
      <c r="C40" s="21">
        <v>511</v>
      </c>
      <c r="D40" s="61">
        <v>1538</v>
      </c>
    </row>
    <row r="41" spans="1:6" ht="21" customHeight="1" thickBot="1">
      <c r="A41" s="11" t="s">
        <v>59</v>
      </c>
      <c r="B41" s="10">
        <f t="shared" si="1"/>
        <v>2400</v>
      </c>
      <c r="C41" s="21">
        <v>1055</v>
      </c>
      <c r="D41" s="61">
        <v>1345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BDFC-6FA2-47E6-B183-D5497799F8B2}">
  <sheetPr>
    <tabColor indexed="24"/>
    <pageSetUpPr fitToPage="1"/>
  </sheetPr>
  <dimension ref="A1:D41"/>
  <sheetViews>
    <sheetView rightToLeft="1" view="pageBreakPreview" zoomScaleSheetLayoutView="100" workbookViewId="0">
      <selection sqref="A1:D1"/>
    </sheetView>
  </sheetViews>
  <sheetFormatPr defaultColWidth="23" defaultRowHeight="18.75"/>
  <cols>
    <col min="1" max="1" width="23.7109375" style="30" customWidth="1"/>
    <col min="2" max="4" width="27.28515625" style="30" customWidth="1"/>
    <col min="5" max="254" width="10.28515625" style="30" customWidth="1"/>
    <col min="255" max="255" width="21.85546875" style="30" customWidth="1"/>
    <col min="256" max="256" width="23" style="30"/>
    <col min="257" max="260" width="23.7109375" style="30" customWidth="1"/>
    <col min="261" max="510" width="10.28515625" style="30" customWidth="1"/>
    <col min="511" max="511" width="21.85546875" style="30" customWidth="1"/>
    <col min="512" max="512" width="23" style="30"/>
    <col min="513" max="516" width="23.7109375" style="30" customWidth="1"/>
    <col min="517" max="766" width="10.28515625" style="30" customWidth="1"/>
    <col min="767" max="767" width="21.85546875" style="30" customWidth="1"/>
    <col min="768" max="768" width="23" style="30"/>
    <col min="769" max="772" width="23.7109375" style="30" customWidth="1"/>
    <col min="773" max="1022" width="10.28515625" style="30" customWidth="1"/>
    <col min="1023" max="1023" width="21.85546875" style="30" customWidth="1"/>
    <col min="1024" max="1024" width="23" style="30"/>
    <col min="1025" max="1028" width="23.7109375" style="30" customWidth="1"/>
    <col min="1029" max="1278" width="10.28515625" style="30" customWidth="1"/>
    <col min="1279" max="1279" width="21.85546875" style="30" customWidth="1"/>
    <col min="1280" max="1280" width="23" style="30"/>
    <col min="1281" max="1284" width="23.7109375" style="30" customWidth="1"/>
    <col min="1285" max="1534" width="10.28515625" style="30" customWidth="1"/>
    <col min="1535" max="1535" width="21.85546875" style="30" customWidth="1"/>
    <col min="1536" max="1536" width="23" style="30"/>
    <col min="1537" max="1540" width="23.7109375" style="30" customWidth="1"/>
    <col min="1541" max="1790" width="10.28515625" style="30" customWidth="1"/>
    <col min="1791" max="1791" width="21.85546875" style="30" customWidth="1"/>
    <col min="1792" max="1792" width="23" style="30"/>
    <col min="1793" max="1796" width="23.7109375" style="30" customWidth="1"/>
    <col min="1797" max="2046" width="10.28515625" style="30" customWidth="1"/>
    <col min="2047" max="2047" width="21.85546875" style="30" customWidth="1"/>
    <col min="2048" max="2048" width="23" style="30"/>
    <col min="2049" max="2052" width="23.7109375" style="30" customWidth="1"/>
    <col min="2053" max="2302" width="10.28515625" style="30" customWidth="1"/>
    <col min="2303" max="2303" width="21.85546875" style="30" customWidth="1"/>
    <col min="2304" max="2304" width="23" style="30"/>
    <col min="2305" max="2308" width="23.7109375" style="30" customWidth="1"/>
    <col min="2309" max="2558" width="10.28515625" style="30" customWidth="1"/>
    <col min="2559" max="2559" width="21.85546875" style="30" customWidth="1"/>
    <col min="2560" max="2560" width="23" style="30"/>
    <col min="2561" max="2564" width="23.7109375" style="30" customWidth="1"/>
    <col min="2565" max="2814" width="10.28515625" style="30" customWidth="1"/>
    <col min="2815" max="2815" width="21.85546875" style="30" customWidth="1"/>
    <col min="2816" max="2816" width="23" style="30"/>
    <col min="2817" max="2820" width="23.7109375" style="30" customWidth="1"/>
    <col min="2821" max="3070" width="10.28515625" style="30" customWidth="1"/>
    <col min="3071" max="3071" width="21.85546875" style="30" customWidth="1"/>
    <col min="3072" max="3072" width="23" style="30"/>
    <col min="3073" max="3076" width="23.7109375" style="30" customWidth="1"/>
    <col min="3077" max="3326" width="10.28515625" style="30" customWidth="1"/>
    <col min="3327" max="3327" width="21.85546875" style="30" customWidth="1"/>
    <col min="3328" max="3328" width="23" style="30"/>
    <col min="3329" max="3332" width="23.7109375" style="30" customWidth="1"/>
    <col min="3333" max="3582" width="10.28515625" style="30" customWidth="1"/>
    <col min="3583" max="3583" width="21.85546875" style="30" customWidth="1"/>
    <col min="3584" max="3584" width="23" style="30"/>
    <col min="3585" max="3588" width="23.7109375" style="30" customWidth="1"/>
    <col min="3589" max="3838" width="10.28515625" style="30" customWidth="1"/>
    <col min="3839" max="3839" width="21.85546875" style="30" customWidth="1"/>
    <col min="3840" max="3840" width="23" style="30"/>
    <col min="3841" max="3844" width="23.7109375" style="30" customWidth="1"/>
    <col min="3845" max="4094" width="10.28515625" style="30" customWidth="1"/>
    <col min="4095" max="4095" width="21.85546875" style="30" customWidth="1"/>
    <col min="4096" max="4096" width="23" style="30"/>
    <col min="4097" max="4100" width="23.7109375" style="30" customWidth="1"/>
    <col min="4101" max="4350" width="10.28515625" style="30" customWidth="1"/>
    <col min="4351" max="4351" width="21.85546875" style="30" customWidth="1"/>
    <col min="4352" max="4352" width="23" style="30"/>
    <col min="4353" max="4356" width="23.7109375" style="30" customWidth="1"/>
    <col min="4357" max="4606" width="10.28515625" style="30" customWidth="1"/>
    <col min="4607" max="4607" width="21.85546875" style="30" customWidth="1"/>
    <col min="4608" max="4608" width="23" style="30"/>
    <col min="4609" max="4612" width="23.7109375" style="30" customWidth="1"/>
    <col min="4613" max="4862" width="10.28515625" style="30" customWidth="1"/>
    <col min="4863" max="4863" width="21.85546875" style="30" customWidth="1"/>
    <col min="4864" max="4864" width="23" style="30"/>
    <col min="4865" max="4868" width="23.7109375" style="30" customWidth="1"/>
    <col min="4869" max="5118" width="10.28515625" style="30" customWidth="1"/>
    <col min="5119" max="5119" width="21.85546875" style="30" customWidth="1"/>
    <col min="5120" max="5120" width="23" style="30"/>
    <col min="5121" max="5124" width="23.7109375" style="30" customWidth="1"/>
    <col min="5125" max="5374" width="10.28515625" style="30" customWidth="1"/>
    <col min="5375" max="5375" width="21.85546875" style="30" customWidth="1"/>
    <col min="5376" max="5376" width="23" style="30"/>
    <col min="5377" max="5380" width="23.7109375" style="30" customWidth="1"/>
    <col min="5381" max="5630" width="10.28515625" style="30" customWidth="1"/>
    <col min="5631" max="5631" width="21.85546875" style="30" customWidth="1"/>
    <col min="5632" max="5632" width="23" style="30"/>
    <col min="5633" max="5636" width="23.7109375" style="30" customWidth="1"/>
    <col min="5637" max="5886" width="10.28515625" style="30" customWidth="1"/>
    <col min="5887" max="5887" width="21.85546875" style="30" customWidth="1"/>
    <col min="5888" max="5888" width="23" style="30"/>
    <col min="5889" max="5892" width="23.7109375" style="30" customWidth="1"/>
    <col min="5893" max="6142" width="10.28515625" style="30" customWidth="1"/>
    <col min="6143" max="6143" width="21.85546875" style="30" customWidth="1"/>
    <col min="6144" max="6144" width="23" style="30"/>
    <col min="6145" max="6148" width="23.7109375" style="30" customWidth="1"/>
    <col min="6149" max="6398" width="10.28515625" style="30" customWidth="1"/>
    <col min="6399" max="6399" width="21.85546875" style="30" customWidth="1"/>
    <col min="6400" max="6400" width="23" style="30"/>
    <col min="6401" max="6404" width="23.7109375" style="30" customWidth="1"/>
    <col min="6405" max="6654" width="10.28515625" style="30" customWidth="1"/>
    <col min="6655" max="6655" width="21.85546875" style="30" customWidth="1"/>
    <col min="6656" max="6656" width="23" style="30"/>
    <col min="6657" max="6660" width="23.7109375" style="30" customWidth="1"/>
    <col min="6661" max="6910" width="10.28515625" style="30" customWidth="1"/>
    <col min="6911" max="6911" width="21.85546875" style="30" customWidth="1"/>
    <col min="6912" max="6912" width="23" style="30"/>
    <col min="6913" max="6916" width="23.7109375" style="30" customWidth="1"/>
    <col min="6917" max="7166" width="10.28515625" style="30" customWidth="1"/>
    <col min="7167" max="7167" width="21.85546875" style="30" customWidth="1"/>
    <col min="7168" max="7168" width="23" style="30"/>
    <col min="7169" max="7172" width="23.7109375" style="30" customWidth="1"/>
    <col min="7173" max="7422" width="10.28515625" style="30" customWidth="1"/>
    <col min="7423" max="7423" width="21.85546875" style="30" customWidth="1"/>
    <col min="7424" max="7424" width="23" style="30"/>
    <col min="7425" max="7428" width="23.7109375" style="30" customWidth="1"/>
    <col min="7429" max="7678" width="10.28515625" style="30" customWidth="1"/>
    <col min="7679" max="7679" width="21.85546875" style="30" customWidth="1"/>
    <col min="7680" max="7680" width="23" style="30"/>
    <col min="7681" max="7684" width="23.7109375" style="30" customWidth="1"/>
    <col min="7685" max="7934" width="10.28515625" style="30" customWidth="1"/>
    <col min="7935" max="7935" width="21.85546875" style="30" customWidth="1"/>
    <col min="7936" max="7936" width="23" style="30"/>
    <col min="7937" max="7940" width="23.7109375" style="30" customWidth="1"/>
    <col min="7941" max="8190" width="10.28515625" style="30" customWidth="1"/>
    <col min="8191" max="8191" width="21.85546875" style="30" customWidth="1"/>
    <col min="8192" max="8192" width="23" style="30"/>
    <col min="8193" max="8196" width="23.7109375" style="30" customWidth="1"/>
    <col min="8197" max="8446" width="10.28515625" style="30" customWidth="1"/>
    <col min="8447" max="8447" width="21.85546875" style="30" customWidth="1"/>
    <col min="8448" max="8448" width="23" style="30"/>
    <col min="8449" max="8452" width="23.7109375" style="30" customWidth="1"/>
    <col min="8453" max="8702" width="10.28515625" style="30" customWidth="1"/>
    <col min="8703" max="8703" width="21.85546875" style="30" customWidth="1"/>
    <col min="8704" max="8704" width="23" style="30"/>
    <col min="8705" max="8708" width="23.7109375" style="30" customWidth="1"/>
    <col min="8709" max="8958" width="10.28515625" style="30" customWidth="1"/>
    <col min="8959" max="8959" width="21.85546875" style="30" customWidth="1"/>
    <col min="8960" max="8960" width="23" style="30"/>
    <col min="8961" max="8964" width="23.7109375" style="30" customWidth="1"/>
    <col min="8965" max="9214" width="10.28515625" style="30" customWidth="1"/>
    <col min="9215" max="9215" width="21.85546875" style="30" customWidth="1"/>
    <col min="9216" max="9216" width="23" style="30"/>
    <col min="9217" max="9220" width="23.7109375" style="30" customWidth="1"/>
    <col min="9221" max="9470" width="10.28515625" style="30" customWidth="1"/>
    <col min="9471" max="9471" width="21.85546875" style="30" customWidth="1"/>
    <col min="9472" max="9472" width="23" style="30"/>
    <col min="9473" max="9476" width="23.7109375" style="30" customWidth="1"/>
    <col min="9477" max="9726" width="10.28515625" style="30" customWidth="1"/>
    <col min="9727" max="9727" width="21.85546875" style="30" customWidth="1"/>
    <col min="9728" max="9728" width="23" style="30"/>
    <col min="9729" max="9732" width="23.7109375" style="30" customWidth="1"/>
    <col min="9733" max="9982" width="10.28515625" style="30" customWidth="1"/>
    <col min="9983" max="9983" width="21.85546875" style="30" customWidth="1"/>
    <col min="9984" max="9984" width="23" style="30"/>
    <col min="9985" max="9988" width="23.7109375" style="30" customWidth="1"/>
    <col min="9989" max="10238" width="10.28515625" style="30" customWidth="1"/>
    <col min="10239" max="10239" width="21.85546875" style="30" customWidth="1"/>
    <col min="10240" max="10240" width="23" style="30"/>
    <col min="10241" max="10244" width="23.7109375" style="30" customWidth="1"/>
    <col min="10245" max="10494" width="10.28515625" style="30" customWidth="1"/>
    <col min="10495" max="10495" width="21.85546875" style="30" customWidth="1"/>
    <col min="10496" max="10496" width="23" style="30"/>
    <col min="10497" max="10500" width="23.7109375" style="30" customWidth="1"/>
    <col min="10501" max="10750" width="10.28515625" style="30" customWidth="1"/>
    <col min="10751" max="10751" width="21.85546875" style="30" customWidth="1"/>
    <col min="10752" max="10752" width="23" style="30"/>
    <col min="10753" max="10756" width="23.7109375" style="30" customWidth="1"/>
    <col min="10757" max="11006" width="10.28515625" style="30" customWidth="1"/>
    <col min="11007" max="11007" width="21.85546875" style="30" customWidth="1"/>
    <col min="11008" max="11008" width="23" style="30"/>
    <col min="11009" max="11012" width="23.7109375" style="30" customWidth="1"/>
    <col min="11013" max="11262" width="10.28515625" style="30" customWidth="1"/>
    <col min="11263" max="11263" width="21.85546875" style="30" customWidth="1"/>
    <col min="11264" max="11264" width="23" style="30"/>
    <col min="11265" max="11268" width="23.7109375" style="30" customWidth="1"/>
    <col min="11269" max="11518" width="10.28515625" style="30" customWidth="1"/>
    <col min="11519" max="11519" width="21.85546875" style="30" customWidth="1"/>
    <col min="11520" max="11520" width="23" style="30"/>
    <col min="11521" max="11524" width="23.7109375" style="30" customWidth="1"/>
    <col min="11525" max="11774" width="10.28515625" style="30" customWidth="1"/>
    <col min="11775" max="11775" width="21.85546875" style="30" customWidth="1"/>
    <col min="11776" max="11776" width="23" style="30"/>
    <col min="11777" max="11780" width="23.7109375" style="30" customWidth="1"/>
    <col min="11781" max="12030" width="10.28515625" style="30" customWidth="1"/>
    <col min="12031" max="12031" width="21.85546875" style="30" customWidth="1"/>
    <col min="12032" max="12032" width="23" style="30"/>
    <col min="12033" max="12036" width="23.7109375" style="30" customWidth="1"/>
    <col min="12037" max="12286" width="10.28515625" style="30" customWidth="1"/>
    <col min="12287" max="12287" width="21.85546875" style="30" customWidth="1"/>
    <col min="12288" max="12288" width="23" style="30"/>
    <col min="12289" max="12292" width="23.7109375" style="30" customWidth="1"/>
    <col min="12293" max="12542" width="10.28515625" style="30" customWidth="1"/>
    <col min="12543" max="12543" width="21.85546875" style="30" customWidth="1"/>
    <col min="12544" max="12544" width="23" style="30"/>
    <col min="12545" max="12548" width="23.7109375" style="30" customWidth="1"/>
    <col min="12549" max="12798" width="10.28515625" style="30" customWidth="1"/>
    <col min="12799" max="12799" width="21.85546875" style="30" customWidth="1"/>
    <col min="12800" max="12800" width="23" style="30"/>
    <col min="12801" max="12804" width="23.7109375" style="30" customWidth="1"/>
    <col min="12805" max="13054" width="10.28515625" style="30" customWidth="1"/>
    <col min="13055" max="13055" width="21.85546875" style="30" customWidth="1"/>
    <col min="13056" max="13056" width="23" style="30"/>
    <col min="13057" max="13060" width="23.7109375" style="30" customWidth="1"/>
    <col min="13061" max="13310" width="10.28515625" style="30" customWidth="1"/>
    <col min="13311" max="13311" width="21.85546875" style="30" customWidth="1"/>
    <col min="13312" max="13312" width="23" style="30"/>
    <col min="13313" max="13316" width="23.7109375" style="30" customWidth="1"/>
    <col min="13317" max="13566" width="10.28515625" style="30" customWidth="1"/>
    <col min="13567" max="13567" width="21.85546875" style="30" customWidth="1"/>
    <col min="13568" max="13568" width="23" style="30"/>
    <col min="13569" max="13572" width="23.7109375" style="30" customWidth="1"/>
    <col min="13573" max="13822" width="10.28515625" style="30" customWidth="1"/>
    <col min="13823" max="13823" width="21.85546875" style="30" customWidth="1"/>
    <col min="13824" max="13824" width="23" style="30"/>
    <col min="13825" max="13828" width="23.7109375" style="30" customWidth="1"/>
    <col min="13829" max="14078" width="10.28515625" style="30" customWidth="1"/>
    <col min="14079" max="14079" width="21.85546875" style="30" customWidth="1"/>
    <col min="14080" max="14080" width="23" style="30"/>
    <col min="14081" max="14084" width="23.7109375" style="30" customWidth="1"/>
    <col min="14085" max="14334" width="10.28515625" style="30" customWidth="1"/>
    <col min="14335" max="14335" width="21.85546875" style="30" customWidth="1"/>
    <col min="14336" max="14336" width="23" style="30"/>
    <col min="14337" max="14340" width="23.7109375" style="30" customWidth="1"/>
    <col min="14341" max="14590" width="10.28515625" style="30" customWidth="1"/>
    <col min="14591" max="14591" width="21.85546875" style="30" customWidth="1"/>
    <col min="14592" max="14592" width="23" style="30"/>
    <col min="14593" max="14596" width="23.7109375" style="30" customWidth="1"/>
    <col min="14597" max="14846" width="10.28515625" style="30" customWidth="1"/>
    <col min="14847" max="14847" width="21.85546875" style="30" customWidth="1"/>
    <col min="14848" max="14848" width="23" style="30"/>
    <col min="14849" max="14852" width="23.7109375" style="30" customWidth="1"/>
    <col min="14853" max="15102" width="10.28515625" style="30" customWidth="1"/>
    <col min="15103" max="15103" width="21.85546875" style="30" customWidth="1"/>
    <col min="15104" max="15104" width="23" style="30"/>
    <col min="15105" max="15108" width="23.7109375" style="30" customWidth="1"/>
    <col min="15109" max="15358" width="10.28515625" style="30" customWidth="1"/>
    <col min="15359" max="15359" width="21.85546875" style="30" customWidth="1"/>
    <col min="15360" max="15360" width="23" style="30"/>
    <col min="15361" max="15364" width="23.7109375" style="30" customWidth="1"/>
    <col min="15365" max="15614" width="10.28515625" style="30" customWidth="1"/>
    <col min="15615" max="15615" width="21.85546875" style="30" customWidth="1"/>
    <col min="15616" max="15616" width="23" style="30"/>
    <col min="15617" max="15620" width="23.7109375" style="30" customWidth="1"/>
    <col min="15621" max="15870" width="10.28515625" style="30" customWidth="1"/>
    <col min="15871" max="15871" width="21.85546875" style="30" customWidth="1"/>
    <col min="15872" max="15872" width="23" style="30"/>
    <col min="15873" max="15876" width="23.7109375" style="30" customWidth="1"/>
    <col min="15877" max="16126" width="10.28515625" style="30" customWidth="1"/>
    <col min="16127" max="16127" width="21.85546875" style="30" customWidth="1"/>
    <col min="16128" max="16128" width="23" style="30"/>
    <col min="16129" max="16132" width="23.7109375" style="30" customWidth="1"/>
    <col min="16133" max="16382" width="10.28515625" style="30" customWidth="1"/>
    <col min="16383" max="16383" width="21.85546875" style="30" customWidth="1"/>
    <col min="16384" max="16384" width="23" style="30"/>
  </cols>
  <sheetData>
    <row r="1" spans="1:4" ht="33.75" customHeight="1" thickBot="1">
      <c r="A1" s="303" t="s">
        <v>310</v>
      </c>
      <c r="B1" s="303"/>
      <c r="C1" s="303"/>
      <c r="D1" s="303"/>
    </row>
    <row r="2" spans="1:4" ht="40.5" customHeight="1" thickBot="1">
      <c r="A2" s="119" t="s">
        <v>68</v>
      </c>
      <c r="B2" s="118" t="s">
        <v>32</v>
      </c>
      <c r="C2" s="118" t="s">
        <v>104</v>
      </c>
      <c r="D2" s="118" t="s">
        <v>105</v>
      </c>
    </row>
    <row r="3" spans="1:4" ht="21" customHeight="1">
      <c r="A3" s="4">
        <v>1395</v>
      </c>
      <c r="B3" s="2">
        <v>862348</v>
      </c>
      <c r="C3" s="2">
        <v>418091</v>
      </c>
      <c r="D3" s="2">
        <v>444257</v>
      </c>
    </row>
    <row r="4" spans="1:4" ht="21" customHeight="1">
      <c r="A4" s="4">
        <v>1396</v>
      </c>
      <c r="B4" s="2">
        <v>876567</v>
      </c>
      <c r="C4" s="2">
        <v>427383</v>
      </c>
      <c r="D4" s="2">
        <v>449184</v>
      </c>
    </row>
    <row r="5" spans="1:4" ht="21" customHeight="1">
      <c r="A5" s="4">
        <v>1397</v>
      </c>
      <c r="B5" s="68">
        <v>961991</v>
      </c>
      <c r="C5" s="68">
        <v>478911</v>
      </c>
      <c r="D5" s="68">
        <v>483080</v>
      </c>
    </row>
    <row r="6" spans="1:4" ht="21" customHeight="1">
      <c r="A6" s="4">
        <v>1398</v>
      </c>
      <c r="B6" s="68">
        <v>1081424</v>
      </c>
      <c r="C6" s="68">
        <v>509484</v>
      </c>
      <c r="D6" s="68">
        <v>571940</v>
      </c>
    </row>
    <row r="7" spans="1:4" ht="21" customHeight="1">
      <c r="A7" s="4">
        <v>1399</v>
      </c>
      <c r="B7" s="68">
        <v>1186661</v>
      </c>
      <c r="C7" s="68">
        <v>521423</v>
      </c>
      <c r="D7" s="68">
        <v>665238</v>
      </c>
    </row>
    <row r="8" spans="1:4" ht="21" customHeight="1" thickBot="1">
      <c r="A8" s="4">
        <v>1400</v>
      </c>
      <c r="B8" s="68">
        <f>SUM(B9:B41)</f>
        <v>1496078</v>
      </c>
      <c r="C8" s="68">
        <f t="shared" ref="C8" si="0">SUM(C9:C41)</f>
        <v>607780</v>
      </c>
      <c r="D8" s="68">
        <f>SUM(D9:D41)</f>
        <v>888298</v>
      </c>
    </row>
    <row r="9" spans="1:4" ht="21" customHeight="1" thickBot="1">
      <c r="A9" s="5" t="s">
        <v>41</v>
      </c>
      <c r="B9" s="10">
        <f>C9+D9</f>
        <v>92493</v>
      </c>
      <c r="C9" s="7">
        <v>26944</v>
      </c>
      <c r="D9" s="6">
        <v>65549</v>
      </c>
    </row>
    <row r="10" spans="1:4" ht="21" customHeight="1" thickBot="1">
      <c r="A10" s="11" t="s">
        <v>42</v>
      </c>
      <c r="B10" s="10">
        <f t="shared" ref="B10:B41" si="1">C10+D10</f>
        <v>39519</v>
      </c>
      <c r="C10" s="21">
        <v>15472</v>
      </c>
      <c r="D10" s="22">
        <v>24047</v>
      </c>
    </row>
    <row r="11" spans="1:4" ht="21" customHeight="1" thickBot="1">
      <c r="A11" s="11" t="s">
        <v>43</v>
      </c>
      <c r="B11" s="10">
        <f t="shared" si="1"/>
        <v>20931</v>
      </c>
      <c r="C11" s="21">
        <v>6749</v>
      </c>
      <c r="D11" s="22">
        <v>14182</v>
      </c>
    </row>
    <row r="12" spans="1:4" ht="21" customHeight="1" thickBot="1">
      <c r="A12" s="11" t="s">
        <v>0</v>
      </c>
      <c r="B12" s="10">
        <f t="shared" si="1"/>
        <v>128194</v>
      </c>
      <c r="C12" s="21">
        <v>49399</v>
      </c>
      <c r="D12" s="22">
        <v>78795</v>
      </c>
    </row>
    <row r="13" spans="1:4" ht="21" customHeight="1" thickBot="1">
      <c r="A13" s="11" t="s">
        <v>33</v>
      </c>
      <c r="B13" s="10">
        <f t="shared" si="1"/>
        <v>54859</v>
      </c>
      <c r="C13" s="21">
        <v>25692</v>
      </c>
      <c r="D13" s="22">
        <v>29167</v>
      </c>
    </row>
    <row r="14" spans="1:4" ht="21" customHeight="1" thickBot="1">
      <c r="A14" s="11" t="s">
        <v>44</v>
      </c>
      <c r="B14" s="10">
        <f t="shared" si="1"/>
        <v>9953</v>
      </c>
      <c r="C14" s="21">
        <v>5312</v>
      </c>
      <c r="D14" s="22">
        <v>4641</v>
      </c>
    </row>
    <row r="15" spans="1:4" ht="21" customHeight="1" thickBot="1">
      <c r="A15" s="11" t="s">
        <v>1</v>
      </c>
      <c r="B15" s="10">
        <f t="shared" si="1"/>
        <v>14965</v>
      </c>
      <c r="C15" s="21">
        <v>6623</v>
      </c>
      <c r="D15" s="22">
        <v>8342</v>
      </c>
    </row>
    <row r="16" spans="1:4" ht="21" customHeight="1" thickBot="1">
      <c r="A16" s="11" t="s">
        <v>45</v>
      </c>
      <c r="B16" s="10">
        <f t="shared" si="1"/>
        <v>17757</v>
      </c>
      <c r="C16" s="21">
        <v>7782</v>
      </c>
      <c r="D16" s="22">
        <v>9975</v>
      </c>
    </row>
    <row r="17" spans="1:4" ht="21" customHeight="1" thickBot="1">
      <c r="A17" s="11" t="s">
        <v>46</v>
      </c>
      <c r="B17" s="10">
        <f t="shared" si="1"/>
        <v>12852</v>
      </c>
      <c r="C17" s="21">
        <v>4525</v>
      </c>
      <c r="D17" s="22">
        <v>8327</v>
      </c>
    </row>
    <row r="18" spans="1:4" ht="21" customHeight="1" thickBot="1">
      <c r="A18" s="11" t="s">
        <v>47</v>
      </c>
      <c r="B18" s="10">
        <f t="shared" si="1"/>
        <v>91124</v>
      </c>
      <c r="C18" s="21">
        <v>38072</v>
      </c>
      <c r="D18" s="22">
        <v>53052</v>
      </c>
    </row>
    <row r="19" spans="1:4" ht="21" customHeight="1" thickBot="1">
      <c r="A19" s="11" t="s">
        <v>28</v>
      </c>
      <c r="B19" s="10">
        <f t="shared" si="1"/>
        <v>9167</v>
      </c>
      <c r="C19" s="21">
        <v>5179</v>
      </c>
      <c r="D19" s="22">
        <v>3988</v>
      </c>
    </row>
    <row r="20" spans="1:4" ht="21" customHeight="1" thickBot="1">
      <c r="A20" s="11" t="s">
        <v>2</v>
      </c>
      <c r="B20" s="10">
        <f t="shared" si="1"/>
        <v>62073</v>
      </c>
      <c r="C20" s="21">
        <v>19357</v>
      </c>
      <c r="D20" s="22">
        <v>42716</v>
      </c>
    </row>
    <row r="21" spans="1:4" ht="21" customHeight="1" thickBot="1">
      <c r="A21" s="11" t="s">
        <v>3</v>
      </c>
      <c r="B21" s="10">
        <f t="shared" si="1"/>
        <v>32259</v>
      </c>
      <c r="C21" s="21">
        <v>10862</v>
      </c>
      <c r="D21" s="22">
        <v>21397</v>
      </c>
    </row>
    <row r="22" spans="1:4" ht="21" customHeight="1" thickBot="1">
      <c r="A22" s="11" t="s">
        <v>4</v>
      </c>
      <c r="B22" s="10">
        <f t="shared" si="1"/>
        <v>17773</v>
      </c>
      <c r="C22" s="21">
        <v>7928</v>
      </c>
      <c r="D22" s="22">
        <v>9845</v>
      </c>
    </row>
    <row r="23" spans="1:4" ht="21" customHeight="1" thickBot="1">
      <c r="A23" s="11" t="s">
        <v>48</v>
      </c>
      <c r="B23" s="10">
        <f t="shared" si="1"/>
        <v>9492</v>
      </c>
      <c r="C23" s="21">
        <v>7079</v>
      </c>
      <c r="D23" s="22">
        <v>2413</v>
      </c>
    </row>
    <row r="24" spans="1:4" ht="21" customHeight="1" thickBot="1">
      <c r="A24" s="11" t="s">
        <v>49</v>
      </c>
      <c r="B24" s="10">
        <f t="shared" si="1"/>
        <v>102884</v>
      </c>
      <c r="C24" s="21">
        <v>48433</v>
      </c>
      <c r="D24" s="22">
        <v>54451</v>
      </c>
    </row>
    <row r="25" spans="1:4" ht="21" customHeight="1" thickBot="1">
      <c r="A25" s="11" t="s">
        <v>50</v>
      </c>
      <c r="B25" s="10">
        <f t="shared" si="1"/>
        <v>48808</v>
      </c>
      <c r="C25" s="21">
        <v>20926</v>
      </c>
      <c r="D25" s="22">
        <v>27882</v>
      </c>
    </row>
    <row r="26" spans="1:4" ht="21" customHeight="1" thickBot="1">
      <c r="A26" s="11" t="s">
        <v>51</v>
      </c>
      <c r="B26" s="10">
        <f t="shared" si="1"/>
        <v>102864</v>
      </c>
      <c r="C26" s="21">
        <v>50497</v>
      </c>
      <c r="D26" s="22">
        <v>52367</v>
      </c>
    </row>
    <row r="27" spans="1:4" ht="21" customHeight="1" thickBot="1">
      <c r="A27" s="11" t="s">
        <v>5</v>
      </c>
      <c r="B27" s="10">
        <f t="shared" si="1"/>
        <v>108155</v>
      </c>
      <c r="C27" s="21">
        <v>34323</v>
      </c>
      <c r="D27" s="22">
        <v>73832</v>
      </c>
    </row>
    <row r="28" spans="1:4" ht="21" customHeight="1" thickBot="1">
      <c r="A28" s="11" t="s">
        <v>52</v>
      </c>
      <c r="B28" s="10">
        <f t="shared" si="1"/>
        <v>25739</v>
      </c>
      <c r="C28" s="21">
        <v>11123</v>
      </c>
      <c r="D28" s="22">
        <v>14616</v>
      </c>
    </row>
    <row r="29" spans="1:4" ht="21" customHeight="1" thickBot="1">
      <c r="A29" s="11" t="s">
        <v>6</v>
      </c>
      <c r="B29" s="10">
        <f t="shared" si="1"/>
        <v>15632</v>
      </c>
      <c r="C29" s="21">
        <v>5303</v>
      </c>
      <c r="D29" s="22">
        <v>10329</v>
      </c>
    </row>
    <row r="30" spans="1:4" ht="21" customHeight="1" thickBot="1">
      <c r="A30" s="11" t="s">
        <v>53</v>
      </c>
      <c r="B30" s="10">
        <f t="shared" si="1"/>
        <v>26659</v>
      </c>
      <c r="C30" s="21">
        <v>8718</v>
      </c>
      <c r="D30" s="22">
        <v>17941</v>
      </c>
    </row>
    <row r="31" spans="1:4" ht="21" customHeight="1" thickBot="1">
      <c r="A31" s="11" t="s">
        <v>54</v>
      </c>
      <c r="B31" s="10">
        <f t="shared" si="1"/>
        <v>42031</v>
      </c>
      <c r="C31" s="21">
        <v>17571</v>
      </c>
      <c r="D31" s="22">
        <v>24460</v>
      </c>
    </row>
    <row r="32" spans="1:4" ht="21" customHeight="1" thickBot="1">
      <c r="A32" s="11" t="s">
        <v>55</v>
      </c>
      <c r="B32" s="10">
        <f t="shared" si="1"/>
        <v>36946</v>
      </c>
      <c r="C32" s="21">
        <v>13421</v>
      </c>
      <c r="D32" s="22">
        <v>23525</v>
      </c>
    </row>
    <row r="33" spans="1:4" ht="21" customHeight="1" thickBot="1">
      <c r="A33" s="11" t="s">
        <v>56</v>
      </c>
      <c r="B33" s="10">
        <f t="shared" si="1"/>
        <v>5400</v>
      </c>
      <c r="C33" s="21">
        <v>2579</v>
      </c>
      <c r="D33" s="22">
        <v>2821</v>
      </c>
    </row>
    <row r="34" spans="1:4" ht="21" customHeight="1" thickBot="1">
      <c r="A34" s="11" t="s">
        <v>7</v>
      </c>
      <c r="B34" s="10">
        <f t="shared" si="1"/>
        <v>30489</v>
      </c>
      <c r="C34" s="21">
        <v>12792</v>
      </c>
      <c r="D34" s="22">
        <v>17697</v>
      </c>
    </row>
    <row r="35" spans="1:4" ht="21" customHeight="1" thickBot="1">
      <c r="A35" s="11" t="s">
        <v>57</v>
      </c>
      <c r="B35" s="10">
        <f t="shared" si="1"/>
        <v>96612</v>
      </c>
      <c r="C35" s="21">
        <v>45013</v>
      </c>
      <c r="D35" s="22">
        <v>51599</v>
      </c>
    </row>
    <row r="36" spans="1:4" ht="21" customHeight="1" thickBot="1">
      <c r="A36" s="11" t="s">
        <v>8</v>
      </c>
      <c r="B36" s="10">
        <f t="shared" si="1"/>
        <v>31546</v>
      </c>
      <c r="C36" s="21">
        <v>14217</v>
      </c>
      <c r="D36" s="22">
        <v>17329</v>
      </c>
    </row>
    <row r="37" spans="1:4" ht="21" customHeight="1" thickBot="1">
      <c r="A37" s="11" t="s">
        <v>9</v>
      </c>
      <c r="B37" s="10">
        <f t="shared" si="1"/>
        <v>106675</v>
      </c>
      <c r="C37" s="21">
        <v>43357</v>
      </c>
      <c r="D37" s="22">
        <v>63318</v>
      </c>
    </row>
    <row r="38" spans="1:4" ht="21" customHeight="1" thickBot="1">
      <c r="A38" s="11" t="s">
        <v>58</v>
      </c>
      <c r="B38" s="10">
        <f t="shared" si="1"/>
        <v>32888</v>
      </c>
      <c r="C38" s="21">
        <v>14390</v>
      </c>
      <c r="D38" s="22">
        <v>18498</v>
      </c>
    </row>
    <row r="39" spans="1:4" ht="21" customHeight="1" thickBot="1">
      <c r="A39" s="11" t="s">
        <v>10</v>
      </c>
      <c r="B39" s="10">
        <f t="shared" si="1"/>
        <v>12050</v>
      </c>
      <c r="C39" s="21">
        <v>6648</v>
      </c>
      <c r="D39" s="22">
        <v>5402</v>
      </c>
    </row>
    <row r="40" spans="1:4" ht="21" customHeight="1" thickBot="1">
      <c r="A40" s="11" t="s">
        <v>11</v>
      </c>
      <c r="B40" s="10">
        <f t="shared" si="1"/>
        <v>38739</v>
      </c>
      <c r="C40" s="21">
        <v>13842</v>
      </c>
      <c r="D40" s="22">
        <v>24897</v>
      </c>
    </row>
    <row r="41" spans="1:4" ht="21" customHeight="1" thickBot="1">
      <c r="A41" s="11" t="s">
        <v>59</v>
      </c>
      <c r="B41" s="10">
        <f t="shared" si="1"/>
        <v>18550</v>
      </c>
      <c r="C41" s="21">
        <v>7652</v>
      </c>
      <c r="D41" s="22">
        <v>10898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26FC3-AD3D-459C-A106-836F9E4C871B}">
  <sheetPr>
    <tabColor indexed="24"/>
    <pageSetUpPr fitToPage="1"/>
  </sheetPr>
  <dimension ref="A1:K58"/>
  <sheetViews>
    <sheetView rightToLeft="1" view="pageBreakPreview" zoomScaleSheetLayoutView="100" workbookViewId="0">
      <selection sqref="A1:H1"/>
    </sheetView>
  </sheetViews>
  <sheetFormatPr defaultRowHeight="15.75"/>
  <cols>
    <col min="1" max="1" width="20.28515625" style="18" bestFit="1" customWidth="1"/>
    <col min="2" max="2" width="17.42578125" style="1" customWidth="1"/>
    <col min="3" max="3" width="13.7109375" style="1" customWidth="1"/>
    <col min="4" max="4" width="12.85546875" style="1" customWidth="1"/>
    <col min="5" max="6" width="11.7109375" style="1" bestFit="1" customWidth="1"/>
    <col min="7" max="7" width="12.28515625" style="1" customWidth="1"/>
    <col min="8" max="8" width="15.85546875" style="1" customWidth="1"/>
    <col min="9" max="9" width="17.42578125" style="1" customWidth="1"/>
    <col min="10" max="243" width="9.140625" style="1"/>
    <col min="244" max="244" width="18" style="1" customWidth="1"/>
    <col min="245" max="245" width="11.140625" style="1" customWidth="1"/>
    <col min="246" max="246" width="13.7109375" style="1" customWidth="1"/>
    <col min="247" max="247" width="12.85546875" style="1" customWidth="1"/>
    <col min="248" max="248" width="11.140625" style="1" customWidth="1"/>
    <col min="249" max="249" width="10.5703125" style="1" customWidth="1"/>
    <col min="250" max="250" width="12.28515625" style="1" customWidth="1"/>
    <col min="251" max="251" width="15.85546875" style="1" customWidth="1"/>
    <col min="252" max="256" width="9.140625" style="1"/>
    <col min="257" max="257" width="20.28515625" style="1" bestFit="1" customWidth="1"/>
    <col min="258" max="258" width="17.42578125" style="1" customWidth="1"/>
    <col min="259" max="259" width="13.7109375" style="1" customWidth="1"/>
    <col min="260" max="260" width="12.85546875" style="1" customWidth="1"/>
    <col min="261" max="262" width="11.7109375" style="1" bestFit="1" customWidth="1"/>
    <col min="263" max="263" width="12.28515625" style="1" customWidth="1"/>
    <col min="264" max="264" width="15.85546875" style="1" customWidth="1"/>
    <col min="265" max="499" width="9.140625" style="1"/>
    <col min="500" max="500" width="18" style="1" customWidth="1"/>
    <col min="501" max="501" width="11.140625" style="1" customWidth="1"/>
    <col min="502" max="502" width="13.7109375" style="1" customWidth="1"/>
    <col min="503" max="503" width="12.85546875" style="1" customWidth="1"/>
    <col min="504" max="504" width="11.140625" style="1" customWidth="1"/>
    <col min="505" max="505" width="10.5703125" style="1" customWidth="1"/>
    <col min="506" max="506" width="12.28515625" style="1" customWidth="1"/>
    <col min="507" max="507" width="15.85546875" style="1" customWidth="1"/>
    <col min="508" max="512" width="9.140625" style="1"/>
    <col min="513" max="513" width="20.28515625" style="1" bestFit="1" customWidth="1"/>
    <col min="514" max="514" width="17.42578125" style="1" customWidth="1"/>
    <col min="515" max="515" width="13.7109375" style="1" customWidth="1"/>
    <col min="516" max="516" width="12.85546875" style="1" customWidth="1"/>
    <col min="517" max="518" width="11.7109375" style="1" bestFit="1" customWidth="1"/>
    <col min="519" max="519" width="12.28515625" style="1" customWidth="1"/>
    <col min="520" max="520" width="15.85546875" style="1" customWidth="1"/>
    <col min="521" max="755" width="9.140625" style="1"/>
    <col min="756" max="756" width="18" style="1" customWidth="1"/>
    <col min="757" max="757" width="11.140625" style="1" customWidth="1"/>
    <col min="758" max="758" width="13.7109375" style="1" customWidth="1"/>
    <col min="759" max="759" width="12.85546875" style="1" customWidth="1"/>
    <col min="760" max="760" width="11.140625" style="1" customWidth="1"/>
    <col min="761" max="761" width="10.5703125" style="1" customWidth="1"/>
    <col min="762" max="762" width="12.28515625" style="1" customWidth="1"/>
    <col min="763" max="763" width="15.85546875" style="1" customWidth="1"/>
    <col min="764" max="768" width="9.140625" style="1"/>
    <col min="769" max="769" width="20.28515625" style="1" bestFit="1" customWidth="1"/>
    <col min="770" max="770" width="17.42578125" style="1" customWidth="1"/>
    <col min="771" max="771" width="13.7109375" style="1" customWidth="1"/>
    <col min="772" max="772" width="12.85546875" style="1" customWidth="1"/>
    <col min="773" max="774" width="11.7109375" style="1" bestFit="1" customWidth="1"/>
    <col min="775" max="775" width="12.28515625" style="1" customWidth="1"/>
    <col min="776" max="776" width="15.85546875" style="1" customWidth="1"/>
    <col min="777" max="1011" width="9.140625" style="1"/>
    <col min="1012" max="1012" width="18" style="1" customWidth="1"/>
    <col min="1013" max="1013" width="11.140625" style="1" customWidth="1"/>
    <col min="1014" max="1014" width="13.7109375" style="1" customWidth="1"/>
    <col min="1015" max="1015" width="12.85546875" style="1" customWidth="1"/>
    <col min="1016" max="1016" width="11.140625" style="1" customWidth="1"/>
    <col min="1017" max="1017" width="10.5703125" style="1" customWidth="1"/>
    <col min="1018" max="1018" width="12.28515625" style="1" customWidth="1"/>
    <col min="1019" max="1019" width="15.85546875" style="1" customWidth="1"/>
    <col min="1020" max="1024" width="9.140625" style="1"/>
    <col min="1025" max="1025" width="20.28515625" style="1" bestFit="1" customWidth="1"/>
    <col min="1026" max="1026" width="17.42578125" style="1" customWidth="1"/>
    <col min="1027" max="1027" width="13.7109375" style="1" customWidth="1"/>
    <col min="1028" max="1028" width="12.85546875" style="1" customWidth="1"/>
    <col min="1029" max="1030" width="11.7109375" style="1" bestFit="1" customWidth="1"/>
    <col min="1031" max="1031" width="12.28515625" style="1" customWidth="1"/>
    <col min="1032" max="1032" width="15.85546875" style="1" customWidth="1"/>
    <col min="1033" max="1267" width="9.140625" style="1"/>
    <col min="1268" max="1268" width="18" style="1" customWidth="1"/>
    <col min="1269" max="1269" width="11.140625" style="1" customWidth="1"/>
    <col min="1270" max="1270" width="13.7109375" style="1" customWidth="1"/>
    <col min="1271" max="1271" width="12.85546875" style="1" customWidth="1"/>
    <col min="1272" max="1272" width="11.140625" style="1" customWidth="1"/>
    <col min="1273" max="1273" width="10.5703125" style="1" customWidth="1"/>
    <col min="1274" max="1274" width="12.28515625" style="1" customWidth="1"/>
    <col min="1275" max="1275" width="15.85546875" style="1" customWidth="1"/>
    <col min="1276" max="1280" width="9.140625" style="1"/>
    <col min="1281" max="1281" width="20.28515625" style="1" bestFit="1" customWidth="1"/>
    <col min="1282" max="1282" width="17.42578125" style="1" customWidth="1"/>
    <col min="1283" max="1283" width="13.7109375" style="1" customWidth="1"/>
    <col min="1284" max="1284" width="12.85546875" style="1" customWidth="1"/>
    <col min="1285" max="1286" width="11.7109375" style="1" bestFit="1" customWidth="1"/>
    <col min="1287" max="1287" width="12.28515625" style="1" customWidth="1"/>
    <col min="1288" max="1288" width="15.85546875" style="1" customWidth="1"/>
    <col min="1289" max="1523" width="9.140625" style="1"/>
    <col min="1524" max="1524" width="18" style="1" customWidth="1"/>
    <col min="1525" max="1525" width="11.140625" style="1" customWidth="1"/>
    <col min="1526" max="1526" width="13.7109375" style="1" customWidth="1"/>
    <col min="1527" max="1527" width="12.85546875" style="1" customWidth="1"/>
    <col min="1528" max="1528" width="11.140625" style="1" customWidth="1"/>
    <col min="1529" max="1529" width="10.5703125" style="1" customWidth="1"/>
    <col min="1530" max="1530" width="12.28515625" style="1" customWidth="1"/>
    <col min="1531" max="1531" width="15.85546875" style="1" customWidth="1"/>
    <col min="1532" max="1536" width="9.140625" style="1"/>
    <col min="1537" max="1537" width="20.28515625" style="1" bestFit="1" customWidth="1"/>
    <col min="1538" max="1538" width="17.42578125" style="1" customWidth="1"/>
    <col min="1539" max="1539" width="13.7109375" style="1" customWidth="1"/>
    <col min="1540" max="1540" width="12.85546875" style="1" customWidth="1"/>
    <col min="1541" max="1542" width="11.7109375" style="1" bestFit="1" customWidth="1"/>
    <col min="1543" max="1543" width="12.28515625" style="1" customWidth="1"/>
    <col min="1544" max="1544" width="15.85546875" style="1" customWidth="1"/>
    <col min="1545" max="1779" width="9.140625" style="1"/>
    <col min="1780" max="1780" width="18" style="1" customWidth="1"/>
    <col min="1781" max="1781" width="11.140625" style="1" customWidth="1"/>
    <col min="1782" max="1782" width="13.7109375" style="1" customWidth="1"/>
    <col min="1783" max="1783" width="12.85546875" style="1" customWidth="1"/>
    <col min="1784" max="1784" width="11.140625" style="1" customWidth="1"/>
    <col min="1785" max="1785" width="10.5703125" style="1" customWidth="1"/>
    <col min="1786" max="1786" width="12.28515625" style="1" customWidth="1"/>
    <col min="1787" max="1787" width="15.85546875" style="1" customWidth="1"/>
    <col min="1788" max="1792" width="9.140625" style="1"/>
    <col min="1793" max="1793" width="20.28515625" style="1" bestFit="1" customWidth="1"/>
    <col min="1794" max="1794" width="17.42578125" style="1" customWidth="1"/>
    <col min="1795" max="1795" width="13.7109375" style="1" customWidth="1"/>
    <col min="1796" max="1796" width="12.85546875" style="1" customWidth="1"/>
    <col min="1797" max="1798" width="11.7109375" style="1" bestFit="1" customWidth="1"/>
    <col min="1799" max="1799" width="12.28515625" style="1" customWidth="1"/>
    <col min="1800" max="1800" width="15.85546875" style="1" customWidth="1"/>
    <col min="1801" max="2035" width="9.140625" style="1"/>
    <col min="2036" max="2036" width="18" style="1" customWidth="1"/>
    <col min="2037" max="2037" width="11.140625" style="1" customWidth="1"/>
    <col min="2038" max="2038" width="13.7109375" style="1" customWidth="1"/>
    <col min="2039" max="2039" width="12.85546875" style="1" customWidth="1"/>
    <col min="2040" max="2040" width="11.140625" style="1" customWidth="1"/>
    <col min="2041" max="2041" width="10.5703125" style="1" customWidth="1"/>
    <col min="2042" max="2042" width="12.28515625" style="1" customWidth="1"/>
    <col min="2043" max="2043" width="15.85546875" style="1" customWidth="1"/>
    <col min="2044" max="2048" width="9.140625" style="1"/>
    <col min="2049" max="2049" width="20.28515625" style="1" bestFit="1" customWidth="1"/>
    <col min="2050" max="2050" width="17.42578125" style="1" customWidth="1"/>
    <col min="2051" max="2051" width="13.7109375" style="1" customWidth="1"/>
    <col min="2052" max="2052" width="12.85546875" style="1" customWidth="1"/>
    <col min="2053" max="2054" width="11.7109375" style="1" bestFit="1" customWidth="1"/>
    <col min="2055" max="2055" width="12.28515625" style="1" customWidth="1"/>
    <col min="2056" max="2056" width="15.85546875" style="1" customWidth="1"/>
    <col min="2057" max="2291" width="9.140625" style="1"/>
    <col min="2292" max="2292" width="18" style="1" customWidth="1"/>
    <col min="2293" max="2293" width="11.140625" style="1" customWidth="1"/>
    <col min="2294" max="2294" width="13.7109375" style="1" customWidth="1"/>
    <col min="2295" max="2295" width="12.85546875" style="1" customWidth="1"/>
    <col min="2296" max="2296" width="11.140625" style="1" customWidth="1"/>
    <col min="2297" max="2297" width="10.5703125" style="1" customWidth="1"/>
    <col min="2298" max="2298" width="12.28515625" style="1" customWidth="1"/>
    <col min="2299" max="2299" width="15.85546875" style="1" customWidth="1"/>
    <col min="2300" max="2304" width="9.140625" style="1"/>
    <col min="2305" max="2305" width="20.28515625" style="1" bestFit="1" customWidth="1"/>
    <col min="2306" max="2306" width="17.42578125" style="1" customWidth="1"/>
    <col min="2307" max="2307" width="13.7109375" style="1" customWidth="1"/>
    <col min="2308" max="2308" width="12.85546875" style="1" customWidth="1"/>
    <col min="2309" max="2310" width="11.7109375" style="1" bestFit="1" customWidth="1"/>
    <col min="2311" max="2311" width="12.28515625" style="1" customWidth="1"/>
    <col min="2312" max="2312" width="15.85546875" style="1" customWidth="1"/>
    <col min="2313" max="2547" width="9.140625" style="1"/>
    <col min="2548" max="2548" width="18" style="1" customWidth="1"/>
    <col min="2549" max="2549" width="11.140625" style="1" customWidth="1"/>
    <col min="2550" max="2550" width="13.7109375" style="1" customWidth="1"/>
    <col min="2551" max="2551" width="12.85546875" style="1" customWidth="1"/>
    <col min="2552" max="2552" width="11.140625" style="1" customWidth="1"/>
    <col min="2553" max="2553" width="10.5703125" style="1" customWidth="1"/>
    <col min="2554" max="2554" width="12.28515625" style="1" customWidth="1"/>
    <col min="2555" max="2555" width="15.85546875" style="1" customWidth="1"/>
    <col min="2556" max="2560" width="9.140625" style="1"/>
    <col min="2561" max="2561" width="20.28515625" style="1" bestFit="1" customWidth="1"/>
    <col min="2562" max="2562" width="17.42578125" style="1" customWidth="1"/>
    <col min="2563" max="2563" width="13.7109375" style="1" customWidth="1"/>
    <col min="2564" max="2564" width="12.85546875" style="1" customWidth="1"/>
    <col min="2565" max="2566" width="11.7109375" style="1" bestFit="1" customWidth="1"/>
    <col min="2567" max="2567" width="12.28515625" style="1" customWidth="1"/>
    <col min="2568" max="2568" width="15.85546875" style="1" customWidth="1"/>
    <col min="2569" max="2803" width="9.140625" style="1"/>
    <col min="2804" max="2804" width="18" style="1" customWidth="1"/>
    <col min="2805" max="2805" width="11.140625" style="1" customWidth="1"/>
    <col min="2806" max="2806" width="13.7109375" style="1" customWidth="1"/>
    <col min="2807" max="2807" width="12.85546875" style="1" customWidth="1"/>
    <col min="2808" max="2808" width="11.140625" style="1" customWidth="1"/>
    <col min="2809" max="2809" width="10.5703125" style="1" customWidth="1"/>
    <col min="2810" max="2810" width="12.28515625" style="1" customWidth="1"/>
    <col min="2811" max="2811" width="15.85546875" style="1" customWidth="1"/>
    <col min="2812" max="2816" width="9.140625" style="1"/>
    <col min="2817" max="2817" width="20.28515625" style="1" bestFit="1" customWidth="1"/>
    <col min="2818" max="2818" width="17.42578125" style="1" customWidth="1"/>
    <col min="2819" max="2819" width="13.7109375" style="1" customWidth="1"/>
    <col min="2820" max="2820" width="12.85546875" style="1" customWidth="1"/>
    <col min="2821" max="2822" width="11.7109375" style="1" bestFit="1" customWidth="1"/>
    <col min="2823" max="2823" width="12.28515625" style="1" customWidth="1"/>
    <col min="2824" max="2824" width="15.85546875" style="1" customWidth="1"/>
    <col min="2825" max="3059" width="9.140625" style="1"/>
    <col min="3060" max="3060" width="18" style="1" customWidth="1"/>
    <col min="3061" max="3061" width="11.140625" style="1" customWidth="1"/>
    <col min="3062" max="3062" width="13.7109375" style="1" customWidth="1"/>
    <col min="3063" max="3063" width="12.85546875" style="1" customWidth="1"/>
    <col min="3064" max="3064" width="11.140625" style="1" customWidth="1"/>
    <col min="3065" max="3065" width="10.5703125" style="1" customWidth="1"/>
    <col min="3066" max="3066" width="12.28515625" style="1" customWidth="1"/>
    <col min="3067" max="3067" width="15.85546875" style="1" customWidth="1"/>
    <col min="3068" max="3072" width="9.140625" style="1"/>
    <col min="3073" max="3073" width="20.28515625" style="1" bestFit="1" customWidth="1"/>
    <col min="3074" max="3074" width="17.42578125" style="1" customWidth="1"/>
    <col min="3075" max="3075" width="13.7109375" style="1" customWidth="1"/>
    <col min="3076" max="3076" width="12.85546875" style="1" customWidth="1"/>
    <col min="3077" max="3078" width="11.7109375" style="1" bestFit="1" customWidth="1"/>
    <col min="3079" max="3079" width="12.28515625" style="1" customWidth="1"/>
    <col min="3080" max="3080" width="15.85546875" style="1" customWidth="1"/>
    <col min="3081" max="3315" width="9.140625" style="1"/>
    <col min="3316" max="3316" width="18" style="1" customWidth="1"/>
    <col min="3317" max="3317" width="11.140625" style="1" customWidth="1"/>
    <col min="3318" max="3318" width="13.7109375" style="1" customWidth="1"/>
    <col min="3319" max="3319" width="12.85546875" style="1" customWidth="1"/>
    <col min="3320" max="3320" width="11.140625" style="1" customWidth="1"/>
    <col min="3321" max="3321" width="10.5703125" style="1" customWidth="1"/>
    <col min="3322" max="3322" width="12.28515625" style="1" customWidth="1"/>
    <col min="3323" max="3323" width="15.85546875" style="1" customWidth="1"/>
    <col min="3324" max="3328" width="9.140625" style="1"/>
    <col min="3329" max="3329" width="20.28515625" style="1" bestFit="1" customWidth="1"/>
    <col min="3330" max="3330" width="17.42578125" style="1" customWidth="1"/>
    <col min="3331" max="3331" width="13.7109375" style="1" customWidth="1"/>
    <col min="3332" max="3332" width="12.85546875" style="1" customWidth="1"/>
    <col min="3333" max="3334" width="11.7109375" style="1" bestFit="1" customWidth="1"/>
    <col min="3335" max="3335" width="12.28515625" style="1" customWidth="1"/>
    <col min="3336" max="3336" width="15.85546875" style="1" customWidth="1"/>
    <col min="3337" max="3571" width="9.140625" style="1"/>
    <col min="3572" max="3572" width="18" style="1" customWidth="1"/>
    <col min="3573" max="3573" width="11.140625" style="1" customWidth="1"/>
    <col min="3574" max="3574" width="13.7109375" style="1" customWidth="1"/>
    <col min="3575" max="3575" width="12.85546875" style="1" customWidth="1"/>
    <col min="3576" max="3576" width="11.140625" style="1" customWidth="1"/>
    <col min="3577" max="3577" width="10.5703125" style="1" customWidth="1"/>
    <col min="3578" max="3578" width="12.28515625" style="1" customWidth="1"/>
    <col min="3579" max="3579" width="15.85546875" style="1" customWidth="1"/>
    <col min="3580" max="3584" width="9.140625" style="1"/>
    <col min="3585" max="3585" width="20.28515625" style="1" bestFit="1" customWidth="1"/>
    <col min="3586" max="3586" width="17.42578125" style="1" customWidth="1"/>
    <col min="3587" max="3587" width="13.7109375" style="1" customWidth="1"/>
    <col min="3588" max="3588" width="12.85546875" style="1" customWidth="1"/>
    <col min="3589" max="3590" width="11.7109375" style="1" bestFit="1" customWidth="1"/>
    <col min="3591" max="3591" width="12.28515625" style="1" customWidth="1"/>
    <col min="3592" max="3592" width="15.85546875" style="1" customWidth="1"/>
    <col min="3593" max="3827" width="9.140625" style="1"/>
    <col min="3828" max="3828" width="18" style="1" customWidth="1"/>
    <col min="3829" max="3829" width="11.140625" style="1" customWidth="1"/>
    <col min="3830" max="3830" width="13.7109375" style="1" customWidth="1"/>
    <col min="3831" max="3831" width="12.85546875" style="1" customWidth="1"/>
    <col min="3832" max="3832" width="11.140625" style="1" customWidth="1"/>
    <col min="3833" max="3833" width="10.5703125" style="1" customWidth="1"/>
    <col min="3834" max="3834" width="12.28515625" style="1" customWidth="1"/>
    <col min="3835" max="3835" width="15.85546875" style="1" customWidth="1"/>
    <col min="3836" max="3840" width="9.140625" style="1"/>
    <col min="3841" max="3841" width="20.28515625" style="1" bestFit="1" customWidth="1"/>
    <col min="3842" max="3842" width="17.42578125" style="1" customWidth="1"/>
    <col min="3843" max="3843" width="13.7109375" style="1" customWidth="1"/>
    <col min="3844" max="3844" width="12.85546875" style="1" customWidth="1"/>
    <col min="3845" max="3846" width="11.7109375" style="1" bestFit="1" customWidth="1"/>
    <col min="3847" max="3847" width="12.28515625" style="1" customWidth="1"/>
    <col min="3848" max="3848" width="15.85546875" style="1" customWidth="1"/>
    <col min="3849" max="4083" width="9.140625" style="1"/>
    <col min="4084" max="4084" width="18" style="1" customWidth="1"/>
    <col min="4085" max="4085" width="11.140625" style="1" customWidth="1"/>
    <col min="4086" max="4086" width="13.7109375" style="1" customWidth="1"/>
    <col min="4087" max="4087" width="12.85546875" style="1" customWidth="1"/>
    <col min="4088" max="4088" width="11.140625" style="1" customWidth="1"/>
    <col min="4089" max="4089" width="10.5703125" style="1" customWidth="1"/>
    <col min="4090" max="4090" width="12.28515625" style="1" customWidth="1"/>
    <col min="4091" max="4091" width="15.85546875" style="1" customWidth="1"/>
    <col min="4092" max="4096" width="9.140625" style="1"/>
    <col min="4097" max="4097" width="20.28515625" style="1" bestFit="1" customWidth="1"/>
    <col min="4098" max="4098" width="17.42578125" style="1" customWidth="1"/>
    <col min="4099" max="4099" width="13.7109375" style="1" customWidth="1"/>
    <col min="4100" max="4100" width="12.85546875" style="1" customWidth="1"/>
    <col min="4101" max="4102" width="11.7109375" style="1" bestFit="1" customWidth="1"/>
    <col min="4103" max="4103" width="12.28515625" style="1" customWidth="1"/>
    <col min="4104" max="4104" width="15.85546875" style="1" customWidth="1"/>
    <col min="4105" max="4339" width="9.140625" style="1"/>
    <col min="4340" max="4340" width="18" style="1" customWidth="1"/>
    <col min="4341" max="4341" width="11.140625" style="1" customWidth="1"/>
    <col min="4342" max="4342" width="13.7109375" style="1" customWidth="1"/>
    <col min="4343" max="4343" width="12.85546875" style="1" customWidth="1"/>
    <col min="4344" max="4344" width="11.140625" style="1" customWidth="1"/>
    <col min="4345" max="4345" width="10.5703125" style="1" customWidth="1"/>
    <col min="4346" max="4346" width="12.28515625" style="1" customWidth="1"/>
    <col min="4347" max="4347" width="15.85546875" style="1" customWidth="1"/>
    <col min="4348" max="4352" width="9.140625" style="1"/>
    <col min="4353" max="4353" width="20.28515625" style="1" bestFit="1" customWidth="1"/>
    <col min="4354" max="4354" width="17.42578125" style="1" customWidth="1"/>
    <col min="4355" max="4355" width="13.7109375" style="1" customWidth="1"/>
    <col min="4356" max="4356" width="12.85546875" style="1" customWidth="1"/>
    <col min="4357" max="4358" width="11.7109375" style="1" bestFit="1" customWidth="1"/>
    <col min="4359" max="4359" width="12.28515625" style="1" customWidth="1"/>
    <col min="4360" max="4360" width="15.85546875" style="1" customWidth="1"/>
    <col min="4361" max="4595" width="9.140625" style="1"/>
    <col min="4596" max="4596" width="18" style="1" customWidth="1"/>
    <col min="4597" max="4597" width="11.140625" style="1" customWidth="1"/>
    <col min="4598" max="4598" width="13.7109375" style="1" customWidth="1"/>
    <col min="4599" max="4599" width="12.85546875" style="1" customWidth="1"/>
    <col min="4600" max="4600" width="11.140625" style="1" customWidth="1"/>
    <col min="4601" max="4601" width="10.5703125" style="1" customWidth="1"/>
    <col min="4602" max="4602" width="12.28515625" style="1" customWidth="1"/>
    <col min="4603" max="4603" width="15.85546875" style="1" customWidth="1"/>
    <col min="4604" max="4608" width="9.140625" style="1"/>
    <col min="4609" max="4609" width="20.28515625" style="1" bestFit="1" customWidth="1"/>
    <col min="4610" max="4610" width="17.42578125" style="1" customWidth="1"/>
    <col min="4611" max="4611" width="13.7109375" style="1" customWidth="1"/>
    <col min="4612" max="4612" width="12.85546875" style="1" customWidth="1"/>
    <col min="4613" max="4614" width="11.7109375" style="1" bestFit="1" customWidth="1"/>
    <col min="4615" max="4615" width="12.28515625" style="1" customWidth="1"/>
    <col min="4616" max="4616" width="15.85546875" style="1" customWidth="1"/>
    <col min="4617" max="4851" width="9.140625" style="1"/>
    <col min="4852" max="4852" width="18" style="1" customWidth="1"/>
    <col min="4853" max="4853" width="11.140625" style="1" customWidth="1"/>
    <col min="4854" max="4854" width="13.7109375" style="1" customWidth="1"/>
    <col min="4855" max="4855" width="12.85546875" style="1" customWidth="1"/>
    <col min="4856" max="4856" width="11.140625" style="1" customWidth="1"/>
    <col min="4857" max="4857" width="10.5703125" style="1" customWidth="1"/>
    <col min="4858" max="4858" width="12.28515625" style="1" customWidth="1"/>
    <col min="4859" max="4859" width="15.85546875" style="1" customWidth="1"/>
    <col min="4860" max="4864" width="9.140625" style="1"/>
    <col min="4865" max="4865" width="20.28515625" style="1" bestFit="1" customWidth="1"/>
    <col min="4866" max="4866" width="17.42578125" style="1" customWidth="1"/>
    <col min="4867" max="4867" width="13.7109375" style="1" customWidth="1"/>
    <col min="4868" max="4868" width="12.85546875" style="1" customWidth="1"/>
    <col min="4869" max="4870" width="11.7109375" style="1" bestFit="1" customWidth="1"/>
    <col min="4871" max="4871" width="12.28515625" style="1" customWidth="1"/>
    <col min="4872" max="4872" width="15.85546875" style="1" customWidth="1"/>
    <col min="4873" max="5107" width="9.140625" style="1"/>
    <col min="5108" max="5108" width="18" style="1" customWidth="1"/>
    <col min="5109" max="5109" width="11.140625" style="1" customWidth="1"/>
    <col min="5110" max="5110" width="13.7109375" style="1" customWidth="1"/>
    <col min="5111" max="5111" width="12.85546875" style="1" customWidth="1"/>
    <col min="5112" max="5112" width="11.140625" style="1" customWidth="1"/>
    <col min="5113" max="5113" width="10.5703125" style="1" customWidth="1"/>
    <col min="5114" max="5114" width="12.28515625" style="1" customWidth="1"/>
    <col min="5115" max="5115" width="15.85546875" style="1" customWidth="1"/>
    <col min="5116" max="5120" width="9.140625" style="1"/>
    <col min="5121" max="5121" width="20.28515625" style="1" bestFit="1" customWidth="1"/>
    <col min="5122" max="5122" width="17.42578125" style="1" customWidth="1"/>
    <col min="5123" max="5123" width="13.7109375" style="1" customWidth="1"/>
    <col min="5124" max="5124" width="12.85546875" style="1" customWidth="1"/>
    <col min="5125" max="5126" width="11.7109375" style="1" bestFit="1" customWidth="1"/>
    <col min="5127" max="5127" width="12.28515625" style="1" customWidth="1"/>
    <col min="5128" max="5128" width="15.85546875" style="1" customWidth="1"/>
    <col min="5129" max="5363" width="9.140625" style="1"/>
    <col min="5364" max="5364" width="18" style="1" customWidth="1"/>
    <col min="5365" max="5365" width="11.140625" style="1" customWidth="1"/>
    <col min="5366" max="5366" width="13.7109375" style="1" customWidth="1"/>
    <col min="5367" max="5367" width="12.85546875" style="1" customWidth="1"/>
    <col min="5368" max="5368" width="11.140625" style="1" customWidth="1"/>
    <col min="5369" max="5369" width="10.5703125" style="1" customWidth="1"/>
    <col min="5370" max="5370" width="12.28515625" style="1" customWidth="1"/>
    <col min="5371" max="5371" width="15.85546875" style="1" customWidth="1"/>
    <col min="5372" max="5376" width="9.140625" style="1"/>
    <col min="5377" max="5377" width="20.28515625" style="1" bestFit="1" customWidth="1"/>
    <col min="5378" max="5378" width="17.42578125" style="1" customWidth="1"/>
    <col min="5379" max="5379" width="13.7109375" style="1" customWidth="1"/>
    <col min="5380" max="5380" width="12.85546875" style="1" customWidth="1"/>
    <col min="5381" max="5382" width="11.7109375" style="1" bestFit="1" customWidth="1"/>
    <col min="5383" max="5383" width="12.28515625" style="1" customWidth="1"/>
    <col min="5384" max="5384" width="15.85546875" style="1" customWidth="1"/>
    <col min="5385" max="5619" width="9.140625" style="1"/>
    <col min="5620" max="5620" width="18" style="1" customWidth="1"/>
    <col min="5621" max="5621" width="11.140625" style="1" customWidth="1"/>
    <col min="5622" max="5622" width="13.7109375" style="1" customWidth="1"/>
    <col min="5623" max="5623" width="12.85546875" style="1" customWidth="1"/>
    <col min="5624" max="5624" width="11.140625" style="1" customWidth="1"/>
    <col min="5625" max="5625" width="10.5703125" style="1" customWidth="1"/>
    <col min="5626" max="5626" width="12.28515625" style="1" customWidth="1"/>
    <col min="5627" max="5627" width="15.85546875" style="1" customWidth="1"/>
    <col min="5628" max="5632" width="9.140625" style="1"/>
    <col min="5633" max="5633" width="20.28515625" style="1" bestFit="1" customWidth="1"/>
    <col min="5634" max="5634" width="17.42578125" style="1" customWidth="1"/>
    <col min="5635" max="5635" width="13.7109375" style="1" customWidth="1"/>
    <col min="5636" max="5636" width="12.85546875" style="1" customWidth="1"/>
    <col min="5637" max="5638" width="11.7109375" style="1" bestFit="1" customWidth="1"/>
    <col min="5639" max="5639" width="12.28515625" style="1" customWidth="1"/>
    <col min="5640" max="5640" width="15.85546875" style="1" customWidth="1"/>
    <col min="5641" max="5875" width="9.140625" style="1"/>
    <col min="5876" max="5876" width="18" style="1" customWidth="1"/>
    <col min="5877" max="5877" width="11.140625" style="1" customWidth="1"/>
    <col min="5878" max="5878" width="13.7109375" style="1" customWidth="1"/>
    <col min="5879" max="5879" width="12.85546875" style="1" customWidth="1"/>
    <col min="5880" max="5880" width="11.140625" style="1" customWidth="1"/>
    <col min="5881" max="5881" width="10.5703125" style="1" customWidth="1"/>
    <col min="5882" max="5882" width="12.28515625" style="1" customWidth="1"/>
    <col min="5883" max="5883" width="15.85546875" style="1" customWidth="1"/>
    <col min="5884" max="5888" width="9.140625" style="1"/>
    <col min="5889" max="5889" width="20.28515625" style="1" bestFit="1" customWidth="1"/>
    <col min="5890" max="5890" width="17.42578125" style="1" customWidth="1"/>
    <col min="5891" max="5891" width="13.7109375" style="1" customWidth="1"/>
    <col min="5892" max="5892" width="12.85546875" style="1" customWidth="1"/>
    <col min="5893" max="5894" width="11.7109375" style="1" bestFit="1" customWidth="1"/>
    <col min="5895" max="5895" width="12.28515625" style="1" customWidth="1"/>
    <col min="5896" max="5896" width="15.85546875" style="1" customWidth="1"/>
    <col min="5897" max="6131" width="9.140625" style="1"/>
    <col min="6132" max="6132" width="18" style="1" customWidth="1"/>
    <col min="6133" max="6133" width="11.140625" style="1" customWidth="1"/>
    <col min="6134" max="6134" width="13.7109375" style="1" customWidth="1"/>
    <col min="6135" max="6135" width="12.85546875" style="1" customWidth="1"/>
    <col min="6136" max="6136" width="11.140625" style="1" customWidth="1"/>
    <col min="6137" max="6137" width="10.5703125" style="1" customWidth="1"/>
    <col min="6138" max="6138" width="12.28515625" style="1" customWidth="1"/>
    <col min="6139" max="6139" width="15.85546875" style="1" customWidth="1"/>
    <col min="6140" max="6144" width="9.140625" style="1"/>
    <col min="6145" max="6145" width="20.28515625" style="1" bestFit="1" customWidth="1"/>
    <col min="6146" max="6146" width="17.42578125" style="1" customWidth="1"/>
    <col min="6147" max="6147" width="13.7109375" style="1" customWidth="1"/>
    <col min="6148" max="6148" width="12.85546875" style="1" customWidth="1"/>
    <col min="6149" max="6150" width="11.7109375" style="1" bestFit="1" customWidth="1"/>
    <col min="6151" max="6151" width="12.28515625" style="1" customWidth="1"/>
    <col min="6152" max="6152" width="15.85546875" style="1" customWidth="1"/>
    <col min="6153" max="6387" width="9.140625" style="1"/>
    <col min="6388" max="6388" width="18" style="1" customWidth="1"/>
    <col min="6389" max="6389" width="11.140625" style="1" customWidth="1"/>
    <col min="6390" max="6390" width="13.7109375" style="1" customWidth="1"/>
    <col min="6391" max="6391" width="12.85546875" style="1" customWidth="1"/>
    <col min="6392" max="6392" width="11.140625" style="1" customWidth="1"/>
    <col min="6393" max="6393" width="10.5703125" style="1" customWidth="1"/>
    <col min="6394" max="6394" width="12.28515625" style="1" customWidth="1"/>
    <col min="6395" max="6395" width="15.85546875" style="1" customWidth="1"/>
    <col min="6396" max="6400" width="9.140625" style="1"/>
    <col min="6401" max="6401" width="20.28515625" style="1" bestFit="1" customWidth="1"/>
    <col min="6402" max="6402" width="17.42578125" style="1" customWidth="1"/>
    <col min="6403" max="6403" width="13.7109375" style="1" customWidth="1"/>
    <col min="6404" max="6404" width="12.85546875" style="1" customWidth="1"/>
    <col min="6405" max="6406" width="11.7109375" style="1" bestFit="1" customWidth="1"/>
    <col min="6407" max="6407" width="12.28515625" style="1" customWidth="1"/>
    <col min="6408" max="6408" width="15.85546875" style="1" customWidth="1"/>
    <col min="6409" max="6643" width="9.140625" style="1"/>
    <col min="6644" max="6644" width="18" style="1" customWidth="1"/>
    <col min="6645" max="6645" width="11.140625" style="1" customWidth="1"/>
    <col min="6646" max="6646" width="13.7109375" style="1" customWidth="1"/>
    <col min="6647" max="6647" width="12.85546875" style="1" customWidth="1"/>
    <col min="6648" max="6648" width="11.140625" style="1" customWidth="1"/>
    <col min="6649" max="6649" width="10.5703125" style="1" customWidth="1"/>
    <col min="6650" max="6650" width="12.28515625" style="1" customWidth="1"/>
    <col min="6651" max="6651" width="15.85546875" style="1" customWidth="1"/>
    <col min="6652" max="6656" width="9.140625" style="1"/>
    <col min="6657" max="6657" width="20.28515625" style="1" bestFit="1" customWidth="1"/>
    <col min="6658" max="6658" width="17.42578125" style="1" customWidth="1"/>
    <col min="6659" max="6659" width="13.7109375" style="1" customWidth="1"/>
    <col min="6660" max="6660" width="12.85546875" style="1" customWidth="1"/>
    <col min="6661" max="6662" width="11.7109375" style="1" bestFit="1" customWidth="1"/>
    <col min="6663" max="6663" width="12.28515625" style="1" customWidth="1"/>
    <col min="6664" max="6664" width="15.85546875" style="1" customWidth="1"/>
    <col min="6665" max="6899" width="9.140625" style="1"/>
    <col min="6900" max="6900" width="18" style="1" customWidth="1"/>
    <col min="6901" max="6901" width="11.140625" style="1" customWidth="1"/>
    <col min="6902" max="6902" width="13.7109375" style="1" customWidth="1"/>
    <col min="6903" max="6903" width="12.85546875" style="1" customWidth="1"/>
    <col min="6904" max="6904" width="11.140625" style="1" customWidth="1"/>
    <col min="6905" max="6905" width="10.5703125" style="1" customWidth="1"/>
    <col min="6906" max="6906" width="12.28515625" style="1" customWidth="1"/>
    <col min="6907" max="6907" width="15.85546875" style="1" customWidth="1"/>
    <col min="6908" max="6912" width="9.140625" style="1"/>
    <col min="6913" max="6913" width="20.28515625" style="1" bestFit="1" customWidth="1"/>
    <col min="6914" max="6914" width="17.42578125" style="1" customWidth="1"/>
    <col min="6915" max="6915" width="13.7109375" style="1" customWidth="1"/>
    <col min="6916" max="6916" width="12.85546875" style="1" customWidth="1"/>
    <col min="6917" max="6918" width="11.7109375" style="1" bestFit="1" customWidth="1"/>
    <col min="6919" max="6919" width="12.28515625" style="1" customWidth="1"/>
    <col min="6920" max="6920" width="15.85546875" style="1" customWidth="1"/>
    <col min="6921" max="7155" width="9.140625" style="1"/>
    <col min="7156" max="7156" width="18" style="1" customWidth="1"/>
    <col min="7157" max="7157" width="11.140625" style="1" customWidth="1"/>
    <col min="7158" max="7158" width="13.7109375" style="1" customWidth="1"/>
    <col min="7159" max="7159" width="12.85546875" style="1" customWidth="1"/>
    <col min="7160" max="7160" width="11.140625" style="1" customWidth="1"/>
    <col min="7161" max="7161" width="10.5703125" style="1" customWidth="1"/>
    <col min="7162" max="7162" width="12.28515625" style="1" customWidth="1"/>
    <col min="7163" max="7163" width="15.85546875" style="1" customWidth="1"/>
    <col min="7164" max="7168" width="9.140625" style="1"/>
    <col min="7169" max="7169" width="20.28515625" style="1" bestFit="1" customWidth="1"/>
    <col min="7170" max="7170" width="17.42578125" style="1" customWidth="1"/>
    <col min="7171" max="7171" width="13.7109375" style="1" customWidth="1"/>
    <col min="7172" max="7172" width="12.85546875" style="1" customWidth="1"/>
    <col min="7173" max="7174" width="11.7109375" style="1" bestFit="1" customWidth="1"/>
    <col min="7175" max="7175" width="12.28515625" style="1" customWidth="1"/>
    <col min="7176" max="7176" width="15.85546875" style="1" customWidth="1"/>
    <col min="7177" max="7411" width="9.140625" style="1"/>
    <col min="7412" max="7412" width="18" style="1" customWidth="1"/>
    <col min="7413" max="7413" width="11.140625" style="1" customWidth="1"/>
    <col min="7414" max="7414" width="13.7109375" style="1" customWidth="1"/>
    <col min="7415" max="7415" width="12.85546875" style="1" customWidth="1"/>
    <col min="7416" max="7416" width="11.140625" style="1" customWidth="1"/>
    <col min="7417" max="7417" width="10.5703125" style="1" customWidth="1"/>
    <col min="7418" max="7418" width="12.28515625" style="1" customWidth="1"/>
    <col min="7419" max="7419" width="15.85546875" style="1" customWidth="1"/>
    <col min="7420" max="7424" width="9.140625" style="1"/>
    <col min="7425" max="7425" width="20.28515625" style="1" bestFit="1" customWidth="1"/>
    <col min="7426" max="7426" width="17.42578125" style="1" customWidth="1"/>
    <col min="7427" max="7427" width="13.7109375" style="1" customWidth="1"/>
    <col min="7428" max="7428" width="12.85546875" style="1" customWidth="1"/>
    <col min="7429" max="7430" width="11.7109375" style="1" bestFit="1" customWidth="1"/>
    <col min="7431" max="7431" width="12.28515625" style="1" customWidth="1"/>
    <col min="7432" max="7432" width="15.85546875" style="1" customWidth="1"/>
    <col min="7433" max="7667" width="9.140625" style="1"/>
    <col min="7668" max="7668" width="18" style="1" customWidth="1"/>
    <col min="7669" max="7669" width="11.140625" style="1" customWidth="1"/>
    <col min="7670" max="7670" width="13.7109375" style="1" customWidth="1"/>
    <col min="7671" max="7671" width="12.85546875" style="1" customWidth="1"/>
    <col min="7672" max="7672" width="11.140625" style="1" customWidth="1"/>
    <col min="7673" max="7673" width="10.5703125" style="1" customWidth="1"/>
    <col min="7674" max="7674" width="12.28515625" style="1" customWidth="1"/>
    <col min="7675" max="7675" width="15.85546875" style="1" customWidth="1"/>
    <col min="7676" max="7680" width="9.140625" style="1"/>
    <col min="7681" max="7681" width="20.28515625" style="1" bestFit="1" customWidth="1"/>
    <col min="7682" max="7682" width="17.42578125" style="1" customWidth="1"/>
    <col min="7683" max="7683" width="13.7109375" style="1" customWidth="1"/>
    <col min="7684" max="7684" width="12.85546875" style="1" customWidth="1"/>
    <col min="7685" max="7686" width="11.7109375" style="1" bestFit="1" customWidth="1"/>
    <col min="7687" max="7687" width="12.28515625" style="1" customWidth="1"/>
    <col min="7688" max="7688" width="15.85546875" style="1" customWidth="1"/>
    <col min="7689" max="7923" width="9.140625" style="1"/>
    <col min="7924" max="7924" width="18" style="1" customWidth="1"/>
    <col min="7925" max="7925" width="11.140625" style="1" customWidth="1"/>
    <col min="7926" max="7926" width="13.7109375" style="1" customWidth="1"/>
    <col min="7927" max="7927" width="12.85546875" style="1" customWidth="1"/>
    <col min="7928" max="7928" width="11.140625" style="1" customWidth="1"/>
    <col min="7929" max="7929" width="10.5703125" style="1" customWidth="1"/>
    <col min="7930" max="7930" width="12.28515625" style="1" customWidth="1"/>
    <col min="7931" max="7931" width="15.85546875" style="1" customWidth="1"/>
    <col min="7932" max="7936" width="9.140625" style="1"/>
    <col min="7937" max="7937" width="20.28515625" style="1" bestFit="1" customWidth="1"/>
    <col min="7938" max="7938" width="17.42578125" style="1" customWidth="1"/>
    <col min="7939" max="7939" width="13.7109375" style="1" customWidth="1"/>
    <col min="7940" max="7940" width="12.85546875" style="1" customWidth="1"/>
    <col min="7941" max="7942" width="11.7109375" style="1" bestFit="1" customWidth="1"/>
    <col min="7943" max="7943" width="12.28515625" style="1" customWidth="1"/>
    <col min="7944" max="7944" width="15.85546875" style="1" customWidth="1"/>
    <col min="7945" max="8179" width="9.140625" style="1"/>
    <col min="8180" max="8180" width="18" style="1" customWidth="1"/>
    <col min="8181" max="8181" width="11.140625" style="1" customWidth="1"/>
    <col min="8182" max="8182" width="13.7109375" style="1" customWidth="1"/>
    <col min="8183" max="8183" width="12.85546875" style="1" customWidth="1"/>
    <col min="8184" max="8184" width="11.140625" style="1" customWidth="1"/>
    <col min="8185" max="8185" width="10.5703125" style="1" customWidth="1"/>
    <col min="8186" max="8186" width="12.28515625" style="1" customWidth="1"/>
    <col min="8187" max="8187" width="15.85546875" style="1" customWidth="1"/>
    <col min="8188" max="8192" width="9.140625" style="1"/>
    <col min="8193" max="8193" width="20.28515625" style="1" bestFit="1" customWidth="1"/>
    <col min="8194" max="8194" width="17.42578125" style="1" customWidth="1"/>
    <col min="8195" max="8195" width="13.7109375" style="1" customWidth="1"/>
    <col min="8196" max="8196" width="12.85546875" style="1" customWidth="1"/>
    <col min="8197" max="8198" width="11.7109375" style="1" bestFit="1" customWidth="1"/>
    <col min="8199" max="8199" width="12.28515625" style="1" customWidth="1"/>
    <col min="8200" max="8200" width="15.85546875" style="1" customWidth="1"/>
    <col min="8201" max="8435" width="9.140625" style="1"/>
    <col min="8436" max="8436" width="18" style="1" customWidth="1"/>
    <col min="8437" max="8437" width="11.140625" style="1" customWidth="1"/>
    <col min="8438" max="8438" width="13.7109375" style="1" customWidth="1"/>
    <col min="8439" max="8439" width="12.85546875" style="1" customWidth="1"/>
    <col min="8440" max="8440" width="11.140625" style="1" customWidth="1"/>
    <col min="8441" max="8441" width="10.5703125" style="1" customWidth="1"/>
    <col min="8442" max="8442" width="12.28515625" style="1" customWidth="1"/>
    <col min="8443" max="8443" width="15.85546875" style="1" customWidth="1"/>
    <col min="8444" max="8448" width="9.140625" style="1"/>
    <col min="8449" max="8449" width="20.28515625" style="1" bestFit="1" customWidth="1"/>
    <col min="8450" max="8450" width="17.42578125" style="1" customWidth="1"/>
    <col min="8451" max="8451" width="13.7109375" style="1" customWidth="1"/>
    <col min="8452" max="8452" width="12.85546875" style="1" customWidth="1"/>
    <col min="8453" max="8454" width="11.7109375" style="1" bestFit="1" customWidth="1"/>
    <col min="8455" max="8455" width="12.28515625" style="1" customWidth="1"/>
    <col min="8456" max="8456" width="15.85546875" style="1" customWidth="1"/>
    <col min="8457" max="8691" width="9.140625" style="1"/>
    <col min="8692" max="8692" width="18" style="1" customWidth="1"/>
    <col min="8693" max="8693" width="11.140625" style="1" customWidth="1"/>
    <col min="8694" max="8694" width="13.7109375" style="1" customWidth="1"/>
    <col min="8695" max="8695" width="12.85546875" style="1" customWidth="1"/>
    <col min="8696" max="8696" width="11.140625" style="1" customWidth="1"/>
    <col min="8697" max="8697" width="10.5703125" style="1" customWidth="1"/>
    <col min="8698" max="8698" width="12.28515625" style="1" customWidth="1"/>
    <col min="8699" max="8699" width="15.85546875" style="1" customWidth="1"/>
    <col min="8700" max="8704" width="9.140625" style="1"/>
    <col min="8705" max="8705" width="20.28515625" style="1" bestFit="1" customWidth="1"/>
    <col min="8706" max="8706" width="17.42578125" style="1" customWidth="1"/>
    <col min="8707" max="8707" width="13.7109375" style="1" customWidth="1"/>
    <col min="8708" max="8708" width="12.85546875" style="1" customWidth="1"/>
    <col min="8709" max="8710" width="11.7109375" style="1" bestFit="1" customWidth="1"/>
    <col min="8711" max="8711" width="12.28515625" style="1" customWidth="1"/>
    <col min="8712" max="8712" width="15.85546875" style="1" customWidth="1"/>
    <col min="8713" max="8947" width="9.140625" style="1"/>
    <col min="8948" max="8948" width="18" style="1" customWidth="1"/>
    <col min="8949" max="8949" width="11.140625" style="1" customWidth="1"/>
    <col min="8950" max="8950" width="13.7109375" style="1" customWidth="1"/>
    <col min="8951" max="8951" width="12.85546875" style="1" customWidth="1"/>
    <col min="8952" max="8952" width="11.140625" style="1" customWidth="1"/>
    <col min="8953" max="8953" width="10.5703125" style="1" customWidth="1"/>
    <col min="8954" max="8954" width="12.28515625" style="1" customWidth="1"/>
    <col min="8955" max="8955" width="15.85546875" style="1" customWidth="1"/>
    <col min="8956" max="8960" width="9.140625" style="1"/>
    <col min="8961" max="8961" width="20.28515625" style="1" bestFit="1" customWidth="1"/>
    <col min="8962" max="8962" width="17.42578125" style="1" customWidth="1"/>
    <col min="8963" max="8963" width="13.7109375" style="1" customWidth="1"/>
    <col min="8964" max="8964" width="12.85546875" style="1" customWidth="1"/>
    <col min="8965" max="8966" width="11.7109375" style="1" bestFit="1" customWidth="1"/>
    <col min="8967" max="8967" width="12.28515625" style="1" customWidth="1"/>
    <col min="8968" max="8968" width="15.85546875" style="1" customWidth="1"/>
    <col min="8969" max="9203" width="9.140625" style="1"/>
    <col min="9204" max="9204" width="18" style="1" customWidth="1"/>
    <col min="9205" max="9205" width="11.140625" style="1" customWidth="1"/>
    <col min="9206" max="9206" width="13.7109375" style="1" customWidth="1"/>
    <col min="9207" max="9207" width="12.85546875" style="1" customWidth="1"/>
    <col min="9208" max="9208" width="11.140625" style="1" customWidth="1"/>
    <col min="9209" max="9209" width="10.5703125" style="1" customWidth="1"/>
    <col min="9210" max="9210" width="12.28515625" style="1" customWidth="1"/>
    <col min="9211" max="9211" width="15.85546875" style="1" customWidth="1"/>
    <col min="9212" max="9216" width="9.140625" style="1"/>
    <col min="9217" max="9217" width="20.28515625" style="1" bestFit="1" customWidth="1"/>
    <col min="9218" max="9218" width="17.42578125" style="1" customWidth="1"/>
    <col min="9219" max="9219" width="13.7109375" style="1" customWidth="1"/>
    <col min="9220" max="9220" width="12.85546875" style="1" customWidth="1"/>
    <col min="9221" max="9222" width="11.7109375" style="1" bestFit="1" customWidth="1"/>
    <col min="9223" max="9223" width="12.28515625" style="1" customWidth="1"/>
    <col min="9224" max="9224" width="15.85546875" style="1" customWidth="1"/>
    <col min="9225" max="9459" width="9.140625" style="1"/>
    <col min="9460" max="9460" width="18" style="1" customWidth="1"/>
    <col min="9461" max="9461" width="11.140625" style="1" customWidth="1"/>
    <col min="9462" max="9462" width="13.7109375" style="1" customWidth="1"/>
    <col min="9463" max="9463" width="12.85546875" style="1" customWidth="1"/>
    <col min="9464" max="9464" width="11.140625" style="1" customWidth="1"/>
    <col min="9465" max="9465" width="10.5703125" style="1" customWidth="1"/>
    <col min="9466" max="9466" width="12.28515625" style="1" customWidth="1"/>
    <col min="9467" max="9467" width="15.85546875" style="1" customWidth="1"/>
    <col min="9468" max="9472" width="9.140625" style="1"/>
    <col min="9473" max="9473" width="20.28515625" style="1" bestFit="1" customWidth="1"/>
    <col min="9474" max="9474" width="17.42578125" style="1" customWidth="1"/>
    <col min="9475" max="9475" width="13.7109375" style="1" customWidth="1"/>
    <col min="9476" max="9476" width="12.85546875" style="1" customWidth="1"/>
    <col min="9477" max="9478" width="11.7109375" style="1" bestFit="1" customWidth="1"/>
    <col min="9479" max="9479" width="12.28515625" style="1" customWidth="1"/>
    <col min="9480" max="9480" width="15.85546875" style="1" customWidth="1"/>
    <col min="9481" max="9715" width="9.140625" style="1"/>
    <col min="9716" max="9716" width="18" style="1" customWidth="1"/>
    <col min="9717" max="9717" width="11.140625" style="1" customWidth="1"/>
    <col min="9718" max="9718" width="13.7109375" style="1" customWidth="1"/>
    <col min="9719" max="9719" width="12.85546875" style="1" customWidth="1"/>
    <col min="9720" max="9720" width="11.140625" style="1" customWidth="1"/>
    <col min="9721" max="9721" width="10.5703125" style="1" customWidth="1"/>
    <col min="9722" max="9722" width="12.28515625" style="1" customWidth="1"/>
    <col min="9723" max="9723" width="15.85546875" style="1" customWidth="1"/>
    <col min="9724" max="9728" width="9.140625" style="1"/>
    <col min="9729" max="9729" width="20.28515625" style="1" bestFit="1" customWidth="1"/>
    <col min="9730" max="9730" width="17.42578125" style="1" customWidth="1"/>
    <col min="9731" max="9731" width="13.7109375" style="1" customWidth="1"/>
    <col min="9732" max="9732" width="12.85546875" style="1" customWidth="1"/>
    <col min="9733" max="9734" width="11.7109375" style="1" bestFit="1" customWidth="1"/>
    <col min="9735" max="9735" width="12.28515625" style="1" customWidth="1"/>
    <col min="9736" max="9736" width="15.85546875" style="1" customWidth="1"/>
    <col min="9737" max="9971" width="9.140625" style="1"/>
    <col min="9972" max="9972" width="18" style="1" customWidth="1"/>
    <col min="9973" max="9973" width="11.140625" style="1" customWidth="1"/>
    <col min="9974" max="9974" width="13.7109375" style="1" customWidth="1"/>
    <col min="9975" max="9975" width="12.85546875" style="1" customWidth="1"/>
    <col min="9976" max="9976" width="11.140625" style="1" customWidth="1"/>
    <col min="9977" max="9977" width="10.5703125" style="1" customWidth="1"/>
    <col min="9978" max="9978" width="12.28515625" style="1" customWidth="1"/>
    <col min="9979" max="9979" width="15.85546875" style="1" customWidth="1"/>
    <col min="9980" max="9984" width="9.140625" style="1"/>
    <col min="9985" max="9985" width="20.28515625" style="1" bestFit="1" customWidth="1"/>
    <col min="9986" max="9986" width="17.42578125" style="1" customWidth="1"/>
    <col min="9987" max="9987" width="13.7109375" style="1" customWidth="1"/>
    <col min="9988" max="9988" width="12.85546875" style="1" customWidth="1"/>
    <col min="9989" max="9990" width="11.7109375" style="1" bestFit="1" customWidth="1"/>
    <col min="9991" max="9991" width="12.28515625" style="1" customWidth="1"/>
    <col min="9992" max="9992" width="15.85546875" style="1" customWidth="1"/>
    <col min="9993" max="10227" width="9.140625" style="1"/>
    <col min="10228" max="10228" width="18" style="1" customWidth="1"/>
    <col min="10229" max="10229" width="11.140625" style="1" customWidth="1"/>
    <col min="10230" max="10230" width="13.7109375" style="1" customWidth="1"/>
    <col min="10231" max="10231" width="12.85546875" style="1" customWidth="1"/>
    <col min="10232" max="10232" width="11.140625" style="1" customWidth="1"/>
    <col min="10233" max="10233" width="10.5703125" style="1" customWidth="1"/>
    <col min="10234" max="10234" width="12.28515625" style="1" customWidth="1"/>
    <col min="10235" max="10235" width="15.85546875" style="1" customWidth="1"/>
    <col min="10236" max="10240" width="9.140625" style="1"/>
    <col min="10241" max="10241" width="20.28515625" style="1" bestFit="1" customWidth="1"/>
    <col min="10242" max="10242" width="17.42578125" style="1" customWidth="1"/>
    <col min="10243" max="10243" width="13.7109375" style="1" customWidth="1"/>
    <col min="10244" max="10244" width="12.85546875" style="1" customWidth="1"/>
    <col min="10245" max="10246" width="11.7109375" style="1" bestFit="1" customWidth="1"/>
    <col min="10247" max="10247" width="12.28515625" style="1" customWidth="1"/>
    <col min="10248" max="10248" width="15.85546875" style="1" customWidth="1"/>
    <col min="10249" max="10483" width="9.140625" style="1"/>
    <col min="10484" max="10484" width="18" style="1" customWidth="1"/>
    <col min="10485" max="10485" width="11.140625" style="1" customWidth="1"/>
    <col min="10486" max="10486" width="13.7109375" style="1" customWidth="1"/>
    <col min="10487" max="10487" width="12.85546875" style="1" customWidth="1"/>
    <col min="10488" max="10488" width="11.140625" style="1" customWidth="1"/>
    <col min="10489" max="10489" width="10.5703125" style="1" customWidth="1"/>
    <col min="10490" max="10490" width="12.28515625" style="1" customWidth="1"/>
    <col min="10491" max="10491" width="15.85546875" style="1" customWidth="1"/>
    <col min="10492" max="10496" width="9.140625" style="1"/>
    <col min="10497" max="10497" width="20.28515625" style="1" bestFit="1" customWidth="1"/>
    <col min="10498" max="10498" width="17.42578125" style="1" customWidth="1"/>
    <col min="10499" max="10499" width="13.7109375" style="1" customWidth="1"/>
    <col min="10500" max="10500" width="12.85546875" style="1" customWidth="1"/>
    <col min="10501" max="10502" width="11.7109375" style="1" bestFit="1" customWidth="1"/>
    <col min="10503" max="10503" width="12.28515625" style="1" customWidth="1"/>
    <col min="10504" max="10504" width="15.85546875" style="1" customWidth="1"/>
    <col min="10505" max="10739" width="9.140625" style="1"/>
    <col min="10740" max="10740" width="18" style="1" customWidth="1"/>
    <col min="10741" max="10741" width="11.140625" style="1" customWidth="1"/>
    <col min="10742" max="10742" width="13.7109375" style="1" customWidth="1"/>
    <col min="10743" max="10743" width="12.85546875" style="1" customWidth="1"/>
    <col min="10744" max="10744" width="11.140625" style="1" customWidth="1"/>
    <col min="10745" max="10745" width="10.5703125" style="1" customWidth="1"/>
    <col min="10746" max="10746" width="12.28515625" style="1" customWidth="1"/>
    <col min="10747" max="10747" width="15.85546875" style="1" customWidth="1"/>
    <col min="10748" max="10752" width="9.140625" style="1"/>
    <col min="10753" max="10753" width="20.28515625" style="1" bestFit="1" customWidth="1"/>
    <col min="10754" max="10754" width="17.42578125" style="1" customWidth="1"/>
    <col min="10755" max="10755" width="13.7109375" style="1" customWidth="1"/>
    <col min="10756" max="10756" width="12.85546875" style="1" customWidth="1"/>
    <col min="10757" max="10758" width="11.7109375" style="1" bestFit="1" customWidth="1"/>
    <col min="10759" max="10759" width="12.28515625" style="1" customWidth="1"/>
    <col min="10760" max="10760" width="15.85546875" style="1" customWidth="1"/>
    <col min="10761" max="10995" width="9.140625" style="1"/>
    <col min="10996" max="10996" width="18" style="1" customWidth="1"/>
    <col min="10997" max="10997" width="11.140625" style="1" customWidth="1"/>
    <col min="10998" max="10998" width="13.7109375" style="1" customWidth="1"/>
    <col min="10999" max="10999" width="12.85546875" style="1" customWidth="1"/>
    <col min="11000" max="11000" width="11.140625" style="1" customWidth="1"/>
    <col min="11001" max="11001" width="10.5703125" style="1" customWidth="1"/>
    <col min="11002" max="11002" width="12.28515625" style="1" customWidth="1"/>
    <col min="11003" max="11003" width="15.85546875" style="1" customWidth="1"/>
    <col min="11004" max="11008" width="9.140625" style="1"/>
    <col min="11009" max="11009" width="20.28515625" style="1" bestFit="1" customWidth="1"/>
    <col min="11010" max="11010" width="17.42578125" style="1" customWidth="1"/>
    <col min="11011" max="11011" width="13.7109375" style="1" customWidth="1"/>
    <col min="11012" max="11012" width="12.85546875" style="1" customWidth="1"/>
    <col min="11013" max="11014" width="11.7109375" style="1" bestFit="1" customWidth="1"/>
    <col min="11015" max="11015" width="12.28515625" style="1" customWidth="1"/>
    <col min="11016" max="11016" width="15.85546875" style="1" customWidth="1"/>
    <col min="11017" max="11251" width="9.140625" style="1"/>
    <col min="11252" max="11252" width="18" style="1" customWidth="1"/>
    <col min="11253" max="11253" width="11.140625" style="1" customWidth="1"/>
    <col min="11254" max="11254" width="13.7109375" style="1" customWidth="1"/>
    <col min="11255" max="11255" width="12.85546875" style="1" customWidth="1"/>
    <col min="11256" max="11256" width="11.140625" style="1" customWidth="1"/>
    <col min="11257" max="11257" width="10.5703125" style="1" customWidth="1"/>
    <col min="11258" max="11258" width="12.28515625" style="1" customWidth="1"/>
    <col min="11259" max="11259" width="15.85546875" style="1" customWidth="1"/>
    <col min="11260" max="11264" width="9.140625" style="1"/>
    <col min="11265" max="11265" width="20.28515625" style="1" bestFit="1" customWidth="1"/>
    <col min="11266" max="11266" width="17.42578125" style="1" customWidth="1"/>
    <col min="11267" max="11267" width="13.7109375" style="1" customWidth="1"/>
    <col min="11268" max="11268" width="12.85546875" style="1" customWidth="1"/>
    <col min="11269" max="11270" width="11.7109375" style="1" bestFit="1" customWidth="1"/>
    <col min="11271" max="11271" width="12.28515625" style="1" customWidth="1"/>
    <col min="11272" max="11272" width="15.85546875" style="1" customWidth="1"/>
    <col min="11273" max="11507" width="9.140625" style="1"/>
    <col min="11508" max="11508" width="18" style="1" customWidth="1"/>
    <col min="11509" max="11509" width="11.140625" style="1" customWidth="1"/>
    <col min="11510" max="11510" width="13.7109375" style="1" customWidth="1"/>
    <col min="11511" max="11511" width="12.85546875" style="1" customWidth="1"/>
    <col min="11512" max="11512" width="11.140625" style="1" customWidth="1"/>
    <col min="11513" max="11513" width="10.5703125" style="1" customWidth="1"/>
    <col min="11514" max="11514" width="12.28515625" style="1" customWidth="1"/>
    <col min="11515" max="11515" width="15.85546875" style="1" customWidth="1"/>
    <col min="11516" max="11520" width="9.140625" style="1"/>
    <col min="11521" max="11521" width="20.28515625" style="1" bestFit="1" customWidth="1"/>
    <col min="11522" max="11522" width="17.42578125" style="1" customWidth="1"/>
    <col min="11523" max="11523" width="13.7109375" style="1" customWidth="1"/>
    <col min="11524" max="11524" width="12.85546875" style="1" customWidth="1"/>
    <col min="11525" max="11526" width="11.7109375" style="1" bestFit="1" customWidth="1"/>
    <col min="11527" max="11527" width="12.28515625" style="1" customWidth="1"/>
    <col min="11528" max="11528" width="15.85546875" style="1" customWidth="1"/>
    <col min="11529" max="11763" width="9.140625" style="1"/>
    <col min="11764" max="11764" width="18" style="1" customWidth="1"/>
    <col min="11765" max="11765" width="11.140625" style="1" customWidth="1"/>
    <col min="11766" max="11766" width="13.7109375" style="1" customWidth="1"/>
    <col min="11767" max="11767" width="12.85546875" style="1" customWidth="1"/>
    <col min="11768" max="11768" width="11.140625" style="1" customWidth="1"/>
    <col min="11769" max="11769" width="10.5703125" style="1" customWidth="1"/>
    <col min="11770" max="11770" width="12.28515625" style="1" customWidth="1"/>
    <col min="11771" max="11771" width="15.85546875" style="1" customWidth="1"/>
    <col min="11772" max="11776" width="9.140625" style="1"/>
    <col min="11777" max="11777" width="20.28515625" style="1" bestFit="1" customWidth="1"/>
    <col min="11778" max="11778" width="17.42578125" style="1" customWidth="1"/>
    <col min="11779" max="11779" width="13.7109375" style="1" customWidth="1"/>
    <col min="11780" max="11780" width="12.85546875" style="1" customWidth="1"/>
    <col min="11781" max="11782" width="11.7109375" style="1" bestFit="1" customWidth="1"/>
    <col min="11783" max="11783" width="12.28515625" style="1" customWidth="1"/>
    <col min="11784" max="11784" width="15.85546875" style="1" customWidth="1"/>
    <col min="11785" max="12019" width="9.140625" style="1"/>
    <col min="12020" max="12020" width="18" style="1" customWidth="1"/>
    <col min="12021" max="12021" width="11.140625" style="1" customWidth="1"/>
    <col min="12022" max="12022" width="13.7109375" style="1" customWidth="1"/>
    <col min="12023" max="12023" width="12.85546875" style="1" customWidth="1"/>
    <col min="12024" max="12024" width="11.140625" style="1" customWidth="1"/>
    <col min="12025" max="12025" width="10.5703125" style="1" customWidth="1"/>
    <col min="12026" max="12026" width="12.28515625" style="1" customWidth="1"/>
    <col min="12027" max="12027" width="15.85546875" style="1" customWidth="1"/>
    <col min="12028" max="12032" width="9.140625" style="1"/>
    <col min="12033" max="12033" width="20.28515625" style="1" bestFit="1" customWidth="1"/>
    <col min="12034" max="12034" width="17.42578125" style="1" customWidth="1"/>
    <col min="12035" max="12035" width="13.7109375" style="1" customWidth="1"/>
    <col min="12036" max="12036" width="12.85546875" style="1" customWidth="1"/>
    <col min="12037" max="12038" width="11.7109375" style="1" bestFit="1" customWidth="1"/>
    <col min="12039" max="12039" width="12.28515625" style="1" customWidth="1"/>
    <col min="12040" max="12040" width="15.85546875" style="1" customWidth="1"/>
    <col min="12041" max="12275" width="9.140625" style="1"/>
    <col min="12276" max="12276" width="18" style="1" customWidth="1"/>
    <col min="12277" max="12277" width="11.140625" style="1" customWidth="1"/>
    <col min="12278" max="12278" width="13.7109375" style="1" customWidth="1"/>
    <col min="12279" max="12279" width="12.85546875" style="1" customWidth="1"/>
    <col min="12280" max="12280" width="11.140625" style="1" customWidth="1"/>
    <col min="12281" max="12281" width="10.5703125" style="1" customWidth="1"/>
    <col min="12282" max="12282" width="12.28515625" style="1" customWidth="1"/>
    <col min="12283" max="12283" width="15.85546875" style="1" customWidth="1"/>
    <col min="12284" max="12288" width="9.140625" style="1"/>
    <col min="12289" max="12289" width="20.28515625" style="1" bestFit="1" customWidth="1"/>
    <col min="12290" max="12290" width="17.42578125" style="1" customWidth="1"/>
    <col min="12291" max="12291" width="13.7109375" style="1" customWidth="1"/>
    <col min="12292" max="12292" width="12.85546875" style="1" customWidth="1"/>
    <col min="12293" max="12294" width="11.7109375" style="1" bestFit="1" customWidth="1"/>
    <col min="12295" max="12295" width="12.28515625" style="1" customWidth="1"/>
    <col min="12296" max="12296" width="15.85546875" style="1" customWidth="1"/>
    <col min="12297" max="12531" width="9.140625" style="1"/>
    <col min="12532" max="12532" width="18" style="1" customWidth="1"/>
    <col min="12533" max="12533" width="11.140625" style="1" customWidth="1"/>
    <col min="12534" max="12534" width="13.7109375" style="1" customWidth="1"/>
    <col min="12535" max="12535" width="12.85546875" style="1" customWidth="1"/>
    <col min="12536" max="12536" width="11.140625" style="1" customWidth="1"/>
    <col min="12537" max="12537" width="10.5703125" style="1" customWidth="1"/>
    <col min="12538" max="12538" width="12.28515625" style="1" customWidth="1"/>
    <col min="12539" max="12539" width="15.85546875" style="1" customWidth="1"/>
    <col min="12540" max="12544" width="9.140625" style="1"/>
    <col min="12545" max="12545" width="20.28515625" style="1" bestFit="1" customWidth="1"/>
    <col min="12546" max="12546" width="17.42578125" style="1" customWidth="1"/>
    <col min="12547" max="12547" width="13.7109375" style="1" customWidth="1"/>
    <col min="12548" max="12548" width="12.85546875" style="1" customWidth="1"/>
    <col min="12549" max="12550" width="11.7109375" style="1" bestFit="1" customWidth="1"/>
    <col min="12551" max="12551" width="12.28515625" style="1" customWidth="1"/>
    <col min="12552" max="12552" width="15.85546875" style="1" customWidth="1"/>
    <col min="12553" max="12787" width="9.140625" style="1"/>
    <col min="12788" max="12788" width="18" style="1" customWidth="1"/>
    <col min="12789" max="12789" width="11.140625" style="1" customWidth="1"/>
    <col min="12790" max="12790" width="13.7109375" style="1" customWidth="1"/>
    <col min="12791" max="12791" width="12.85546875" style="1" customWidth="1"/>
    <col min="12792" max="12792" width="11.140625" style="1" customWidth="1"/>
    <col min="12793" max="12793" width="10.5703125" style="1" customWidth="1"/>
    <col min="12794" max="12794" width="12.28515625" style="1" customWidth="1"/>
    <col min="12795" max="12795" width="15.85546875" style="1" customWidth="1"/>
    <col min="12796" max="12800" width="9.140625" style="1"/>
    <col min="12801" max="12801" width="20.28515625" style="1" bestFit="1" customWidth="1"/>
    <col min="12802" max="12802" width="17.42578125" style="1" customWidth="1"/>
    <col min="12803" max="12803" width="13.7109375" style="1" customWidth="1"/>
    <col min="12804" max="12804" width="12.85546875" style="1" customWidth="1"/>
    <col min="12805" max="12806" width="11.7109375" style="1" bestFit="1" customWidth="1"/>
    <col min="12807" max="12807" width="12.28515625" style="1" customWidth="1"/>
    <col min="12808" max="12808" width="15.85546875" style="1" customWidth="1"/>
    <col min="12809" max="13043" width="9.140625" style="1"/>
    <col min="13044" max="13044" width="18" style="1" customWidth="1"/>
    <col min="13045" max="13045" width="11.140625" style="1" customWidth="1"/>
    <col min="13046" max="13046" width="13.7109375" style="1" customWidth="1"/>
    <col min="13047" max="13047" width="12.85546875" style="1" customWidth="1"/>
    <col min="13048" max="13048" width="11.140625" style="1" customWidth="1"/>
    <col min="13049" max="13049" width="10.5703125" style="1" customWidth="1"/>
    <col min="13050" max="13050" width="12.28515625" style="1" customWidth="1"/>
    <col min="13051" max="13051" width="15.85546875" style="1" customWidth="1"/>
    <col min="13052" max="13056" width="9.140625" style="1"/>
    <col min="13057" max="13057" width="20.28515625" style="1" bestFit="1" customWidth="1"/>
    <col min="13058" max="13058" width="17.42578125" style="1" customWidth="1"/>
    <col min="13059" max="13059" width="13.7109375" style="1" customWidth="1"/>
    <col min="13060" max="13060" width="12.85546875" style="1" customWidth="1"/>
    <col min="13061" max="13062" width="11.7109375" style="1" bestFit="1" customWidth="1"/>
    <col min="13063" max="13063" width="12.28515625" style="1" customWidth="1"/>
    <col min="13064" max="13064" width="15.85546875" style="1" customWidth="1"/>
    <col min="13065" max="13299" width="9.140625" style="1"/>
    <col min="13300" max="13300" width="18" style="1" customWidth="1"/>
    <col min="13301" max="13301" width="11.140625" style="1" customWidth="1"/>
    <col min="13302" max="13302" width="13.7109375" style="1" customWidth="1"/>
    <col min="13303" max="13303" width="12.85546875" style="1" customWidth="1"/>
    <col min="13304" max="13304" width="11.140625" style="1" customWidth="1"/>
    <col min="13305" max="13305" width="10.5703125" style="1" customWidth="1"/>
    <col min="13306" max="13306" width="12.28515625" style="1" customWidth="1"/>
    <col min="13307" max="13307" width="15.85546875" style="1" customWidth="1"/>
    <col min="13308" max="13312" width="9.140625" style="1"/>
    <col min="13313" max="13313" width="20.28515625" style="1" bestFit="1" customWidth="1"/>
    <col min="13314" max="13314" width="17.42578125" style="1" customWidth="1"/>
    <col min="13315" max="13315" width="13.7109375" style="1" customWidth="1"/>
    <col min="13316" max="13316" width="12.85546875" style="1" customWidth="1"/>
    <col min="13317" max="13318" width="11.7109375" style="1" bestFit="1" customWidth="1"/>
    <col min="13319" max="13319" width="12.28515625" style="1" customWidth="1"/>
    <col min="13320" max="13320" width="15.85546875" style="1" customWidth="1"/>
    <col min="13321" max="13555" width="9.140625" style="1"/>
    <col min="13556" max="13556" width="18" style="1" customWidth="1"/>
    <col min="13557" max="13557" width="11.140625" style="1" customWidth="1"/>
    <col min="13558" max="13558" width="13.7109375" style="1" customWidth="1"/>
    <col min="13559" max="13559" width="12.85546875" style="1" customWidth="1"/>
    <col min="13560" max="13560" width="11.140625" style="1" customWidth="1"/>
    <col min="13561" max="13561" width="10.5703125" style="1" customWidth="1"/>
    <col min="13562" max="13562" width="12.28515625" style="1" customWidth="1"/>
    <col min="13563" max="13563" width="15.85546875" style="1" customWidth="1"/>
    <col min="13564" max="13568" width="9.140625" style="1"/>
    <col min="13569" max="13569" width="20.28515625" style="1" bestFit="1" customWidth="1"/>
    <col min="13570" max="13570" width="17.42578125" style="1" customWidth="1"/>
    <col min="13571" max="13571" width="13.7109375" style="1" customWidth="1"/>
    <col min="13572" max="13572" width="12.85546875" style="1" customWidth="1"/>
    <col min="13573" max="13574" width="11.7109375" style="1" bestFit="1" customWidth="1"/>
    <col min="13575" max="13575" width="12.28515625" style="1" customWidth="1"/>
    <col min="13576" max="13576" width="15.85546875" style="1" customWidth="1"/>
    <col min="13577" max="13811" width="9.140625" style="1"/>
    <col min="13812" max="13812" width="18" style="1" customWidth="1"/>
    <col min="13813" max="13813" width="11.140625" style="1" customWidth="1"/>
    <col min="13814" max="13814" width="13.7109375" style="1" customWidth="1"/>
    <col min="13815" max="13815" width="12.85546875" style="1" customWidth="1"/>
    <col min="13816" max="13816" width="11.140625" style="1" customWidth="1"/>
    <col min="13817" max="13817" width="10.5703125" style="1" customWidth="1"/>
    <col min="13818" max="13818" width="12.28515625" style="1" customWidth="1"/>
    <col min="13819" max="13819" width="15.85546875" style="1" customWidth="1"/>
    <col min="13820" max="13824" width="9.140625" style="1"/>
    <col min="13825" max="13825" width="20.28515625" style="1" bestFit="1" customWidth="1"/>
    <col min="13826" max="13826" width="17.42578125" style="1" customWidth="1"/>
    <col min="13827" max="13827" width="13.7109375" style="1" customWidth="1"/>
    <col min="13828" max="13828" width="12.85546875" style="1" customWidth="1"/>
    <col min="13829" max="13830" width="11.7109375" style="1" bestFit="1" customWidth="1"/>
    <col min="13831" max="13831" width="12.28515625" style="1" customWidth="1"/>
    <col min="13832" max="13832" width="15.85546875" style="1" customWidth="1"/>
    <col min="13833" max="14067" width="9.140625" style="1"/>
    <col min="14068" max="14068" width="18" style="1" customWidth="1"/>
    <col min="14069" max="14069" width="11.140625" style="1" customWidth="1"/>
    <col min="14070" max="14070" width="13.7109375" style="1" customWidth="1"/>
    <col min="14071" max="14071" width="12.85546875" style="1" customWidth="1"/>
    <col min="14072" max="14072" width="11.140625" style="1" customWidth="1"/>
    <col min="14073" max="14073" width="10.5703125" style="1" customWidth="1"/>
    <col min="14074" max="14074" width="12.28515625" style="1" customWidth="1"/>
    <col min="14075" max="14075" width="15.85546875" style="1" customWidth="1"/>
    <col min="14076" max="14080" width="9.140625" style="1"/>
    <col min="14081" max="14081" width="20.28515625" style="1" bestFit="1" customWidth="1"/>
    <col min="14082" max="14082" width="17.42578125" style="1" customWidth="1"/>
    <col min="14083" max="14083" width="13.7109375" style="1" customWidth="1"/>
    <col min="14084" max="14084" width="12.85546875" style="1" customWidth="1"/>
    <col min="14085" max="14086" width="11.7109375" style="1" bestFit="1" customWidth="1"/>
    <col min="14087" max="14087" width="12.28515625" style="1" customWidth="1"/>
    <col min="14088" max="14088" width="15.85546875" style="1" customWidth="1"/>
    <col min="14089" max="14323" width="9.140625" style="1"/>
    <col min="14324" max="14324" width="18" style="1" customWidth="1"/>
    <col min="14325" max="14325" width="11.140625" style="1" customWidth="1"/>
    <col min="14326" max="14326" width="13.7109375" style="1" customWidth="1"/>
    <col min="14327" max="14327" width="12.85546875" style="1" customWidth="1"/>
    <col min="14328" max="14328" width="11.140625" style="1" customWidth="1"/>
    <col min="14329" max="14329" width="10.5703125" style="1" customWidth="1"/>
    <col min="14330" max="14330" width="12.28515625" style="1" customWidth="1"/>
    <col min="14331" max="14331" width="15.85546875" style="1" customWidth="1"/>
    <col min="14332" max="14336" width="9.140625" style="1"/>
    <col min="14337" max="14337" width="20.28515625" style="1" bestFit="1" customWidth="1"/>
    <col min="14338" max="14338" width="17.42578125" style="1" customWidth="1"/>
    <col min="14339" max="14339" width="13.7109375" style="1" customWidth="1"/>
    <col min="14340" max="14340" width="12.85546875" style="1" customWidth="1"/>
    <col min="14341" max="14342" width="11.7109375" style="1" bestFit="1" customWidth="1"/>
    <col min="14343" max="14343" width="12.28515625" style="1" customWidth="1"/>
    <col min="14344" max="14344" width="15.85546875" style="1" customWidth="1"/>
    <col min="14345" max="14579" width="9.140625" style="1"/>
    <col min="14580" max="14580" width="18" style="1" customWidth="1"/>
    <col min="14581" max="14581" width="11.140625" style="1" customWidth="1"/>
    <col min="14582" max="14582" width="13.7109375" style="1" customWidth="1"/>
    <col min="14583" max="14583" width="12.85546875" style="1" customWidth="1"/>
    <col min="14584" max="14584" width="11.140625" style="1" customWidth="1"/>
    <col min="14585" max="14585" width="10.5703125" style="1" customWidth="1"/>
    <col min="14586" max="14586" width="12.28515625" style="1" customWidth="1"/>
    <col min="14587" max="14587" width="15.85546875" style="1" customWidth="1"/>
    <col min="14588" max="14592" width="9.140625" style="1"/>
    <col min="14593" max="14593" width="20.28515625" style="1" bestFit="1" customWidth="1"/>
    <col min="14594" max="14594" width="17.42578125" style="1" customWidth="1"/>
    <col min="14595" max="14595" width="13.7109375" style="1" customWidth="1"/>
    <col min="14596" max="14596" width="12.85546875" style="1" customWidth="1"/>
    <col min="14597" max="14598" width="11.7109375" style="1" bestFit="1" customWidth="1"/>
    <col min="14599" max="14599" width="12.28515625" style="1" customWidth="1"/>
    <col min="14600" max="14600" width="15.85546875" style="1" customWidth="1"/>
    <col min="14601" max="14835" width="9.140625" style="1"/>
    <col min="14836" max="14836" width="18" style="1" customWidth="1"/>
    <col min="14837" max="14837" width="11.140625" style="1" customWidth="1"/>
    <col min="14838" max="14838" width="13.7109375" style="1" customWidth="1"/>
    <col min="14839" max="14839" width="12.85546875" style="1" customWidth="1"/>
    <col min="14840" max="14840" width="11.140625" style="1" customWidth="1"/>
    <col min="14841" max="14841" width="10.5703125" style="1" customWidth="1"/>
    <col min="14842" max="14842" width="12.28515625" style="1" customWidth="1"/>
    <col min="14843" max="14843" width="15.85546875" style="1" customWidth="1"/>
    <col min="14844" max="14848" width="9.140625" style="1"/>
    <col min="14849" max="14849" width="20.28515625" style="1" bestFit="1" customWidth="1"/>
    <col min="14850" max="14850" width="17.42578125" style="1" customWidth="1"/>
    <col min="14851" max="14851" width="13.7109375" style="1" customWidth="1"/>
    <col min="14852" max="14852" width="12.85546875" style="1" customWidth="1"/>
    <col min="14853" max="14854" width="11.7109375" style="1" bestFit="1" customWidth="1"/>
    <col min="14855" max="14855" width="12.28515625" style="1" customWidth="1"/>
    <col min="14856" max="14856" width="15.85546875" style="1" customWidth="1"/>
    <col min="14857" max="15091" width="9.140625" style="1"/>
    <col min="15092" max="15092" width="18" style="1" customWidth="1"/>
    <col min="15093" max="15093" width="11.140625" style="1" customWidth="1"/>
    <col min="15094" max="15094" width="13.7109375" style="1" customWidth="1"/>
    <col min="15095" max="15095" width="12.85546875" style="1" customWidth="1"/>
    <col min="15096" max="15096" width="11.140625" style="1" customWidth="1"/>
    <col min="15097" max="15097" width="10.5703125" style="1" customWidth="1"/>
    <col min="15098" max="15098" width="12.28515625" style="1" customWidth="1"/>
    <col min="15099" max="15099" width="15.85546875" style="1" customWidth="1"/>
    <col min="15100" max="15104" width="9.140625" style="1"/>
    <col min="15105" max="15105" width="20.28515625" style="1" bestFit="1" customWidth="1"/>
    <col min="15106" max="15106" width="17.42578125" style="1" customWidth="1"/>
    <col min="15107" max="15107" width="13.7109375" style="1" customWidth="1"/>
    <col min="15108" max="15108" width="12.85546875" style="1" customWidth="1"/>
    <col min="15109" max="15110" width="11.7109375" style="1" bestFit="1" customWidth="1"/>
    <col min="15111" max="15111" width="12.28515625" style="1" customWidth="1"/>
    <col min="15112" max="15112" width="15.85546875" style="1" customWidth="1"/>
    <col min="15113" max="15347" width="9.140625" style="1"/>
    <col min="15348" max="15348" width="18" style="1" customWidth="1"/>
    <col min="15349" max="15349" width="11.140625" style="1" customWidth="1"/>
    <col min="15350" max="15350" width="13.7109375" style="1" customWidth="1"/>
    <col min="15351" max="15351" width="12.85546875" style="1" customWidth="1"/>
    <col min="15352" max="15352" width="11.140625" style="1" customWidth="1"/>
    <col min="15353" max="15353" width="10.5703125" style="1" customWidth="1"/>
    <col min="15354" max="15354" width="12.28515625" style="1" customWidth="1"/>
    <col min="15355" max="15355" width="15.85546875" style="1" customWidth="1"/>
    <col min="15356" max="15360" width="9.140625" style="1"/>
    <col min="15361" max="15361" width="20.28515625" style="1" bestFit="1" customWidth="1"/>
    <col min="15362" max="15362" width="17.42578125" style="1" customWidth="1"/>
    <col min="15363" max="15363" width="13.7109375" style="1" customWidth="1"/>
    <col min="15364" max="15364" width="12.85546875" style="1" customWidth="1"/>
    <col min="15365" max="15366" width="11.7109375" style="1" bestFit="1" customWidth="1"/>
    <col min="15367" max="15367" width="12.28515625" style="1" customWidth="1"/>
    <col min="15368" max="15368" width="15.85546875" style="1" customWidth="1"/>
    <col min="15369" max="15603" width="9.140625" style="1"/>
    <col min="15604" max="15604" width="18" style="1" customWidth="1"/>
    <col min="15605" max="15605" width="11.140625" style="1" customWidth="1"/>
    <col min="15606" max="15606" width="13.7109375" style="1" customWidth="1"/>
    <col min="15607" max="15607" width="12.85546875" style="1" customWidth="1"/>
    <col min="15608" max="15608" width="11.140625" style="1" customWidth="1"/>
    <col min="15609" max="15609" width="10.5703125" style="1" customWidth="1"/>
    <col min="15610" max="15610" width="12.28515625" style="1" customWidth="1"/>
    <col min="15611" max="15611" width="15.85546875" style="1" customWidth="1"/>
    <col min="15612" max="15616" width="9.140625" style="1"/>
    <col min="15617" max="15617" width="20.28515625" style="1" bestFit="1" customWidth="1"/>
    <col min="15618" max="15618" width="17.42578125" style="1" customWidth="1"/>
    <col min="15619" max="15619" width="13.7109375" style="1" customWidth="1"/>
    <col min="15620" max="15620" width="12.85546875" style="1" customWidth="1"/>
    <col min="15621" max="15622" width="11.7109375" style="1" bestFit="1" customWidth="1"/>
    <col min="15623" max="15623" width="12.28515625" style="1" customWidth="1"/>
    <col min="15624" max="15624" width="15.85546875" style="1" customWidth="1"/>
    <col min="15625" max="15859" width="9.140625" style="1"/>
    <col min="15860" max="15860" width="18" style="1" customWidth="1"/>
    <col min="15861" max="15861" width="11.140625" style="1" customWidth="1"/>
    <col min="15862" max="15862" width="13.7109375" style="1" customWidth="1"/>
    <col min="15863" max="15863" width="12.85546875" style="1" customWidth="1"/>
    <col min="15864" max="15864" width="11.140625" style="1" customWidth="1"/>
    <col min="15865" max="15865" width="10.5703125" style="1" customWidth="1"/>
    <col min="15866" max="15866" width="12.28515625" style="1" customWidth="1"/>
    <col min="15867" max="15867" width="15.85546875" style="1" customWidth="1"/>
    <col min="15868" max="15872" width="9.140625" style="1"/>
    <col min="15873" max="15873" width="20.28515625" style="1" bestFit="1" customWidth="1"/>
    <col min="15874" max="15874" width="17.42578125" style="1" customWidth="1"/>
    <col min="15875" max="15875" width="13.7109375" style="1" customWidth="1"/>
    <col min="15876" max="15876" width="12.85546875" style="1" customWidth="1"/>
    <col min="15877" max="15878" width="11.7109375" style="1" bestFit="1" customWidth="1"/>
    <col min="15879" max="15879" width="12.28515625" style="1" customWidth="1"/>
    <col min="15880" max="15880" width="15.85546875" style="1" customWidth="1"/>
    <col min="15881" max="16115" width="9.140625" style="1"/>
    <col min="16116" max="16116" width="18" style="1" customWidth="1"/>
    <col min="16117" max="16117" width="11.140625" style="1" customWidth="1"/>
    <col min="16118" max="16118" width="13.7109375" style="1" customWidth="1"/>
    <col min="16119" max="16119" width="12.85546875" style="1" customWidth="1"/>
    <col min="16120" max="16120" width="11.140625" style="1" customWidth="1"/>
    <col min="16121" max="16121" width="10.5703125" style="1" customWidth="1"/>
    <col min="16122" max="16122" width="12.28515625" style="1" customWidth="1"/>
    <col min="16123" max="16123" width="15.85546875" style="1" customWidth="1"/>
    <col min="16124" max="16128" width="9.140625" style="1"/>
    <col min="16129" max="16129" width="20.28515625" style="1" bestFit="1" customWidth="1"/>
    <col min="16130" max="16130" width="17.42578125" style="1" customWidth="1"/>
    <col min="16131" max="16131" width="13.7109375" style="1" customWidth="1"/>
    <col min="16132" max="16132" width="12.85546875" style="1" customWidth="1"/>
    <col min="16133" max="16134" width="11.7109375" style="1" bestFit="1" customWidth="1"/>
    <col min="16135" max="16135" width="12.28515625" style="1" customWidth="1"/>
    <col min="16136" max="16136" width="15.85546875" style="1" customWidth="1"/>
    <col min="16137" max="16371" width="9.140625" style="1"/>
    <col min="16372" max="16372" width="18" style="1" customWidth="1"/>
    <col min="16373" max="16373" width="11.140625" style="1" customWidth="1"/>
    <col min="16374" max="16374" width="13.7109375" style="1" customWidth="1"/>
    <col min="16375" max="16375" width="12.85546875" style="1" customWidth="1"/>
    <col min="16376" max="16376" width="11.140625" style="1" customWidth="1"/>
    <col min="16377" max="16377" width="10.5703125" style="1" customWidth="1"/>
    <col min="16378" max="16378" width="12.28515625" style="1" customWidth="1"/>
    <col min="16379" max="16379" width="15.85546875" style="1" customWidth="1"/>
    <col min="16380" max="16384" width="9.140625" style="1"/>
  </cols>
  <sheetData>
    <row r="1" spans="1:9" ht="33.75" customHeight="1" thickBot="1">
      <c r="A1" s="303" t="s">
        <v>198</v>
      </c>
      <c r="B1" s="303"/>
      <c r="C1" s="303"/>
      <c r="D1" s="303"/>
      <c r="E1" s="303"/>
      <c r="F1" s="303"/>
      <c r="G1" s="304"/>
      <c r="H1" s="304"/>
    </row>
    <row r="2" spans="1:9" ht="25.5" customHeight="1" thickBot="1">
      <c r="A2" s="305" t="s">
        <v>34</v>
      </c>
      <c r="B2" s="307" t="s">
        <v>35</v>
      </c>
      <c r="C2" s="307"/>
      <c r="D2" s="307"/>
      <c r="E2" s="307" t="s">
        <v>36</v>
      </c>
      <c r="F2" s="307"/>
      <c r="G2" s="307"/>
      <c r="H2" s="307" t="s">
        <v>37</v>
      </c>
    </row>
    <row r="3" spans="1:9" ht="23.25" customHeight="1" thickBot="1">
      <c r="A3" s="306"/>
      <c r="B3" s="119" t="s">
        <v>38</v>
      </c>
      <c r="C3" s="119" t="s">
        <v>39</v>
      </c>
      <c r="D3" s="119" t="s">
        <v>40</v>
      </c>
      <c r="E3" s="119" t="s">
        <v>38</v>
      </c>
      <c r="F3" s="119" t="s">
        <v>39</v>
      </c>
      <c r="G3" s="119" t="s">
        <v>40</v>
      </c>
      <c r="H3" s="308"/>
    </row>
    <row r="4" spans="1:9" ht="21" customHeight="1">
      <c r="A4" s="2">
        <v>1395</v>
      </c>
      <c r="B4" s="3">
        <v>13779620</v>
      </c>
      <c r="C4" s="3">
        <v>21933596</v>
      </c>
      <c r="D4" s="3">
        <v>35713216</v>
      </c>
      <c r="E4" s="3">
        <v>3236983</v>
      </c>
      <c r="F4" s="3">
        <v>2482952</v>
      </c>
      <c r="G4" s="3">
        <f t="shared" ref="G4:G9" si="0">E4+F4</f>
        <v>5719935</v>
      </c>
      <c r="H4" s="3">
        <f t="shared" ref="H4:H8" si="1">G4+D4</f>
        <v>41433151</v>
      </c>
      <c r="I4" s="148"/>
    </row>
    <row r="5" spans="1:9" ht="21" customHeight="1">
      <c r="A5" s="2">
        <v>1396</v>
      </c>
      <c r="B5" s="3">
        <v>13982954</v>
      </c>
      <c r="C5" s="3">
        <v>22319321</v>
      </c>
      <c r="D5" s="3">
        <v>36302275</v>
      </c>
      <c r="E5" s="3">
        <v>3472332</v>
      </c>
      <c r="F5" s="3">
        <v>2605022</v>
      </c>
      <c r="G5" s="3">
        <f t="shared" si="0"/>
        <v>6077354</v>
      </c>
      <c r="H5" s="3">
        <f t="shared" si="1"/>
        <v>42379629</v>
      </c>
      <c r="I5" s="148"/>
    </row>
    <row r="6" spans="1:9" ht="21" customHeight="1">
      <c r="A6" s="2">
        <v>1397</v>
      </c>
      <c r="B6" s="3">
        <v>14029193</v>
      </c>
      <c r="C6" s="3">
        <v>22415785</v>
      </c>
      <c r="D6" s="3">
        <v>36444978</v>
      </c>
      <c r="E6" s="47">
        <v>3551507</v>
      </c>
      <c r="F6" s="3">
        <v>2786698</v>
      </c>
      <c r="G6" s="3">
        <f t="shared" si="0"/>
        <v>6338205</v>
      </c>
      <c r="H6" s="3">
        <f t="shared" si="1"/>
        <v>42783183</v>
      </c>
      <c r="I6" s="148"/>
    </row>
    <row r="7" spans="1:9" ht="21" customHeight="1">
      <c r="A7" s="2">
        <v>1398</v>
      </c>
      <c r="B7" s="68">
        <v>14373260</v>
      </c>
      <c r="C7" s="68">
        <v>22940513</v>
      </c>
      <c r="D7" s="68">
        <v>37313773</v>
      </c>
      <c r="E7" s="68">
        <v>3564264</v>
      </c>
      <c r="F7" s="68">
        <v>2953849</v>
      </c>
      <c r="G7" s="3">
        <f t="shared" si="0"/>
        <v>6518113</v>
      </c>
      <c r="H7" s="3">
        <f t="shared" si="1"/>
        <v>43831886</v>
      </c>
      <c r="I7" s="148"/>
    </row>
    <row r="8" spans="1:9" ht="21" customHeight="1">
      <c r="A8" s="2">
        <v>1399</v>
      </c>
      <c r="B8" s="68">
        <v>14584801</v>
      </c>
      <c r="C8" s="68">
        <v>22748441</v>
      </c>
      <c r="D8" s="68">
        <v>37333242</v>
      </c>
      <c r="E8" s="68">
        <v>3776135</v>
      </c>
      <c r="F8" s="68">
        <v>2980643</v>
      </c>
      <c r="G8" s="3">
        <f t="shared" si="0"/>
        <v>6756778</v>
      </c>
      <c r="H8" s="3">
        <f t="shared" si="1"/>
        <v>44090020</v>
      </c>
      <c r="I8" s="148"/>
    </row>
    <row r="9" spans="1:9" ht="21" customHeight="1" thickBot="1">
      <c r="A9" s="2">
        <v>1400</v>
      </c>
      <c r="B9" s="68">
        <f>SUM(B10:B42)</f>
        <v>15130015</v>
      </c>
      <c r="C9" s="68">
        <f t="shared" ref="C9:D9" si="2">SUM(C10:C42)</f>
        <v>22732819</v>
      </c>
      <c r="D9" s="68">
        <f t="shared" si="2"/>
        <v>37862834</v>
      </c>
      <c r="E9" s="68">
        <f t="shared" ref="E9:H9" si="3">SUM(E10:E42)</f>
        <v>4076700</v>
      </c>
      <c r="F9" s="68">
        <f t="shared" si="3"/>
        <v>3123749</v>
      </c>
      <c r="G9" s="3">
        <f t="shared" si="0"/>
        <v>7200449</v>
      </c>
      <c r="H9" s="68">
        <f t="shared" si="3"/>
        <v>45063283</v>
      </c>
    </row>
    <row r="10" spans="1:9" ht="21" customHeight="1" thickBot="1">
      <c r="A10" s="5" t="s">
        <v>41</v>
      </c>
      <c r="B10" s="6">
        <f>'1-2'!C9+'1-2'!D9+'1-2'!E9+'1-2'!F9</f>
        <v>729402</v>
      </c>
      <c r="C10" s="7">
        <f>'1-3'!C9+'1-3'!D9+'1-3'!E9+'1-3'!F9</f>
        <v>1091551</v>
      </c>
      <c r="D10" s="6">
        <f t="shared" ref="D10:D42" si="4">B10+C10</f>
        <v>1820953</v>
      </c>
      <c r="E10" s="7">
        <v>204997</v>
      </c>
      <c r="F10" s="6">
        <v>152541</v>
      </c>
      <c r="G10" s="7">
        <f>E10+F10</f>
        <v>357538</v>
      </c>
      <c r="H10" s="10">
        <f>D10+G10</f>
        <v>2178491</v>
      </c>
    </row>
    <row r="11" spans="1:9" ht="21" customHeight="1" thickBot="1">
      <c r="A11" s="11" t="s">
        <v>42</v>
      </c>
      <c r="B11" s="6">
        <f>'1-2'!C10+'1-2'!D10+'1-2'!E10+'1-2'!F10</f>
        <v>393138</v>
      </c>
      <c r="C11" s="7">
        <f>'1-3'!C10+'1-3'!D10+'1-3'!E10+'1-3'!F10</f>
        <v>691893</v>
      </c>
      <c r="D11" s="6">
        <f t="shared" si="4"/>
        <v>1085031</v>
      </c>
      <c r="E11" s="7">
        <v>91178</v>
      </c>
      <c r="F11" s="6">
        <v>64850</v>
      </c>
      <c r="G11" s="7">
        <f t="shared" ref="G11:G42" si="5">E11+F11</f>
        <v>156028</v>
      </c>
      <c r="H11" s="10">
        <f t="shared" ref="H11:H42" si="6">D11+G11</f>
        <v>1241059</v>
      </c>
    </row>
    <row r="12" spans="1:9" ht="21" customHeight="1" thickBot="1">
      <c r="A12" s="11" t="s">
        <v>43</v>
      </c>
      <c r="B12" s="6">
        <f>'1-2'!C11+'1-2'!D11+'1-2'!E11+'1-2'!F11</f>
        <v>194946</v>
      </c>
      <c r="C12" s="7">
        <f>'1-3'!C11+'1-3'!D11+'1-3'!E11+'1-3'!F11</f>
        <v>324797</v>
      </c>
      <c r="D12" s="6">
        <f t="shared" si="4"/>
        <v>519743</v>
      </c>
      <c r="E12" s="7">
        <v>51710</v>
      </c>
      <c r="F12" s="6">
        <v>38226</v>
      </c>
      <c r="G12" s="7">
        <f t="shared" si="5"/>
        <v>89936</v>
      </c>
      <c r="H12" s="10">
        <f t="shared" si="6"/>
        <v>609679</v>
      </c>
    </row>
    <row r="13" spans="1:9" ht="21" customHeight="1" thickBot="1">
      <c r="A13" s="11" t="s">
        <v>0</v>
      </c>
      <c r="B13" s="6">
        <f>'1-2'!C12+'1-2'!D12+'1-2'!E12+'1-2'!F12</f>
        <v>1205006</v>
      </c>
      <c r="C13" s="7">
        <f>'1-3'!C12+'1-3'!D12+'1-3'!E12+'1-3'!F12</f>
        <v>1739508</v>
      </c>
      <c r="D13" s="6">
        <f t="shared" si="4"/>
        <v>2944514</v>
      </c>
      <c r="E13" s="7">
        <v>363683</v>
      </c>
      <c r="F13" s="6">
        <v>292134</v>
      </c>
      <c r="G13" s="7">
        <f t="shared" si="5"/>
        <v>655817</v>
      </c>
      <c r="H13" s="10">
        <f t="shared" si="6"/>
        <v>3600331</v>
      </c>
    </row>
    <row r="14" spans="1:9" ht="21" customHeight="1" thickBot="1">
      <c r="A14" s="11" t="s">
        <v>33</v>
      </c>
      <c r="B14" s="6">
        <f>'1-2'!C13+'1-2'!D13+'1-2'!E13+'1-2'!F13</f>
        <v>498849</v>
      </c>
      <c r="C14" s="7">
        <f>'1-3'!C13+'1-3'!D13+'1-3'!E13+'1-3'!F13</f>
        <v>684272</v>
      </c>
      <c r="D14" s="6">
        <f t="shared" si="4"/>
        <v>1183121</v>
      </c>
      <c r="E14" s="7">
        <v>180510</v>
      </c>
      <c r="F14" s="6">
        <v>138314</v>
      </c>
      <c r="G14" s="7">
        <f t="shared" si="5"/>
        <v>318824</v>
      </c>
      <c r="H14" s="10">
        <f t="shared" si="6"/>
        <v>1501945</v>
      </c>
    </row>
    <row r="15" spans="1:9" ht="21" customHeight="1" thickBot="1">
      <c r="A15" s="11" t="s">
        <v>44</v>
      </c>
      <c r="B15" s="6">
        <f>'1-2'!C14+'1-2'!D14+'1-2'!E14+'1-2'!F14</f>
        <v>104530</v>
      </c>
      <c r="C15" s="7">
        <f>'1-3'!C14+'1-3'!D14+'1-3'!E14+'1-3'!F14</f>
        <v>152367</v>
      </c>
      <c r="D15" s="6">
        <f t="shared" si="4"/>
        <v>256897</v>
      </c>
      <c r="E15" s="7">
        <v>21497</v>
      </c>
      <c r="F15" s="6">
        <v>18308</v>
      </c>
      <c r="G15" s="7">
        <f t="shared" si="5"/>
        <v>39805</v>
      </c>
      <c r="H15" s="10">
        <f t="shared" si="6"/>
        <v>296702</v>
      </c>
    </row>
    <row r="16" spans="1:9" ht="21" customHeight="1" thickBot="1">
      <c r="A16" s="11" t="s">
        <v>1</v>
      </c>
      <c r="B16" s="6">
        <f>'1-2'!C15+'1-2'!D15+'1-2'!E15+'1-2'!F15</f>
        <v>343904</v>
      </c>
      <c r="C16" s="7">
        <f>'1-3'!C15+'1-3'!D15+'1-3'!E15+'1-3'!F15</f>
        <v>582971</v>
      </c>
      <c r="D16" s="6">
        <f t="shared" si="4"/>
        <v>926875</v>
      </c>
      <c r="E16" s="7">
        <v>43590</v>
      </c>
      <c r="F16" s="6">
        <v>32026</v>
      </c>
      <c r="G16" s="7">
        <f t="shared" si="5"/>
        <v>75616</v>
      </c>
      <c r="H16" s="10">
        <f t="shared" si="6"/>
        <v>1002491</v>
      </c>
    </row>
    <row r="17" spans="1:11" ht="21" customHeight="1" thickBot="1">
      <c r="A17" s="11" t="s">
        <v>45</v>
      </c>
      <c r="B17" s="6">
        <f>'1-2'!C16+'1-2'!D16+'1-2'!E16+'1-2'!F16</f>
        <v>156244</v>
      </c>
      <c r="C17" s="7">
        <f>'1-3'!C16+'1-3'!D16+'1-3'!E16+'1-3'!F16</f>
        <v>251090</v>
      </c>
      <c r="D17" s="6">
        <f t="shared" si="4"/>
        <v>407334</v>
      </c>
      <c r="E17" s="7">
        <v>44459</v>
      </c>
      <c r="F17" s="6">
        <v>31247</v>
      </c>
      <c r="G17" s="7">
        <f t="shared" si="5"/>
        <v>75706</v>
      </c>
      <c r="H17" s="10">
        <f t="shared" si="6"/>
        <v>483040</v>
      </c>
    </row>
    <row r="18" spans="1:11" ht="21" customHeight="1" thickBot="1">
      <c r="A18" s="11" t="s">
        <v>46</v>
      </c>
      <c r="B18" s="6">
        <f>'1-2'!C17+'1-2'!D17+'1-2'!E17+'1-2'!F17</f>
        <v>126693</v>
      </c>
      <c r="C18" s="7">
        <f>'1-3'!C17+'1-3'!D17+'1-3'!E17+'1-3'!F17</f>
        <v>220736</v>
      </c>
      <c r="D18" s="6">
        <f t="shared" si="4"/>
        <v>347429</v>
      </c>
      <c r="E18" s="7">
        <v>25991</v>
      </c>
      <c r="F18" s="6">
        <v>23596</v>
      </c>
      <c r="G18" s="7">
        <f t="shared" si="5"/>
        <v>49587</v>
      </c>
      <c r="H18" s="10">
        <f t="shared" si="6"/>
        <v>397016</v>
      </c>
    </row>
    <row r="19" spans="1:11" ht="21" customHeight="1" thickBot="1">
      <c r="A19" s="11" t="s">
        <v>47</v>
      </c>
      <c r="B19" s="6">
        <f>'1-2'!C18+'1-2'!D18+'1-2'!E18+'1-2'!F18</f>
        <v>963518</v>
      </c>
      <c r="C19" s="7">
        <f>'1-3'!C18+'1-3'!D18+'1-3'!E18+'1-3'!F18</f>
        <v>1570321</v>
      </c>
      <c r="D19" s="6">
        <f t="shared" si="4"/>
        <v>2533839</v>
      </c>
      <c r="E19" s="7">
        <v>246511</v>
      </c>
      <c r="F19" s="6">
        <v>194005</v>
      </c>
      <c r="G19" s="7">
        <f t="shared" si="5"/>
        <v>440516</v>
      </c>
      <c r="H19" s="10">
        <f t="shared" si="6"/>
        <v>2974355</v>
      </c>
    </row>
    <row r="20" spans="1:11" ht="21" customHeight="1" thickBot="1">
      <c r="A20" s="11" t="s">
        <v>28</v>
      </c>
      <c r="B20" s="6">
        <f>'1-2'!C19+'1-2'!D19+'1-2'!E19+'1-2'!F19</f>
        <v>105564</v>
      </c>
      <c r="C20" s="7">
        <f>'1-3'!C19+'1-3'!D19+'1-3'!E19+'1-3'!F19</f>
        <v>185895</v>
      </c>
      <c r="D20" s="6">
        <f t="shared" si="4"/>
        <v>291459</v>
      </c>
      <c r="E20" s="7">
        <v>25428</v>
      </c>
      <c r="F20" s="6">
        <v>21731</v>
      </c>
      <c r="G20" s="7">
        <f t="shared" si="5"/>
        <v>47159</v>
      </c>
      <c r="H20" s="10">
        <f t="shared" si="6"/>
        <v>338618</v>
      </c>
    </row>
    <row r="21" spans="1:11" ht="21" customHeight="1" thickBot="1">
      <c r="A21" s="11" t="s">
        <v>2</v>
      </c>
      <c r="B21" s="6">
        <f>'1-2'!C20+'1-2'!D20+'1-2'!E20+'1-2'!F20</f>
        <v>896499</v>
      </c>
      <c r="C21" s="7">
        <f>'1-3'!C20+'1-3'!D20+'1-3'!E20+'1-3'!F20</f>
        <v>1642430</v>
      </c>
      <c r="D21" s="6">
        <f t="shared" si="4"/>
        <v>2538929</v>
      </c>
      <c r="E21" s="7">
        <v>271472</v>
      </c>
      <c r="F21" s="6">
        <v>213767</v>
      </c>
      <c r="G21" s="7">
        <f t="shared" si="5"/>
        <v>485239</v>
      </c>
      <c r="H21" s="10">
        <f t="shared" si="6"/>
        <v>3024168</v>
      </c>
    </row>
    <row r="22" spans="1:11" ht="21" customHeight="1" thickBot="1">
      <c r="A22" s="11" t="s">
        <v>3</v>
      </c>
      <c r="B22" s="6">
        <f>'1-2'!C21+'1-2'!D21+'1-2'!E21+'1-2'!F21</f>
        <v>198779</v>
      </c>
      <c r="C22" s="7">
        <f>'1-3'!C21+'1-3'!D21+'1-3'!E21+'1-3'!F21</f>
        <v>277483</v>
      </c>
      <c r="D22" s="6">
        <f t="shared" si="4"/>
        <v>476262</v>
      </c>
      <c r="E22" s="7">
        <v>51083</v>
      </c>
      <c r="F22" s="6">
        <v>45147</v>
      </c>
      <c r="G22" s="7">
        <f t="shared" si="5"/>
        <v>96230</v>
      </c>
      <c r="H22" s="10">
        <f t="shared" si="6"/>
        <v>572492</v>
      </c>
    </row>
    <row r="23" spans="1:11" ht="21" customHeight="1" thickBot="1">
      <c r="A23" s="11" t="s">
        <v>4</v>
      </c>
      <c r="B23" s="6">
        <f>'1-2'!C22+'1-2'!D22+'1-2'!E22+'1-2'!F22</f>
        <v>176923</v>
      </c>
      <c r="C23" s="7">
        <f>'1-3'!C22+'1-3'!D22+'1-3'!E22+'1-3'!F22</f>
        <v>255492</v>
      </c>
      <c r="D23" s="6">
        <f t="shared" si="4"/>
        <v>432415</v>
      </c>
      <c r="E23" s="7">
        <v>48660</v>
      </c>
      <c r="F23" s="6">
        <v>38799</v>
      </c>
      <c r="G23" s="7">
        <f t="shared" si="5"/>
        <v>87459</v>
      </c>
      <c r="H23" s="10">
        <f t="shared" si="6"/>
        <v>519874</v>
      </c>
    </row>
    <row r="24" spans="1:11" ht="21" customHeight="1" thickBot="1">
      <c r="A24" s="11" t="s">
        <v>48</v>
      </c>
      <c r="B24" s="6">
        <f>'1-2'!C23+'1-2'!D23+'1-2'!E23+'1-2'!F23</f>
        <v>226386</v>
      </c>
      <c r="C24" s="7">
        <f>'1-3'!C23+'1-3'!D23+'1-3'!E23+'1-3'!F23</f>
        <v>504439</v>
      </c>
      <c r="D24" s="6">
        <f t="shared" si="4"/>
        <v>730825</v>
      </c>
      <c r="E24" s="7">
        <v>47636</v>
      </c>
      <c r="F24" s="6">
        <v>40985</v>
      </c>
      <c r="G24" s="7">
        <f t="shared" si="5"/>
        <v>88621</v>
      </c>
      <c r="H24" s="10">
        <f t="shared" si="6"/>
        <v>819446</v>
      </c>
    </row>
    <row r="25" spans="1:11" ht="21" customHeight="1" thickBot="1">
      <c r="A25" s="11" t="s">
        <v>49</v>
      </c>
      <c r="B25" s="6">
        <f>'1-2'!C24+'1-2'!D24+'1-2'!E24+'1-2'!F24</f>
        <v>1389856</v>
      </c>
      <c r="C25" s="7">
        <f>'1-3'!C24+'1-3'!D24+'1-3'!E24+'1-3'!F24</f>
        <v>1705549</v>
      </c>
      <c r="D25" s="6">
        <f t="shared" si="4"/>
        <v>3095405</v>
      </c>
      <c r="E25" s="7">
        <v>359188</v>
      </c>
      <c r="F25" s="6">
        <v>245633</v>
      </c>
      <c r="G25" s="7">
        <f t="shared" si="5"/>
        <v>604821</v>
      </c>
      <c r="H25" s="10">
        <f t="shared" si="6"/>
        <v>3700226</v>
      </c>
      <c r="K25" s="148"/>
    </row>
    <row r="26" spans="1:11" ht="21" customHeight="1" thickBot="1">
      <c r="A26" s="11" t="s">
        <v>50</v>
      </c>
      <c r="B26" s="6">
        <f>'1-2'!C25+'1-2'!D25+'1-2'!E25+'1-2'!F25</f>
        <v>715500</v>
      </c>
      <c r="C26" s="7">
        <f>'1-3'!C25+'1-3'!D25+'1-3'!E25+'1-3'!F25</f>
        <v>1121312</v>
      </c>
      <c r="D26" s="6">
        <f t="shared" si="4"/>
        <v>1836812</v>
      </c>
      <c r="E26" s="7">
        <v>206480</v>
      </c>
      <c r="F26" s="6">
        <v>154446</v>
      </c>
      <c r="G26" s="7">
        <f t="shared" si="5"/>
        <v>360926</v>
      </c>
      <c r="H26" s="10">
        <f t="shared" si="6"/>
        <v>2197738</v>
      </c>
    </row>
    <row r="27" spans="1:11" ht="21" customHeight="1" thickBot="1">
      <c r="A27" s="11" t="s">
        <v>51</v>
      </c>
      <c r="B27" s="6">
        <f>'1-2'!C26+'1-2'!D26+'1-2'!E26+'1-2'!F26</f>
        <v>1406356</v>
      </c>
      <c r="C27" s="7">
        <f>'1-3'!C26+'1-3'!D26+'1-3'!E26+'1-3'!F26</f>
        <v>1674276</v>
      </c>
      <c r="D27" s="6">
        <f t="shared" si="4"/>
        <v>3080632</v>
      </c>
      <c r="E27" s="7">
        <v>346390</v>
      </c>
      <c r="F27" s="6">
        <v>239279</v>
      </c>
      <c r="G27" s="7">
        <f t="shared" si="5"/>
        <v>585669</v>
      </c>
      <c r="H27" s="10">
        <f t="shared" si="6"/>
        <v>3666301</v>
      </c>
    </row>
    <row r="28" spans="1:11" ht="21" customHeight="1" thickBot="1">
      <c r="A28" s="11" t="s">
        <v>5</v>
      </c>
      <c r="B28" s="6">
        <f>'1-2'!C27+'1-2'!D27+'1-2'!E27+'1-2'!F27</f>
        <v>807043</v>
      </c>
      <c r="C28" s="7">
        <f>'1-3'!C27+'1-3'!D27+'1-3'!E27+'1-3'!F27</f>
        <v>1156786</v>
      </c>
      <c r="D28" s="6">
        <f t="shared" si="4"/>
        <v>1963829</v>
      </c>
      <c r="E28" s="7">
        <v>219897</v>
      </c>
      <c r="F28" s="6">
        <v>166276</v>
      </c>
      <c r="G28" s="7">
        <f t="shared" si="5"/>
        <v>386173</v>
      </c>
      <c r="H28" s="10">
        <f t="shared" si="6"/>
        <v>2350002</v>
      </c>
    </row>
    <row r="29" spans="1:11" ht="21" customHeight="1" thickBot="1">
      <c r="A29" s="11" t="s">
        <v>52</v>
      </c>
      <c r="B29" s="6">
        <f>'1-2'!C28+'1-2'!D28+'1-2'!E28+'1-2'!F28</f>
        <v>264594</v>
      </c>
      <c r="C29" s="7">
        <f>'1-3'!C28+'1-3'!D28+'1-3'!E28+'1-3'!F28</f>
        <v>409938</v>
      </c>
      <c r="D29" s="6">
        <f t="shared" si="4"/>
        <v>674532</v>
      </c>
      <c r="E29" s="7">
        <v>92093</v>
      </c>
      <c r="F29" s="6">
        <v>85941</v>
      </c>
      <c r="G29" s="7">
        <f t="shared" si="5"/>
        <v>178034</v>
      </c>
      <c r="H29" s="10">
        <f t="shared" si="6"/>
        <v>852566</v>
      </c>
    </row>
    <row r="30" spans="1:11" ht="21" customHeight="1" thickBot="1">
      <c r="A30" s="11" t="s">
        <v>6</v>
      </c>
      <c r="B30" s="6">
        <f>'1-2'!C29+'1-2'!D29+'1-2'!E29+'1-2'!F29</f>
        <v>245141</v>
      </c>
      <c r="C30" s="7">
        <f>'1-3'!C29+'1-3'!D29+'1-3'!E29+'1-3'!F29</f>
        <v>457186</v>
      </c>
      <c r="D30" s="6">
        <f t="shared" si="4"/>
        <v>702327</v>
      </c>
      <c r="E30" s="7">
        <v>55625</v>
      </c>
      <c r="F30" s="6">
        <v>43689</v>
      </c>
      <c r="G30" s="7">
        <f t="shared" si="5"/>
        <v>99314</v>
      </c>
      <c r="H30" s="10">
        <f t="shared" si="6"/>
        <v>801641</v>
      </c>
    </row>
    <row r="31" spans="1:11" ht="21" customHeight="1" thickBot="1">
      <c r="A31" s="11" t="s">
        <v>53</v>
      </c>
      <c r="B31" s="6">
        <f>'1-2'!C30+'1-2'!D30+'1-2'!E30+'1-2'!F30</f>
        <v>215630</v>
      </c>
      <c r="C31" s="7">
        <f>'1-3'!C30+'1-3'!D30+'1-3'!E30+'1-3'!F30</f>
        <v>341649</v>
      </c>
      <c r="D31" s="6">
        <f t="shared" si="4"/>
        <v>557279</v>
      </c>
      <c r="E31" s="7">
        <v>54109</v>
      </c>
      <c r="F31" s="6">
        <v>39573</v>
      </c>
      <c r="G31" s="7">
        <f t="shared" si="5"/>
        <v>93682</v>
      </c>
      <c r="H31" s="10">
        <f t="shared" si="6"/>
        <v>650961</v>
      </c>
    </row>
    <row r="32" spans="1:11" ht="21" customHeight="1" thickBot="1">
      <c r="A32" s="11" t="s">
        <v>54</v>
      </c>
      <c r="B32" s="6">
        <f>'1-2'!C31+'1-2'!D31+'1-2'!E31+'1-2'!F31</f>
        <v>526193</v>
      </c>
      <c r="C32" s="7">
        <f>'1-3'!C31+'1-3'!D31+'1-3'!E31+'1-3'!F31</f>
        <v>826986</v>
      </c>
      <c r="D32" s="6">
        <f t="shared" si="4"/>
        <v>1353179</v>
      </c>
      <c r="E32" s="7">
        <v>122167</v>
      </c>
      <c r="F32" s="6">
        <v>90132</v>
      </c>
      <c r="G32" s="7">
        <f t="shared" si="5"/>
        <v>212299</v>
      </c>
      <c r="H32" s="10">
        <f t="shared" si="6"/>
        <v>1565478</v>
      </c>
    </row>
    <row r="33" spans="1:8" ht="21" customHeight="1" thickBot="1">
      <c r="A33" s="11" t="s">
        <v>55</v>
      </c>
      <c r="B33" s="6">
        <f>'1-2'!C32+'1-2'!D32+'1-2'!E32+'1-2'!F32</f>
        <v>257167</v>
      </c>
      <c r="C33" s="7">
        <f>'1-3'!C32+'1-3'!D32+'1-3'!E32+'1-3'!F32</f>
        <v>386273</v>
      </c>
      <c r="D33" s="6">
        <f t="shared" si="4"/>
        <v>643440</v>
      </c>
      <c r="E33" s="7">
        <v>75637</v>
      </c>
      <c r="F33" s="6">
        <v>56423</v>
      </c>
      <c r="G33" s="7">
        <f t="shared" si="5"/>
        <v>132060</v>
      </c>
      <c r="H33" s="10">
        <f t="shared" si="6"/>
        <v>775500</v>
      </c>
    </row>
    <row r="34" spans="1:8" ht="21" customHeight="1" thickBot="1">
      <c r="A34" s="11" t="s">
        <v>56</v>
      </c>
      <c r="B34" s="6">
        <f>'1-2'!C33+'1-2'!D33+'1-2'!E33+'1-2'!F33</f>
        <v>101253</v>
      </c>
      <c r="C34" s="7">
        <f>'1-3'!C33+'1-3'!D33+'1-3'!E33+'1-3'!F33</f>
        <v>177544</v>
      </c>
      <c r="D34" s="6">
        <f t="shared" si="4"/>
        <v>278797</v>
      </c>
      <c r="E34" s="7">
        <v>21109</v>
      </c>
      <c r="F34" s="6">
        <v>16556</v>
      </c>
      <c r="G34" s="7">
        <f t="shared" si="5"/>
        <v>37665</v>
      </c>
      <c r="H34" s="10">
        <f t="shared" si="6"/>
        <v>316462</v>
      </c>
    </row>
    <row r="35" spans="1:8" ht="21" customHeight="1" thickBot="1">
      <c r="A35" s="11" t="s">
        <v>7</v>
      </c>
      <c r="B35" s="6">
        <f>'1-2'!C34+'1-2'!D34+'1-2'!E34+'1-2'!F34</f>
        <v>272911</v>
      </c>
      <c r="C35" s="7">
        <f>'1-3'!C34+'1-3'!D34+'1-3'!E34+'1-3'!F34</f>
        <v>448392</v>
      </c>
      <c r="D35" s="6">
        <f t="shared" si="4"/>
        <v>721303</v>
      </c>
      <c r="E35" s="7">
        <v>63188</v>
      </c>
      <c r="F35" s="6">
        <v>42819</v>
      </c>
      <c r="G35" s="7">
        <f t="shared" si="5"/>
        <v>106007</v>
      </c>
      <c r="H35" s="10">
        <f t="shared" si="6"/>
        <v>827310</v>
      </c>
    </row>
    <row r="36" spans="1:8" ht="21" customHeight="1" thickBot="1">
      <c r="A36" s="11" t="s">
        <v>57</v>
      </c>
      <c r="B36" s="6">
        <f>'1-2'!C35+'1-2'!D35+'1-2'!E35+'1-2'!F35</f>
        <v>455856</v>
      </c>
      <c r="C36" s="7">
        <f>'1-3'!C35+'1-3'!D35+'1-3'!E35+'1-3'!F35</f>
        <v>543548</v>
      </c>
      <c r="D36" s="6">
        <f t="shared" si="4"/>
        <v>999404</v>
      </c>
      <c r="E36" s="7">
        <v>166379</v>
      </c>
      <c r="F36" s="6">
        <v>120275</v>
      </c>
      <c r="G36" s="7">
        <f t="shared" si="5"/>
        <v>286654</v>
      </c>
      <c r="H36" s="10">
        <f t="shared" si="6"/>
        <v>1286058</v>
      </c>
    </row>
    <row r="37" spans="1:8" ht="21" customHeight="1" thickBot="1">
      <c r="A37" s="11" t="s">
        <v>8</v>
      </c>
      <c r="B37" s="6">
        <f>'1-2'!C36+'1-2'!D36+'1-2'!E36+'1-2'!F36</f>
        <v>229999</v>
      </c>
      <c r="C37" s="7">
        <f>'1-3'!C36+'1-3'!D36+'1-3'!E36+'1-3'!F36</f>
        <v>385232</v>
      </c>
      <c r="D37" s="6">
        <f t="shared" si="4"/>
        <v>615231</v>
      </c>
      <c r="E37" s="7">
        <v>77855</v>
      </c>
      <c r="F37" s="6">
        <v>63945</v>
      </c>
      <c r="G37" s="7">
        <f t="shared" si="5"/>
        <v>141800</v>
      </c>
      <c r="H37" s="10">
        <f t="shared" si="6"/>
        <v>757031</v>
      </c>
    </row>
    <row r="38" spans="1:8" ht="21" customHeight="1" thickBot="1">
      <c r="A38" s="11" t="s">
        <v>9</v>
      </c>
      <c r="B38" s="6">
        <f>'1-2'!C37+'1-2'!D37+'1-2'!E37+'1-2'!F37</f>
        <v>678559</v>
      </c>
      <c r="C38" s="7">
        <f>'1-3'!C37+'1-3'!D37+'1-3'!E37+'1-3'!F37</f>
        <v>955934</v>
      </c>
      <c r="D38" s="6">
        <f t="shared" si="4"/>
        <v>1634493</v>
      </c>
      <c r="E38" s="7">
        <v>191292</v>
      </c>
      <c r="F38" s="6">
        <v>143842</v>
      </c>
      <c r="G38" s="7">
        <f t="shared" si="5"/>
        <v>335134</v>
      </c>
      <c r="H38" s="10">
        <f t="shared" si="6"/>
        <v>1969627</v>
      </c>
    </row>
    <row r="39" spans="1:8" ht="21" customHeight="1" thickBot="1">
      <c r="A39" s="11" t="s">
        <v>58</v>
      </c>
      <c r="B39" s="6">
        <f>'1-2'!C38+'1-2'!D38+'1-2'!E38+'1-2'!F38</f>
        <v>327335</v>
      </c>
      <c r="C39" s="7">
        <f>'1-3'!C38+'1-3'!D38+'1-3'!E38+'1-3'!F38</f>
        <v>479169</v>
      </c>
      <c r="D39" s="6">
        <f t="shared" si="4"/>
        <v>806504</v>
      </c>
      <c r="E39" s="7">
        <v>97518</v>
      </c>
      <c r="F39" s="6">
        <v>91850</v>
      </c>
      <c r="G39" s="7">
        <f t="shared" si="5"/>
        <v>189368</v>
      </c>
      <c r="H39" s="10">
        <f t="shared" si="6"/>
        <v>995872</v>
      </c>
    </row>
    <row r="40" spans="1:8" ht="21" customHeight="1" thickBot="1">
      <c r="A40" s="11" t="s">
        <v>10</v>
      </c>
      <c r="B40" s="6">
        <f>'1-2'!C39+'1-2'!D39+'1-2'!E39+'1-2'!F39</f>
        <v>332320</v>
      </c>
      <c r="C40" s="7">
        <f>'1-3'!C39+'1-3'!D39+'1-3'!E39+'1-3'!F39</f>
        <v>557545</v>
      </c>
      <c r="D40" s="6">
        <f t="shared" si="4"/>
        <v>889865</v>
      </c>
      <c r="E40" s="7">
        <v>51676</v>
      </c>
      <c r="F40" s="6">
        <v>41931</v>
      </c>
      <c r="G40" s="7">
        <f t="shared" si="5"/>
        <v>93607</v>
      </c>
      <c r="H40" s="10">
        <f t="shared" si="6"/>
        <v>983472</v>
      </c>
    </row>
    <row r="41" spans="1:8" ht="21" customHeight="1" thickBot="1">
      <c r="A41" s="11" t="s">
        <v>11</v>
      </c>
      <c r="B41" s="6">
        <f>'1-2'!C40+'1-2'!D40+'1-2'!E40+'1-2'!F40</f>
        <v>256147</v>
      </c>
      <c r="C41" s="7">
        <f>'1-3'!C40+'1-3'!D40+'1-3'!E40+'1-3'!F40</f>
        <v>400759</v>
      </c>
      <c r="D41" s="6">
        <f t="shared" si="4"/>
        <v>656906</v>
      </c>
      <c r="E41" s="7">
        <v>73741</v>
      </c>
      <c r="F41" s="6">
        <v>53421</v>
      </c>
      <c r="G41" s="7">
        <f t="shared" si="5"/>
        <v>127162</v>
      </c>
      <c r="H41" s="10">
        <f>D41+G41</f>
        <v>784068</v>
      </c>
    </row>
    <row r="42" spans="1:8" ht="21" customHeight="1" thickBot="1">
      <c r="A42" s="11" t="s">
        <v>59</v>
      </c>
      <c r="B42" s="6">
        <f>'1-2'!C41+'1-2'!D41+'1-2'!E41+'1-2'!F41</f>
        <v>327774</v>
      </c>
      <c r="C42" s="7">
        <f>'1-3'!C41+'1-3'!D41+'1-3'!E41+'1-3'!F41</f>
        <v>529496</v>
      </c>
      <c r="D42" s="6">
        <f t="shared" si="4"/>
        <v>857270</v>
      </c>
      <c r="E42" s="7">
        <v>83951</v>
      </c>
      <c r="F42" s="6">
        <v>82042</v>
      </c>
      <c r="G42" s="7">
        <f t="shared" si="5"/>
        <v>165993</v>
      </c>
      <c r="H42" s="10">
        <f t="shared" si="6"/>
        <v>1023263</v>
      </c>
    </row>
    <row r="43" spans="1:8" ht="18" customHeight="1">
      <c r="A43" s="14"/>
      <c r="B43" s="15"/>
      <c r="C43" s="16"/>
      <c r="D43" s="16"/>
      <c r="E43" s="16"/>
      <c r="F43" s="16"/>
      <c r="G43" s="16"/>
      <c r="H43" s="16"/>
    </row>
    <row r="44" spans="1:8">
      <c r="A44" s="17"/>
    </row>
    <row r="45" spans="1:8">
      <c r="A45" s="17"/>
    </row>
    <row r="46" spans="1:8">
      <c r="A46" s="17"/>
    </row>
    <row r="47" spans="1:8">
      <c r="A47" s="17"/>
    </row>
    <row r="48" spans="1:8">
      <c r="A48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</sheetData>
  <mergeCells count="5">
    <mergeCell ref="A1:H1"/>
    <mergeCell ref="A2:A3"/>
    <mergeCell ref="B2:D2"/>
    <mergeCell ref="E2:G2"/>
    <mergeCell ref="H2:H3"/>
  </mergeCells>
  <printOptions horizontalCentered="1" verticalCentered="1"/>
  <pageMargins left="0.39370078740157483" right="0.59055118110236227" top="0.19685039370078741" bottom="0.39370078740157483" header="0" footer="0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62846-2386-4778-BB87-1924E8400F38}">
  <sheetPr>
    <tabColor indexed="24"/>
    <pageSetUpPr fitToPage="1"/>
  </sheetPr>
  <dimension ref="A1:D42"/>
  <sheetViews>
    <sheetView rightToLeft="1" view="pageBreakPreview" zoomScaleNormal="100" zoomScaleSheetLayoutView="100" workbookViewId="0">
      <selection sqref="A1:D1"/>
    </sheetView>
  </sheetViews>
  <sheetFormatPr defaultRowHeight="18.75"/>
  <cols>
    <col min="1" max="4" width="23.7109375" style="30" customWidth="1"/>
    <col min="5" max="256" width="9.140625" style="30"/>
    <col min="257" max="260" width="23.7109375" style="30" customWidth="1"/>
    <col min="261" max="512" width="9.140625" style="30"/>
    <col min="513" max="516" width="23.7109375" style="30" customWidth="1"/>
    <col min="517" max="768" width="9.140625" style="30"/>
    <col min="769" max="772" width="23.7109375" style="30" customWidth="1"/>
    <col min="773" max="1024" width="9.140625" style="30"/>
    <col min="1025" max="1028" width="23.7109375" style="30" customWidth="1"/>
    <col min="1029" max="1280" width="9.140625" style="30"/>
    <col min="1281" max="1284" width="23.7109375" style="30" customWidth="1"/>
    <col min="1285" max="1536" width="9.140625" style="30"/>
    <col min="1537" max="1540" width="23.7109375" style="30" customWidth="1"/>
    <col min="1541" max="1792" width="9.140625" style="30"/>
    <col min="1793" max="1796" width="23.7109375" style="30" customWidth="1"/>
    <col min="1797" max="2048" width="9.140625" style="30"/>
    <col min="2049" max="2052" width="23.7109375" style="30" customWidth="1"/>
    <col min="2053" max="2304" width="9.140625" style="30"/>
    <col min="2305" max="2308" width="23.7109375" style="30" customWidth="1"/>
    <col min="2309" max="2560" width="9.140625" style="30"/>
    <col min="2561" max="2564" width="23.7109375" style="30" customWidth="1"/>
    <col min="2565" max="2816" width="9.140625" style="30"/>
    <col min="2817" max="2820" width="23.7109375" style="30" customWidth="1"/>
    <col min="2821" max="3072" width="9.140625" style="30"/>
    <col min="3073" max="3076" width="23.7109375" style="30" customWidth="1"/>
    <col min="3077" max="3328" width="9.140625" style="30"/>
    <col min="3329" max="3332" width="23.7109375" style="30" customWidth="1"/>
    <col min="3333" max="3584" width="9.140625" style="30"/>
    <col min="3585" max="3588" width="23.7109375" style="30" customWidth="1"/>
    <col min="3589" max="3840" width="9.140625" style="30"/>
    <col min="3841" max="3844" width="23.7109375" style="30" customWidth="1"/>
    <col min="3845" max="4096" width="9.140625" style="30"/>
    <col min="4097" max="4100" width="23.7109375" style="30" customWidth="1"/>
    <col min="4101" max="4352" width="9.140625" style="30"/>
    <col min="4353" max="4356" width="23.7109375" style="30" customWidth="1"/>
    <col min="4357" max="4608" width="9.140625" style="30"/>
    <col min="4609" max="4612" width="23.7109375" style="30" customWidth="1"/>
    <col min="4613" max="4864" width="9.140625" style="30"/>
    <col min="4865" max="4868" width="23.7109375" style="30" customWidth="1"/>
    <col min="4869" max="5120" width="9.140625" style="30"/>
    <col min="5121" max="5124" width="23.7109375" style="30" customWidth="1"/>
    <col min="5125" max="5376" width="9.140625" style="30"/>
    <col min="5377" max="5380" width="23.7109375" style="30" customWidth="1"/>
    <col min="5381" max="5632" width="9.140625" style="30"/>
    <col min="5633" max="5636" width="23.7109375" style="30" customWidth="1"/>
    <col min="5637" max="5888" width="9.140625" style="30"/>
    <col min="5889" max="5892" width="23.7109375" style="30" customWidth="1"/>
    <col min="5893" max="6144" width="9.140625" style="30"/>
    <col min="6145" max="6148" width="23.7109375" style="30" customWidth="1"/>
    <col min="6149" max="6400" width="9.140625" style="30"/>
    <col min="6401" max="6404" width="23.7109375" style="30" customWidth="1"/>
    <col min="6405" max="6656" width="9.140625" style="30"/>
    <col min="6657" max="6660" width="23.7109375" style="30" customWidth="1"/>
    <col min="6661" max="6912" width="9.140625" style="30"/>
    <col min="6913" max="6916" width="23.7109375" style="30" customWidth="1"/>
    <col min="6917" max="7168" width="9.140625" style="30"/>
    <col min="7169" max="7172" width="23.7109375" style="30" customWidth="1"/>
    <col min="7173" max="7424" width="9.140625" style="30"/>
    <col min="7425" max="7428" width="23.7109375" style="30" customWidth="1"/>
    <col min="7429" max="7680" width="9.140625" style="30"/>
    <col min="7681" max="7684" width="23.7109375" style="30" customWidth="1"/>
    <col min="7685" max="7936" width="9.140625" style="30"/>
    <col min="7937" max="7940" width="23.7109375" style="30" customWidth="1"/>
    <col min="7941" max="8192" width="9.140625" style="30"/>
    <col min="8193" max="8196" width="23.7109375" style="30" customWidth="1"/>
    <col min="8197" max="8448" width="9.140625" style="30"/>
    <col min="8449" max="8452" width="23.7109375" style="30" customWidth="1"/>
    <col min="8453" max="8704" width="9.140625" style="30"/>
    <col min="8705" max="8708" width="23.7109375" style="30" customWidth="1"/>
    <col min="8709" max="8960" width="9.140625" style="30"/>
    <col min="8961" max="8964" width="23.7109375" style="30" customWidth="1"/>
    <col min="8965" max="9216" width="9.140625" style="30"/>
    <col min="9217" max="9220" width="23.7109375" style="30" customWidth="1"/>
    <col min="9221" max="9472" width="9.140625" style="30"/>
    <col min="9473" max="9476" width="23.7109375" style="30" customWidth="1"/>
    <col min="9477" max="9728" width="9.140625" style="30"/>
    <col min="9729" max="9732" width="23.7109375" style="30" customWidth="1"/>
    <col min="9733" max="9984" width="9.140625" style="30"/>
    <col min="9985" max="9988" width="23.7109375" style="30" customWidth="1"/>
    <col min="9989" max="10240" width="9.140625" style="30"/>
    <col min="10241" max="10244" width="23.7109375" style="30" customWidth="1"/>
    <col min="10245" max="10496" width="9.140625" style="30"/>
    <col min="10497" max="10500" width="23.7109375" style="30" customWidth="1"/>
    <col min="10501" max="10752" width="9.140625" style="30"/>
    <col min="10753" max="10756" width="23.7109375" style="30" customWidth="1"/>
    <col min="10757" max="11008" width="9.140625" style="30"/>
    <col min="11009" max="11012" width="23.7109375" style="30" customWidth="1"/>
    <col min="11013" max="11264" width="9.140625" style="30"/>
    <col min="11265" max="11268" width="23.7109375" style="30" customWidth="1"/>
    <col min="11269" max="11520" width="9.140625" style="30"/>
    <col min="11521" max="11524" width="23.7109375" style="30" customWidth="1"/>
    <col min="11525" max="11776" width="9.140625" style="30"/>
    <col min="11777" max="11780" width="23.7109375" style="30" customWidth="1"/>
    <col min="11781" max="12032" width="9.140625" style="30"/>
    <col min="12033" max="12036" width="23.7109375" style="30" customWidth="1"/>
    <col min="12037" max="12288" width="9.140625" style="30"/>
    <col min="12289" max="12292" width="23.7109375" style="30" customWidth="1"/>
    <col min="12293" max="12544" width="9.140625" style="30"/>
    <col min="12545" max="12548" width="23.7109375" style="30" customWidth="1"/>
    <col min="12549" max="12800" width="9.140625" style="30"/>
    <col min="12801" max="12804" width="23.7109375" style="30" customWidth="1"/>
    <col min="12805" max="13056" width="9.140625" style="30"/>
    <col min="13057" max="13060" width="23.7109375" style="30" customWidth="1"/>
    <col min="13061" max="13312" width="9.140625" style="30"/>
    <col min="13313" max="13316" width="23.7109375" style="30" customWidth="1"/>
    <col min="13317" max="13568" width="9.140625" style="30"/>
    <col min="13569" max="13572" width="23.7109375" style="30" customWidth="1"/>
    <col min="13573" max="13824" width="9.140625" style="30"/>
    <col min="13825" max="13828" width="23.7109375" style="30" customWidth="1"/>
    <col min="13829" max="14080" width="9.140625" style="30"/>
    <col min="14081" max="14084" width="23.7109375" style="30" customWidth="1"/>
    <col min="14085" max="14336" width="9.140625" style="30"/>
    <col min="14337" max="14340" width="23.7109375" style="30" customWidth="1"/>
    <col min="14341" max="14592" width="9.140625" style="30"/>
    <col min="14593" max="14596" width="23.7109375" style="30" customWidth="1"/>
    <col min="14597" max="14848" width="9.140625" style="30"/>
    <col min="14849" max="14852" width="23.7109375" style="30" customWidth="1"/>
    <col min="14853" max="15104" width="9.140625" style="30"/>
    <col min="15105" max="15108" width="23.7109375" style="30" customWidth="1"/>
    <col min="15109" max="15360" width="9.140625" style="30"/>
    <col min="15361" max="15364" width="23.7109375" style="30" customWidth="1"/>
    <col min="15365" max="15616" width="9.140625" style="30"/>
    <col min="15617" max="15620" width="23.7109375" style="30" customWidth="1"/>
    <col min="15621" max="15872" width="9.140625" style="30"/>
    <col min="15873" max="15876" width="23.7109375" style="30" customWidth="1"/>
    <col min="15877" max="16128" width="9.140625" style="30"/>
    <col min="16129" max="16132" width="23.7109375" style="30" customWidth="1"/>
    <col min="16133" max="16384" width="9.140625" style="30"/>
  </cols>
  <sheetData>
    <row r="1" spans="1:4" ht="33.75" customHeight="1" thickBot="1">
      <c r="A1" s="303" t="s">
        <v>311</v>
      </c>
      <c r="B1" s="303"/>
      <c r="C1" s="303"/>
      <c r="D1" s="303"/>
    </row>
    <row r="2" spans="1:4" ht="38.25" customHeight="1" thickBot="1">
      <c r="A2" s="119" t="s">
        <v>68</v>
      </c>
      <c r="B2" s="118" t="s">
        <v>32</v>
      </c>
      <c r="C2" s="118" t="s">
        <v>104</v>
      </c>
      <c r="D2" s="118" t="s">
        <v>106</v>
      </c>
    </row>
    <row r="3" spans="1:4" ht="21" customHeight="1">
      <c r="A3" s="4">
        <v>1395</v>
      </c>
      <c r="B3" s="2">
        <v>704667</v>
      </c>
      <c r="C3" s="2">
        <v>39481</v>
      </c>
      <c r="D3" s="2">
        <v>665186</v>
      </c>
    </row>
    <row r="4" spans="1:4" ht="21" customHeight="1">
      <c r="A4" s="4">
        <v>1396</v>
      </c>
      <c r="B4" s="2">
        <v>752748</v>
      </c>
      <c r="C4" s="2">
        <v>39575</v>
      </c>
      <c r="D4" s="2">
        <v>713173</v>
      </c>
    </row>
    <row r="5" spans="1:4" ht="21" customHeight="1">
      <c r="A5" s="4">
        <v>1397</v>
      </c>
      <c r="B5" s="68">
        <v>806445</v>
      </c>
      <c r="C5" s="68">
        <v>38345</v>
      </c>
      <c r="D5" s="68">
        <v>768100</v>
      </c>
    </row>
    <row r="6" spans="1:4" ht="21" customHeight="1">
      <c r="A6" s="4">
        <v>1398</v>
      </c>
      <c r="B6" s="68">
        <v>750439</v>
      </c>
      <c r="C6" s="68">
        <v>31182</v>
      </c>
      <c r="D6" s="68">
        <v>719257</v>
      </c>
    </row>
    <row r="7" spans="1:4" ht="21" customHeight="1">
      <c r="A7" s="4">
        <v>1399</v>
      </c>
      <c r="B7" s="68">
        <v>728480</v>
      </c>
      <c r="C7" s="68">
        <v>26453</v>
      </c>
      <c r="D7" s="68">
        <v>702027</v>
      </c>
    </row>
    <row r="8" spans="1:4" ht="21" customHeight="1" thickBot="1">
      <c r="A8" s="4">
        <v>1400</v>
      </c>
      <c r="B8" s="68">
        <f t="shared" ref="B8:C8" si="0">SUM(B9:B41)</f>
        <v>741243</v>
      </c>
      <c r="C8" s="68">
        <f t="shared" si="0"/>
        <v>26732</v>
      </c>
      <c r="D8" s="68">
        <f>SUM(D9:D41)</f>
        <v>714511</v>
      </c>
    </row>
    <row r="9" spans="1:4" ht="21" customHeight="1" thickBot="1">
      <c r="A9" s="5" t="s">
        <v>41</v>
      </c>
      <c r="B9" s="10">
        <f>C9+D9</f>
        <v>42284</v>
      </c>
      <c r="C9" s="7">
        <v>826</v>
      </c>
      <c r="D9" s="6">
        <v>41458</v>
      </c>
    </row>
    <row r="10" spans="1:4" ht="21" customHeight="1" thickBot="1">
      <c r="A10" s="11" t="s">
        <v>42</v>
      </c>
      <c r="B10" s="10">
        <f t="shared" ref="B10:B41" si="1">C10+D10</f>
        <v>25504</v>
      </c>
      <c r="C10" s="21">
        <v>559</v>
      </c>
      <c r="D10" s="22">
        <v>24945</v>
      </c>
    </row>
    <row r="11" spans="1:4" ht="21" customHeight="1" thickBot="1">
      <c r="A11" s="11" t="s">
        <v>43</v>
      </c>
      <c r="B11" s="10">
        <f t="shared" si="1"/>
        <v>9504</v>
      </c>
      <c r="C11" s="21">
        <v>170</v>
      </c>
      <c r="D11" s="22">
        <v>9334</v>
      </c>
    </row>
    <row r="12" spans="1:4" ht="21" customHeight="1" thickBot="1">
      <c r="A12" s="11" t="s">
        <v>0</v>
      </c>
      <c r="B12" s="10">
        <f t="shared" si="1"/>
        <v>82591</v>
      </c>
      <c r="C12" s="21">
        <v>1137</v>
      </c>
      <c r="D12" s="22">
        <v>81454</v>
      </c>
    </row>
    <row r="13" spans="1:4" ht="21" customHeight="1" thickBot="1">
      <c r="A13" s="11" t="s">
        <v>33</v>
      </c>
      <c r="B13" s="10">
        <f t="shared" si="1"/>
        <v>36789</v>
      </c>
      <c r="C13" s="21">
        <v>1293</v>
      </c>
      <c r="D13" s="22">
        <v>35496</v>
      </c>
    </row>
    <row r="14" spans="1:4" ht="21" customHeight="1" thickBot="1">
      <c r="A14" s="11" t="s">
        <v>44</v>
      </c>
      <c r="B14" s="10">
        <f t="shared" si="1"/>
        <v>1229</v>
      </c>
      <c r="C14" s="21">
        <v>27</v>
      </c>
      <c r="D14" s="22">
        <v>1202</v>
      </c>
    </row>
    <row r="15" spans="1:4" ht="21" customHeight="1" thickBot="1">
      <c r="A15" s="11" t="s">
        <v>1</v>
      </c>
      <c r="B15" s="10">
        <f t="shared" si="1"/>
        <v>5945</v>
      </c>
      <c r="C15" s="21">
        <v>135</v>
      </c>
      <c r="D15" s="22">
        <v>5810</v>
      </c>
    </row>
    <row r="16" spans="1:4" ht="21" customHeight="1" thickBot="1">
      <c r="A16" s="11" t="s">
        <v>45</v>
      </c>
      <c r="B16" s="10">
        <f t="shared" si="1"/>
        <v>6994</v>
      </c>
      <c r="C16" s="21">
        <v>116</v>
      </c>
      <c r="D16" s="22">
        <v>6878</v>
      </c>
    </row>
    <row r="17" spans="1:4" ht="21" customHeight="1" thickBot="1">
      <c r="A17" s="11" t="s">
        <v>46</v>
      </c>
      <c r="B17" s="10">
        <f t="shared" si="1"/>
        <v>1104</v>
      </c>
      <c r="C17" s="21">
        <v>19</v>
      </c>
      <c r="D17" s="22">
        <v>1085</v>
      </c>
    </row>
    <row r="18" spans="1:4" ht="21" customHeight="1" thickBot="1">
      <c r="A18" s="11" t="s">
        <v>47</v>
      </c>
      <c r="B18" s="10">
        <f t="shared" si="1"/>
        <v>23235</v>
      </c>
      <c r="C18" s="21">
        <v>601</v>
      </c>
      <c r="D18" s="22">
        <v>22634</v>
      </c>
    </row>
    <row r="19" spans="1:4" ht="21" customHeight="1" thickBot="1">
      <c r="A19" s="11" t="s">
        <v>28</v>
      </c>
      <c r="B19" s="10">
        <f t="shared" si="1"/>
        <v>2409</v>
      </c>
      <c r="C19" s="21">
        <v>46</v>
      </c>
      <c r="D19" s="22">
        <v>2363</v>
      </c>
    </row>
    <row r="20" spans="1:4" ht="21" customHeight="1" thickBot="1">
      <c r="A20" s="11" t="s">
        <v>2</v>
      </c>
      <c r="B20" s="10">
        <f t="shared" si="1"/>
        <v>27383</v>
      </c>
      <c r="C20" s="21">
        <v>548</v>
      </c>
      <c r="D20" s="22">
        <v>26835</v>
      </c>
    </row>
    <row r="21" spans="1:4" ht="21" customHeight="1" thickBot="1">
      <c r="A21" s="11" t="s">
        <v>3</v>
      </c>
      <c r="B21" s="10">
        <f t="shared" si="1"/>
        <v>3243</v>
      </c>
      <c r="C21" s="21">
        <v>42</v>
      </c>
      <c r="D21" s="22">
        <v>3201</v>
      </c>
    </row>
    <row r="22" spans="1:4" ht="21" customHeight="1" thickBot="1">
      <c r="A22" s="11" t="s">
        <v>4</v>
      </c>
      <c r="B22" s="10">
        <f t="shared" si="1"/>
        <v>5790</v>
      </c>
      <c r="C22" s="21">
        <v>107</v>
      </c>
      <c r="D22" s="22">
        <v>5683</v>
      </c>
    </row>
    <row r="23" spans="1:4" ht="21" customHeight="1" thickBot="1">
      <c r="A23" s="11" t="s">
        <v>48</v>
      </c>
      <c r="B23" s="10">
        <f t="shared" si="1"/>
        <v>5322</v>
      </c>
      <c r="C23" s="21">
        <v>180</v>
      </c>
      <c r="D23" s="22">
        <v>5142</v>
      </c>
    </row>
    <row r="24" spans="1:4" ht="21" customHeight="1" thickBot="1">
      <c r="A24" s="11" t="s">
        <v>49</v>
      </c>
      <c r="B24" s="10">
        <f t="shared" si="1"/>
        <v>120089</v>
      </c>
      <c r="C24" s="21">
        <v>7572</v>
      </c>
      <c r="D24" s="22">
        <v>112517</v>
      </c>
    </row>
    <row r="25" spans="1:4" ht="21" customHeight="1" thickBot="1">
      <c r="A25" s="11" t="s">
        <v>50</v>
      </c>
      <c r="B25" s="10">
        <f t="shared" si="1"/>
        <v>52901</v>
      </c>
      <c r="C25" s="21">
        <v>1417</v>
      </c>
      <c r="D25" s="22">
        <v>51484</v>
      </c>
    </row>
    <row r="26" spans="1:4" ht="21" customHeight="1" thickBot="1">
      <c r="A26" s="11" t="s">
        <v>51</v>
      </c>
      <c r="B26" s="10">
        <f t="shared" si="1"/>
        <v>106209</v>
      </c>
      <c r="C26" s="21">
        <v>7813</v>
      </c>
      <c r="D26" s="22">
        <v>98396</v>
      </c>
    </row>
    <row r="27" spans="1:4" ht="21" customHeight="1" thickBot="1">
      <c r="A27" s="11" t="s">
        <v>5</v>
      </c>
      <c r="B27" s="10">
        <f t="shared" si="1"/>
        <v>28662</v>
      </c>
      <c r="C27" s="21">
        <v>980</v>
      </c>
      <c r="D27" s="22">
        <v>27682</v>
      </c>
    </row>
    <row r="28" spans="1:4" ht="21" customHeight="1" thickBot="1">
      <c r="A28" s="11" t="s">
        <v>52</v>
      </c>
      <c r="B28" s="10">
        <f t="shared" si="1"/>
        <v>10495</v>
      </c>
      <c r="C28" s="21">
        <v>206</v>
      </c>
      <c r="D28" s="22">
        <v>10289</v>
      </c>
    </row>
    <row r="29" spans="1:4" ht="21" customHeight="1" thickBot="1">
      <c r="A29" s="11" t="s">
        <v>6</v>
      </c>
      <c r="B29" s="10">
        <f t="shared" si="1"/>
        <v>10906</v>
      </c>
      <c r="C29" s="21">
        <v>178</v>
      </c>
      <c r="D29" s="22">
        <v>10728</v>
      </c>
    </row>
    <row r="30" spans="1:4" ht="21" customHeight="1" thickBot="1">
      <c r="A30" s="11" t="s">
        <v>53</v>
      </c>
      <c r="B30" s="10">
        <f t="shared" si="1"/>
        <v>5053</v>
      </c>
      <c r="C30" s="21">
        <v>112</v>
      </c>
      <c r="D30" s="22">
        <v>4941</v>
      </c>
    </row>
    <row r="31" spans="1:4" ht="21" customHeight="1" thickBot="1">
      <c r="A31" s="11" t="s">
        <v>54</v>
      </c>
      <c r="B31" s="10">
        <f t="shared" si="1"/>
        <v>15490</v>
      </c>
      <c r="C31" s="21">
        <v>366</v>
      </c>
      <c r="D31" s="22">
        <v>15124</v>
      </c>
    </row>
    <row r="32" spans="1:4" ht="21" customHeight="1" thickBot="1">
      <c r="A32" s="11" t="s">
        <v>55</v>
      </c>
      <c r="B32" s="10">
        <f t="shared" si="1"/>
        <v>8936</v>
      </c>
      <c r="C32" s="21">
        <v>166</v>
      </c>
      <c r="D32" s="22">
        <v>8770</v>
      </c>
    </row>
    <row r="33" spans="1:4" ht="21" customHeight="1" thickBot="1">
      <c r="A33" s="11" t="s">
        <v>56</v>
      </c>
      <c r="B33" s="10">
        <f t="shared" si="1"/>
        <v>1583</v>
      </c>
      <c r="C33" s="21">
        <v>31</v>
      </c>
      <c r="D33" s="22">
        <v>1552</v>
      </c>
    </row>
    <row r="34" spans="1:4" ht="21" customHeight="1" thickBot="1">
      <c r="A34" s="11" t="s">
        <v>7</v>
      </c>
      <c r="B34" s="10">
        <f t="shared" si="1"/>
        <v>6430</v>
      </c>
      <c r="C34" s="21">
        <v>185</v>
      </c>
      <c r="D34" s="22">
        <v>6245</v>
      </c>
    </row>
    <row r="35" spans="1:4" ht="21" customHeight="1" thickBot="1">
      <c r="A35" s="11" t="s">
        <v>57</v>
      </c>
      <c r="B35" s="10">
        <f t="shared" si="1"/>
        <v>21964</v>
      </c>
      <c r="C35" s="21">
        <v>515</v>
      </c>
      <c r="D35" s="22">
        <v>21449</v>
      </c>
    </row>
    <row r="36" spans="1:4" ht="21" customHeight="1" thickBot="1">
      <c r="A36" s="11" t="s">
        <v>8</v>
      </c>
      <c r="B36" s="10">
        <f t="shared" si="1"/>
        <v>7757</v>
      </c>
      <c r="C36" s="21">
        <v>181</v>
      </c>
      <c r="D36" s="22">
        <v>7576</v>
      </c>
    </row>
    <row r="37" spans="1:4" ht="21" customHeight="1" thickBot="1">
      <c r="A37" s="11" t="s">
        <v>9</v>
      </c>
      <c r="B37" s="10">
        <f t="shared" si="1"/>
        <v>16776</v>
      </c>
      <c r="C37" s="21">
        <v>341</v>
      </c>
      <c r="D37" s="22">
        <v>16435</v>
      </c>
    </row>
    <row r="38" spans="1:4" ht="21" customHeight="1" thickBot="1">
      <c r="A38" s="11" t="s">
        <v>58</v>
      </c>
      <c r="B38" s="10">
        <f t="shared" si="1"/>
        <v>18407</v>
      </c>
      <c r="C38" s="21">
        <v>214</v>
      </c>
      <c r="D38" s="22">
        <v>18193</v>
      </c>
    </row>
    <row r="39" spans="1:4" ht="21" customHeight="1" thickBot="1">
      <c r="A39" s="11" t="s">
        <v>10</v>
      </c>
      <c r="B39" s="10">
        <f t="shared" si="1"/>
        <v>5951</v>
      </c>
      <c r="C39" s="21">
        <v>277</v>
      </c>
      <c r="D39" s="22">
        <v>5674</v>
      </c>
    </row>
    <row r="40" spans="1:4" ht="21" customHeight="1" thickBot="1">
      <c r="A40" s="11" t="s">
        <v>11</v>
      </c>
      <c r="B40" s="10">
        <f t="shared" si="1"/>
        <v>9800</v>
      </c>
      <c r="C40" s="21">
        <v>130</v>
      </c>
      <c r="D40" s="22">
        <v>9670</v>
      </c>
    </row>
    <row r="41" spans="1:4" ht="21" customHeight="1" thickBot="1">
      <c r="A41" s="11" t="s">
        <v>59</v>
      </c>
      <c r="B41" s="10">
        <f t="shared" si="1"/>
        <v>14508</v>
      </c>
      <c r="C41" s="21">
        <v>242</v>
      </c>
      <c r="D41" s="22">
        <v>14266</v>
      </c>
    </row>
    <row r="42" spans="1:4" ht="21">
      <c r="C42" s="69"/>
      <c r="D42" s="69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59B49-39B4-40BE-8B67-1B7F78387B82}">
  <sheetPr>
    <tabColor indexed="24"/>
    <pageSetUpPr fitToPage="1"/>
  </sheetPr>
  <dimension ref="A1:D41"/>
  <sheetViews>
    <sheetView rightToLeft="1" view="pageBreakPreview" zoomScaleNormal="100" zoomScaleSheetLayoutView="100" workbookViewId="0">
      <selection sqref="A1:D1"/>
    </sheetView>
  </sheetViews>
  <sheetFormatPr defaultRowHeight="18.75"/>
  <cols>
    <col min="1" max="4" width="23.7109375" style="30" customWidth="1"/>
    <col min="5" max="256" width="9.140625" style="30"/>
    <col min="257" max="260" width="23.7109375" style="30" customWidth="1"/>
    <col min="261" max="512" width="9.140625" style="30"/>
    <col min="513" max="516" width="23.7109375" style="30" customWidth="1"/>
    <col min="517" max="768" width="9.140625" style="30"/>
    <col min="769" max="772" width="23.7109375" style="30" customWidth="1"/>
    <col min="773" max="1024" width="9.140625" style="30"/>
    <col min="1025" max="1028" width="23.7109375" style="30" customWidth="1"/>
    <col min="1029" max="1280" width="9.140625" style="30"/>
    <col min="1281" max="1284" width="23.7109375" style="30" customWidth="1"/>
    <col min="1285" max="1536" width="9.140625" style="30"/>
    <col min="1537" max="1540" width="23.7109375" style="30" customWidth="1"/>
    <col min="1541" max="1792" width="9.140625" style="30"/>
    <col min="1793" max="1796" width="23.7109375" style="30" customWidth="1"/>
    <col min="1797" max="2048" width="9.140625" style="30"/>
    <col min="2049" max="2052" width="23.7109375" style="30" customWidth="1"/>
    <col min="2053" max="2304" width="9.140625" style="30"/>
    <col min="2305" max="2308" width="23.7109375" style="30" customWidth="1"/>
    <col min="2309" max="2560" width="9.140625" style="30"/>
    <col min="2561" max="2564" width="23.7109375" style="30" customWidth="1"/>
    <col min="2565" max="2816" width="9.140625" style="30"/>
    <col min="2817" max="2820" width="23.7109375" style="30" customWidth="1"/>
    <col min="2821" max="3072" width="9.140625" style="30"/>
    <col min="3073" max="3076" width="23.7109375" style="30" customWidth="1"/>
    <col min="3077" max="3328" width="9.140625" style="30"/>
    <col min="3329" max="3332" width="23.7109375" style="30" customWidth="1"/>
    <col min="3333" max="3584" width="9.140625" style="30"/>
    <col min="3585" max="3588" width="23.7109375" style="30" customWidth="1"/>
    <col min="3589" max="3840" width="9.140625" style="30"/>
    <col min="3841" max="3844" width="23.7109375" style="30" customWidth="1"/>
    <col min="3845" max="4096" width="9.140625" style="30"/>
    <col min="4097" max="4100" width="23.7109375" style="30" customWidth="1"/>
    <col min="4101" max="4352" width="9.140625" style="30"/>
    <col min="4353" max="4356" width="23.7109375" style="30" customWidth="1"/>
    <col min="4357" max="4608" width="9.140625" style="30"/>
    <col min="4609" max="4612" width="23.7109375" style="30" customWidth="1"/>
    <col min="4613" max="4864" width="9.140625" style="30"/>
    <col min="4865" max="4868" width="23.7109375" style="30" customWidth="1"/>
    <col min="4869" max="5120" width="9.140625" style="30"/>
    <col min="5121" max="5124" width="23.7109375" style="30" customWidth="1"/>
    <col min="5125" max="5376" width="9.140625" style="30"/>
    <col min="5377" max="5380" width="23.7109375" style="30" customWidth="1"/>
    <col min="5381" max="5632" width="9.140625" style="30"/>
    <col min="5633" max="5636" width="23.7109375" style="30" customWidth="1"/>
    <col min="5637" max="5888" width="9.140625" style="30"/>
    <col min="5889" max="5892" width="23.7109375" style="30" customWidth="1"/>
    <col min="5893" max="6144" width="9.140625" style="30"/>
    <col min="6145" max="6148" width="23.7109375" style="30" customWidth="1"/>
    <col min="6149" max="6400" width="9.140625" style="30"/>
    <col min="6401" max="6404" width="23.7109375" style="30" customWidth="1"/>
    <col min="6405" max="6656" width="9.140625" style="30"/>
    <col min="6657" max="6660" width="23.7109375" style="30" customWidth="1"/>
    <col min="6661" max="6912" width="9.140625" style="30"/>
    <col min="6913" max="6916" width="23.7109375" style="30" customWidth="1"/>
    <col min="6917" max="7168" width="9.140625" style="30"/>
    <col min="7169" max="7172" width="23.7109375" style="30" customWidth="1"/>
    <col min="7173" max="7424" width="9.140625" style="30"/>
    <col min="7425" max="7428" width="23.7109375" style="30" customWidth="1"/>
    <col min="7429" max="7680" width="9.140625" style="30"/>
    <col min="7681" max="7684" width="23.7109375" style="30" customWidth="1"/>
    <col min="7685" max="7936" width="9.140625" style="30"/>
    <col min="7937" max="7940" width="23.7109375" style="30" customWidth="1"/>
    <col min="7941" max="8192" width="9.140625" style="30"/>
    <col min="8193" max="8196" width="23.7109375" style="30" customWidth="1"/>
    <col min="8197" max="8448" width="9.140625" style="30"/>
    <col min="8449" max="8452" width="23.7109375" style="30" customWidth="1"/>
    <col min="8453" max="8704" width="9.140625" style="30"/>
    <col min="8705" max="8708" width="23.7109375" style="30" customWidth="1"/>
    <col min="8709" max="8960" width="9.140625" style="30"/>
    <col min="8961" max="8964" width="23.7109375" style="30" customWidth="1"/>
    <col min="8965" max="9216" width="9.140625" style="30"/>
    <col min="9217" max="9220" width="23.7109375" style="30" customWidth="1"/>
    <col min="9221" max="9472" width="9.140625" style="30"/>
    <col min="9473" max="9476" width="23.7109375" style="30" customWidth="1"/>
    <col min="9477" max="9728" width="9.140625" style="30"/>
    <col min="9729" max="9732" width="23.7109375" style="30" customWidth="1"/>
    <col min="9733" max="9984" width="9.140625" style="30"/>
    <col min="9985" max="9988" width="23.7109375" style="30" customWidth="1"/>
    <col min="9989" max="10240" width="9.140625" style="30"/>
    <col min="10241" max="10244" width="23.7109375" style="30" customWidth="1"/>
    <col min="10245" max="10496" width="9.140625" style="30"/>
    <col min="10497" max="10500" width="23.7109375" style="30" customWidth="1"/>
    <col min="10501" max="10752" width="9.140625" style="30"/>
    <col min="10753" max="10756" width="23.7109375" style="30" customWidth="1"/>
    <col min="10757" max="11008" width="9.140625" style="30"/>
    <col min="11009" max="11012" width="23.7109375" style="30" customWidth="1"/>
    <col min="11013" max="11264" width="9.140625" style="30"/>
    <col min="11265" max="11268" width="23.7109375" style="30" customWidth="1"/>
    <col min="11269" max="11520" width="9.140625" style="30"/>
    <col min="11521" max="11524" width="23.7109375" style="30" customWidth="1"/>
    <col min="11525" max="11776" width="9.140625" style="30"/>
    <col min="11777" max="11780" width="23.7109375" style="30" customWidth="1"/>
    <col min="11781" max="12032" width="9.140625" style="30"/>
    <col min="12033" max="12036" width="23.7109375" style="30" customWidth="1"/>
    <col min="12037" max="12288" width="9.140625" style="30"/>
    <col min="12289" max="12292" width="23.7109375" style="30" customWidth="1"/>
    <col min="12293" max="12544" width="9.140625" style="30"/>
    <col min="12545" max="12548" width="23.7109375" style="30" customWidth="1"/>
    <col min="12549" max="12800" width="9.140625" style="30"/>
    <col min="12801" max="12804" width="23.7109375" style="30" customWidth="1"/>
    <col min="12805" max="13056" width="9.140625" style="30"/>
    <col min="13057" max="13060" width="23.7109375" style="30" customWidth="1"/>
    <col min="13061" max="13312" width="9.140625" style="30"/>
    <col min="13313" max="13316" width="23.7109375" style="30" customWidth="1"/>
    <col min="13317" max="13568" width="9.140625" style="30"/>
    <col min="13569" max="13572" width="23.7109375" style="30" customWidth="1"/>
    <col min="13573" max="13824" width="9.140625" style="30"/>
    <col min="13825" max="13828" width="23.7109375" style="30" customWidth="1"/>
    <col min="13829" max="14080" width="9.140625" style="30"/>
    <col min="14081" max="14084" width="23.7109375" style="30" customWidth="1"/>
    <col min="14085" max="14336" width="9.140625" style="30"/>
    <col min="14337" max="14340" width="23.7109375" style="30" customWidth="1"/>
    <col min="14341" max="14592" width="9.140625" style="30"/>
    <col min="14593" max="14596" width="23.7109375" style="30" customWidth="1"/>
    <col min="14597" max="14848" width="9.140625" style="30"/>
    <col min="14849" max="14852" width="23.7109375" style="30" customWidth="1"/>
    <col min="14853" max="15104" width="9.140625" style="30"/>
    <col min="15105" max="15108" width="23.7109375" style="30" customWidth="1"/>
    <col min="15109" max="15360" width="9.140625" style="30"/>
    <col min="15361" max="15364" width="23.7109375" style="30" customWidth="1"/>
    <col min="15365" max="15616" width="9.140625" style="30"/>
    <col min="15617" max="15620" width="23.7109375" style="30" customWidth="1"/>
    <col min="15621" max="15872" width="9.140625" style="30"/>
    <col min="15873" max="15876" width="23.7109375" style="30" customWidth="1"/>
    <col min="15877" max="16128" width="9.140625" style="30"/>
    <col min="16129" max="16132" width="23.7109375" style="30" customWidth="1"/>
    <col min="16133" max="16384" width="9.140625" style="30"/>
  </cols>
  <sheetData>
    <row r="1" spans="1:4" ht="33.75" customHeight="1" thickBot="1">
      <c r="A1" s="303" t="s">
        <v>312</v>
      </c>
      <c r="B1" s="303"/>
      <c r="C1" s="303"/>
      <c r="D1" s="303"/>
    </row>
    <row r="2" spans="1:4" ht="37.5" customHeight="1" thickBot="1">
      <c r="A2" s="119" t="s">
        <v>68</v>
      </c>
      <c r="B2" s="118" t="s">
        <v>32</v>
      </c>
      <c r="C2" s="118" t="s">
        <v>104</v>
      </c>
      <c r="D2" s="118" t="s">
        <v>106</v>
      </c>
    </row>
    <row r="3" spans="1:4" ht="21" customHeight="1">
      <c r="A3" s="4">
        <v>1395</v>
      </c>
      <c r="B3" s="2">
        <v>368321</v>
      </c>
      <c r="C3" s="2">
        <v>295969</v>
      </c>
      <c r="D3" s="2">
        <v>72352</v>
      </c>
    </row>
    <row r="4" spans="1:4" ht="21" customHeight="1">
      <c r="A4" s="4">
        <v>1396</v>
      </c>
      <c r="B4" s="2">
        <v>336716</v>
      </c>
      <c r="C4" s="2">
        <v>270982</v>
      </c>
      <c r="D4" s="2">
        <v>65734</v>
      </c>
    </row>
    <row r="5" spans="1:4" ht="21" customHeight="1">
      <c r="A5" s="4">
        <v>1397</v>
      </c>
      <c r="B5" s="68">
        <v>320325</v>
      </c>
      <c r="C5" s="68">
        <v>257035</v>
      </c>
      <c r="D5" s="68">
        <v>63290</v>
      </c>
    </row>
    <row r="6" spans="1:4" ht="21" customHeight="1">
      <c r="A6" s="4">
        <v>1398</v>
      </c>
      <c r="B6" s="68">
        <v>295567</v>
      </c>
      <c r="C6" s="68">
        <v>236251</v>
      </c>
      <c r="D6" s="68">
        <v>59316</v>
      </c>
    </row>
    <row r="7" spans="1:4" ht="21" customHeight="1">
      <c r="A7" s="4">
        <v>1399</v>
      </c>
      <c r="B7" s="68">
        <v>272633</v>
      </c>
      <c r="C7" s="68">
        <v>216391</v>
      </c>
      <c r="D7" s="68">
        <v>56242</v>
      </c>
    </row>
    <row r="8" spans="1:4" ht="21" customHeight="1" thickBot="1">
      <c r="A8" s="4">
        <v>1400</v>
      </c>
      <c r="B8" s="68">
        <f t="shared" ref="B8:C8" si="0">SUM(B9:B41)</f>
        <v>247605</v>
      </c>
      <c r="C8" s="68">
        <f t="shared" si="0"/>
        <v>194232</v>
      </c>
      <c r="D8" s="68">
        <f>SUM(D9:D41)</f>
        <v>53373</v>
      </c>
    </row>
    <row r="9" spans="1:4" ht="21" customHeight="1" thickBot="1">
      <c r="A9" s="5" t="s">
        <v>41</v>
      </c>
      <c r="B9" s="10">
        <f>C9+D9</f>
        <v>39153</v>
      </c>
      <c r="C9" s="7">
        <v>16955</v>
      </c>
      <c r="D9" s="6">
        <v>22198</v>
      </c>
    </row>
    <row r="10" spans="1:4" ht="21" customHeight="1" thickBot="1">
      <c r="A10" s="11" t="s">
        <v>42</v>
      </c>
      <c r="B10" s="10">
        <f t="shared" ref="B10:B41" si="1">C10+D10</f>
        <v>11418</v>
      </c>
      <c r="C10" s="21">
        <v>5287</v>
      </c>
      <c r="D10" s="22">
        <v>6131</v>
      </c>
    </row>
    <row r="11" spans="1:4" ht="21" customHeight="1" thickBot="1">
      <c r="A11" s="11" t="s">
        <v>43</v>
      </c>
      <c r="B11" s="10">
        <f t="shared" si="1"/>
        <v>5997</v>
      </c>
      <c r="C11" s="21">
        <v>4704</v>
      </c>
      <c r="D11" s="22">
        <v>1293</v>
      </c>
    </row>
    <row r="12" spans="1:4" ht="21" customHeight="1" thickBot="1">
      <c r="A12" s="11" t="s">
        <v>0</v>
      </c>
      <c r="B12" s="10">
        <f t="shared" si="1"/>
        <v>25680</v>
      </c>
      <c r="C12" s="21">
        <v>21985</v>
      </c>
      <c r="D12" s="22">
        <v>3695</v>
      </c>
    </row>
    <row r="13" spans="1:4" ht="21" customHeight="1" thickBot="1">
      <c r="A13" s="11" t="s">
        <v>33</v>
      </c>
      <c r="B13" s="10">
        <f t="shared" si="1"/>
        <v>2194</v>
      </c>
      <c r="C13" s="21">
        <v>1919</v>
      </c>
      <c r="D13" s="22">
        <v>275</v>
      </c>
    </row>
    <row r="14" spans="1:4" ht="21" customHeight="1" thickBot="1">
      <c r="A14" s="11" t="s">
        <v>44</v>
      </c>
      <c r="B14" s="10">
        <f t="shared" si="1"/>
        <v>3135</v>
      </c>
      <c r="C14" s="21">
        <v>3112</v>
      </c>
      <c r="D14" s="22">
        <v>23</v>
      </c>
    </row>
    <row r="15" spans="1:4" ht="21" customHeight="1" thickBot="1">
      <c r="A15" s="11" t="s">
        <v>1</v>
      </c>
      <c r="B15" s="10">
        <f t="shared" si="1"/>
        <v>1021</v>
      </c>
      <c r="C15" s="21">
        <v>992</v>
      </c>
      <c r="D15" s="22">
        <v>29</v>
      </c>
    </row>
    <row r="16" spans="1:4" ht="21" customHeight="1" thickBot="1">
      <c r="A16" s="11" t="s">
        <v>45</v>
      </c>
      <c r="B16" s="10">
        <f t="shared" si="1"/>
        <v>8167</v>
      </c>
      <c r="C16" s="21">
        <v>8078</v>
      </c>
      <c r="D16" s="22">
        <v>89</v>
      </c>
    </row>
    <row r="17" spans="1:4" ht="21" customHeight="1" thickBot="1">
      <c r="A17" s="11" t="s">
        <v>46</v>
      </c>
      <c r="B17" s="10">
        <f t="shared" si="1"/>
        <v>2992</v>
      </c>
      <c r="C17" s="21">
        <v>2268</v>
      </c>
      <c r="D17" s="22">
        <v>724</v>
      </c>
    </row>
    <row r="18" spans="1:4" ht="21" customHeight="1" thickBot="1">
      <c r="A18" s="11" t="s">
        <v>47</v>
      </c>
      <c r="B18" s="10">
        <f t="shared" si="1"/>
        <v>11035</v>
      </c>
      <c r="C18" s="21">
        <v>7495</v>
      </c>
      <c r="D18" s="22">
        <v>3540</v>
      </c>
    </row>
    <row r="19" spans="1:4" ht="21" customHeight="1" thickBot="1">
      <c r="A19" s="11" t="s">
        <v>28</v>
      </c>
      <c r="B19" s="10">
        <f t="shared" si="1"/>
        <v>2285</v>
      </c>
      <c r="C19" s="21">
        <v>1881</v>
      </c>
      <c r="D19" s="22">
        <v>404</v>
      </c>
    </row>
    <row r="20" spans="1:4" ht="21" customHeight="1" thickBot="1">
      <c r="A20" s="11" t="s">
        <v>2</v>
      </c>
      <c r="B20" s="10">
        <f t="shared" si="1"/>
        <v>2018</v>
      </c>
      <c r="C20" s="21">
        <v>1952</v>
      </c>
      <c r="D20" s="22">
        <v>66</v>
      </c>
    </row>
    <row r="21" spans="1:4" ht="21" customHeight="1" thickBot="1">
      <c r="A21" s="11" t="s">
        <v>3</v>
      </c>
      <c r="B21" s="10">
        <f t="shared" si="1"/>
        <v>5973</v>
      </c>
      <c r="C21" s="21">
        <v>3810</v>
      </c>
      <c r="D21" s="22">
        <v>2163</v>
      </c>
    </row>
    <row r="22" spans="1:4" ht="21" customHeight="1" thickBot="1">
      <c r="A22" s="11" t="s">
        <v>4</v>
      </c>
      <c r="B22" s="10">
        <f t="shared" si="1"/>
        <v>2615</v>
      </c>
      <c r="C22" s="21">
        <v>2468</v>
      </c>
      <c r="D22" s="22">
        <v>147</v>
      </c>
    </row>
    <row r="23" spans="1:4" ht="21" customHeight="1" thickBot="1">
      <c r="A23" s="11" t="s">
        <v>48</v>
      </c>
      <c r="B23" s="10">
        <f t="shared" si="1"/>
        <v>1369</v>
      </c>
      <c r="C23" s="21">
        <v>1300</v>
      </c>
      <c r="D23" s="22">
        <v>69</v>
      </c>
    </row>
    <row r="24" spans="1:4" ht="21" customHeight="1" thickBot="1">
      <c r="A24" s="11" t="s">
        <v>49</v>
      </c>
      <c r="B24" s="10">
        <f t="shared" si="1"/>
        <v>2678</v>
      </c>
      <c r="C24" s="21">
        <v>1403</v>
      </c>
      <c r="D24" s="22">
        <v>1275</v>
      </c>
    </row>
    <row r="25" spans="1:4" ht="21" customHeight="1" thickBot="1">
      <c r="A25" s="11" t="s">
        <v>50</v>
      </c>
      <c r="B25" s="10">
        <f t="shared" si="1"/>
        <v>3098</v>
      </c>
      <c r="C25" s="21">
        <v>2241</v>
      </c>
      <c r="D25" s="22">
        <v>857</v>
      </c>
    </row>
    <row r="26" spans="1:4" ht="21" customHeight="1" thickBot="1">
      <c r="A26" s="11" t="s">
        <v>51</v>
      </c>
      <c r="B26" s="10">
        <f t="shared" si="1"/>
        <v>1699</v>
      </c>
      <c r="C26" s="21">
        <v>1093</v>
      </c>
      <c r="D26" s="22">
        <v>606</v>
      </c>
    </row>
    <row r="27" spans="1:4" ht="21" customHeight="1" thickBot="1">
      <c r="A27" s="11" t="s">
        <v>5</v>
      </c>
      <c r="B27" s="10">
        <f t="shared" si="1"/>
        <v>20142</v>
      </c>
      <c r="C27" s="21">
        <v>19423</v>
      </c>
      <c r="D27" s="22">
        <v>719</v>
      </c>
    </row>
    <row r="28" spans="1:4" ht="21" customHeight="1" thickBot="1">
      <c r="A28" s="11" t="s">
        <v>52</v>
      </c>
      <c r="B28" s="10">
        <f t="shared" si="1"/>
        <v>1375</v>
      </c>
      <c r="C28" s="21">
        <v>1274</v>
      </c>
      <c r="D28" s="22">
        <v>101</v>
      </c>
    </row>
    <row r="29" spans="1:4" ht="21" customHeight="1" thickBot="1">
      <c r="A29" s="11" t="s">
        <v>6</v>
      </c>
      <c r="B29" s="10">
        <f t="shared" si="1"/>
        <v>4636</v>
      </c>
      <c r="C29" s="21">
        <v>2848</v>
      </c>
      <c r="D29" s="22">
        <v>1788</v>
      </c>
    </row>
    <row r="30" spans="1:4" ht="21" customHeight="1" thickBot="1">
      <c r="A30" s="11" t="s">
        <v>53</v>
      </c>
      <c r="B30" s="10">
        <f t="shared" si="1"/>
        <v>12261</v>
      </c>
      <c r="C30" s="21">
        <v>11008</v>
      </c>
      <c r="D30" s="22">
        <v>1253</v>
      </c>
    </row>
    <row r="31" spans="1:4" ht="21" customHeight="1" thickBot="1">
      <c r="A31" s="11" t="s">
        <v>54</v>
      </c>
      <c r="B31" s="10">
        <f t="shared" si="1"/>
        <v>10874</v>
      </c>
      <c r="C31" s="21">
        <v>10131</v>
      </c>
      <c r="D31" s="22">
        <v>743</v>
      </c>
    </row>
    <row r="32" spans="1:4" ht="21" customHeight="1" thickBot="1">
      <c r="A32" s="11" t="s">
        <v>55</v>
      </c>
      <c r="B32" s="10">
        <f t="shared" si="1"/>
        <v>5525</v>
      </c>
      <c r="C32" s="21">
        <v>5267</v>
      </c>
      <c r="D32" s="22">
        <v>258</v>
      </c>
    </row>
    <row r="33" spans="1:4" ht="21" customHeight="1" thickBot="1">
      <c r="A33" s="11" t="s">
        <v>56</v>
      </c>
      <c r="B33" s="10">
        <f t="shared" si="1"/>
        <v>1001</v>
      </c>
      <c r="C33" s="21">
        <v>994</v>
      </c>
      <c r="D33" s="22">
        <v>7</v>
      </c>
    </row>
    <row r="34" spans="1:4" ht="21" customHeight="1" thickBot="1">
      <c r="A34" s="11" t="s">
        <v>7</v>
      </c>
      <c r="B34" s="10">
        <f t="shared" si="1"/>
        <v>6959</v>
      </c>
      <c r="C34" s="21">
        <v>6828</v>
      </c>
      <c r="D34" s="22">
        <v>131</v>
      </c>
    </row>
    <row r="35" spans="1:4" ht="21" customHeight="1" thickBot="1">
      <c r="A35" s="11" t="s">
        <v>57</v>
      </c>
      <c r="B35" s="10">
        <f t="shared" si="1"/>
        <v>7078</v>
      </c>
      <c r="C35" s="21">
        <v>6661</v>
      </c>
      <c r="D35" s="22">
        <v>417</v>
      </c>
    </row>
    <row r="36" spans="1:4" ht="21" customHeight="1" thickBot="1">
      <c r="A36" s="11" t="s">
        <v>8</v>
      </c>
      <c r="B36" s="10">
        <f t="shared" si="1"/>
        <v>2935</v>
      </c>
      <c r="C36" s="21">
        <v>2831</v>
      </c>
      <c r="D36" s="22">
        <v>104</v>
      </c>
    </row>
    <row r="37" spans="1:4" ht="21" customHeight="1" thickBot="1">
      <c r="A37" s="11" t="s">
        <v>9</v>
      </c>
      <c r="B37" s="10">
        <f t="shared" si="1"/>
        <v>16413</v>
      </c>
      <c r="C37" s="21">
        <v>15893</v>
      </c>
      <c r="D37" s="22">
        <v>520</v>
      </c>
    </row>
    <row r="38" spans="1:4" ht="21" customHeight="1" thickBot="1">
      <c r="A38" s="11" t="s">
        <v>58</v>
      </c>
      <c r="B38" s="10">
        <f t="shared" si="1"/>
        <v>7284</v>
      </c>
      <c r="C38" s="21">
        <v>6538</v>
      </c>
      <c r="D38" s="22">
        <v>746</v>
      </c>
    </row>
    <row r="39" spans="1:4" ht="21" customHeight="1" thickBot="1">
      <c r="A39" s="11" t="s">
        <v>10</v>
      </c>
      <c r="B39" s="10">
        <f t="shared" si="1"/>
        <v>1425</v>
      </c>
      <c r="C39" s="21">
        <v>1390</v>
      </c>
      <c r="D39" s="22">
        <v>35</v>
      </c>
    </row>
    <row r="40" spans="1:4" ht="21" customHeight="1" thickBot="1">
      <c r="A40" s="11" t="s">
        <v>11</v>
      </c>
      <c r="B40" s="10">
        <f t="shared" si="1"/>
        <v>9467</v>
      </c>
      <c r="C40" s="21">
        <v>6953</v>
      </c>
      <c r="D40" s="22">
        <v>2514</v>
      </c>
    </row>
    <row r="41" spans="1:4" ht="21" customHeight="1" thickBot="1">
      <c r="A41" s="11" t="s">
        <v>59</v>
      </c>
      <c r="B41" s="10">
        <f t="shared" si="1"/>
        <v>7703</v>
      </c>
      <c r="C41" s="21">
        <v>7250</v>
      </c>
      <c r="D41" s="22">
        <v>453</v>
      </c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BBE3F-D530-47EA-BB57-64446B6BF4B7}">
  <sheetPr>
    <tabColor indexed="24"/>
    <pageSetUpPr fitToPage="1"/>
  </sheetPr>
  <dimension ref="A1:F42"/>
  <sheetViews>
    <sheetView rightToLeft="1" view="pageBreakPreview" zoomScaleNormal="100" zoomScaleSheetLayoutView="100" workbookViewId="0">
      <selection sqref="A1:D1"/>
    </sheetView>
  </sheetViews>
  <sheetFormatPr defaultColWidth="21.42578125" defaultRowHeight="15.75"/>
  <cols>
    <col min="1" max="4" width="23.71093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6" ht="33.75" customHeight="1" thickBot="1">
      <c r="A1" s="303" t="s">
        <v>314</v>
      </c>
      <c r="B1" s="303"/>
      <c r="C1" s="303"/>
      <c r="D1" s="303"/>
      <c r="E1" s="30"/>
      <c r="F1" s="30"/>
    </row>
    <row r="2" spans="1:6" ht="47.25" customHeight="1" thickBot="1">
      <c r="A2" s="150" t="s">
        <v>68</v>
      </c>
      <c r="B2" s="150" t="s">
        <v>40</v>
      </c>
      <c r="C2" s="150" t="s">
        <v>104</v>
      </c>
      <c r="D2" s="150" t="s">
        <v>105</v>
      </c>
    </row>
    <row r="3" spans="1:6" ht="21" customHeight="1">
      <c r="A3" s="2">
        <v>1395</v>
      </c>
      <c r="B3" s="3">
        <f t="shared" ref="B3:B41" si="0">C3+D3</f>
        <v>31483</v>
      </c>
      <c r="C3" s="3">
        <v>2529</v>
      </c>
      <c r="D3" s="3">
        <v>28954</v>
      </c>
    </row>
    <row r="4" spans="1:6" ht="21" customHeight="1">
      <c r="A4" s="2">
        <v>1396</v>
      </c>
      <c r="B4" s="3">
        <f t="shared" si="0"/>
        <v>33128</v>
      </c>
      <c r="C4" s="3">
        <v>2754</v>
      </c>
      <c r="D4" s="3">
        <v>30374</v>
      </c>
    </row>
    <row r="5" spans="1:6" ht="21" customHeight="1">
      <c r="A5" s="2">
        <v>1397</v>
      </c>
      <c r="B5" s="3">
        <f t="shared" si="0"/>
        <v>34034</v>
      </c>
      <c r="C5" s="3">
        <v>2804</v>
      </c>
      <c r="D5" s="3">
        <v>31230</v>
      </c>
    </row>
    <row r="6" spans="1:6" ht="21" customHeight="1">
      <c r="A6" s="2">
        <v>1398</v>
      </c>
      <c r="B6" s="3">
        <f t="shared" si="0"/>
        <v>31234</v>
      </c>
      <c r="C6" s="3">
        <v>2508</v>
      </c>
      <c r="D6" s="3">
        <v>28726</v>
      </c>
    </row>
    <row r="7" spans="1:6" ht="21" customHeight="1">
      <c r="A7" s="2">
        <v>1399</v>
      </c>
      <c r="B7" s="3">
        <f t="shared" si="0"/>
        <v>28610</v>
      </c>
      <c r="C7" s="3">
        <v>2265</v>
      </c>
      <c r="D7" s="3">
        <v>26345</v>
      </c>
    </row>
    <row r="8" spans="1:6" ht="21" customHeight="1" thickBot="1">
      <c r="A8" s="2">
        <v>1400</v>
      </c>
      <c r="B8" s="3">
        <f>SUM(B9:B41)</f>
        <v>26550</v>
      </c>
      <c r="C8" s="3">
        <f>SUM(C9:C41)</f>
        <v>2095</v>
      </c>
      <c r="D8" s="3">
        <f>SUM(D9:D41)</f>
        <v>24455</v>
      </c>
    </row>
    <row r="9" spans="1:6" ht="21" customHeight="1" thickBot="1">
      <c r="A9" s="5" t="s">
        <v>41</v>
      </c>
      <c r="B9" s="10">
        <f t="shared" si="0"/>
        <v>1159</v>
      </c>
      <c r="C9" s="7">
        <v>46</v>
      </c>
      <c r="D9" s="6">
        <v>1113</v>
      </c>
    </row>
    <row r="10" spans="1:6" ht="21" customHeight="1" thickBot="1">
      <c r="A10" s="11" t="s">
        <v>42</v>
      </c>
      <c r="B10" s="29">
        <f t="shared" si="0"/>
        <v>1451</v>
      </c>
      <c r="C10" s="7">
        <v>67</v>
      </c>
      <c r="D10" s="22">
        <v>1384</v>
      </c>
    </row>
    <row r="11" spans="1:6" ht="21" customHeight="1" thickBot="1">
      <c r="A11" s="11" t="s">
        <v>43</v>
      </c>
      <c r="B11" s="29">
        <f t="shared" si="0"/>
        <v>832</v>
      </c>
      <c r="C11" s="7">
        <v>68</v>
      </c>
      <c r="D11" s="22">
        <v>764</v>
      </c>
    </row>
    <row r="12" spans="1:6" ht="21" customHeight="1" thickBot="1">
      <c r="A12" s="11" t="s">
        <v>0</v>
      </c>
      <c r="B12" s="29">
        <f t="shared" si="0"/>
        <v>1492</v>
      </c>
      <c r="C12" s="7">
        <v>63</v>
      </c>
      <c r="D12" s="22">
        <v>1429</v>
      </c>
    </row>
    <row r="13" spans="1:6" ht="21" customHeight="1" thickBot="1">
      <c r="A13" s="11" t="s">
        <v>33</v>
      </c>
      <c r="B13" s="29">
        <f t="shared" si="0"/>
        <v>141</v>
      </c>
      <c r="C13" s="7">
        <v>15</v>
      </c>
      <c r="D13" s="22">
        <v>126</v>
      </c>
    </row>
    <row r="14" spans="1:6" ht="21" customHeight="1" thickBot="1">
      <c r="A14" s="11" t="s">
        <v>44</v>
      </c>
      <c r="B14" s="29">
        <f t="shared" si="0"/>
        <v>154</v>
      </c>
      <c r="C14" s="7">
        <v>13</v>
      </c>
      <c r="D14" s="22">
        <v>141</v>
      </c>
    </row>
    <row r="15" spans="1:6" ht="21" customHeight="1" thickBot="1">
      <c r="A15" s="11" t="s">
        <v>1</v>
      </c>
      <c r="B15" s="29">
        <f t="shared" si="0"/>
        <v>707</v>
      </c>
      <c r="C15" s="7">
        <v>52</v>
      </c>
      <c r="D15" s="22">
        <v>655</v>
      </c>
    </row>
    <row r="16" spans="1:6" ht="21" customHeight="1" thickBot="1">
      <c r="A16" s="11" t="s">
        <v>45</v>
      </c>
      <c r="B16" s="29">
        <f t="shared" si="0"/>
        <v>186</v>
      </c>
      <c r="C16" s="7">
        <v>5</v>
      </c>
      <c r="D16" s="22">
        <v>181</v>
      </c>
    </row>
    <row r="17" spans="1:4" ht="21" customHeight="1" thickBot="1">
      <c r="A17" s="11" t="s">
        <v>46</v>
      </c>
      <c r="B17" s="29">
        <f t="shared" si="0"/>
        <v>937</v>
      </c>
      <c r="C17" s="7">
        <v>110</v>
      </c>
      <c r="D17" s="22">
        <v>827</v>
      </c>
    </row>
    <row r="18" spans="1:4" ht="21" customHeight="1" thickBot="1">
      <c r="A18" s="11" t="s">
        <v>47</v>
      </c>
      <c r="B18" s="29">
        <f t="shared" si="0"/>
        <v>2656</v>
      </c>
      <c r="C18" s="7">
        <v>154</v>
      </c>
      <c r="D18" s="22">
        <v>2502</v>
      </c>
    </row>
    <row r="19" spans="1:4" ht="21" customHeight="1" thickBot="1">
      <c r="A19" s="11" t="s">
        <v>28</v>
      </c>
      <c r="B19" s="29">
        <f t="shared" si="0"/>
        <v>363</v>
      </c>
      <c r="C19" s="7">
        <v>54</v>
      </c>
      <c r="D19" s="22">
        <v>309</v>
      </c>
    </row>
    <row r="20" spans="1:4" ht="21" customHeight="1" thickBot="1">
      <c r="A20" s="11" t="s">
        <v>2</v>
      </c>
      <c r="B20" s="29">
        <f t="shared" si="0"/>
        <v>1195</v>
      </c>
      <c r="C20" s="7">
        <v>25</v>
      </c>
      <c r="D20" s="22">
        <v>1170</v>
      </c>
    </row>
    <row r="21" spans="1:4" ht="21" customHeight="1" thickBot="1">
      <c r="A21" s="11" t="s">
        <v>3</v>
      </c>
      <c r="B21" s="29">
        <f t="shared" si="0"/>
        <v>368</v>
      </c>
      <c r="C21" s="7">
        <v>19</v>
      </c>
      <c r="D21" s="22">
        <v>349</v>
      </c>
    </row>
    <row r="22" spans="1:4" ht="21" customHeight="1" thickBot="1">
      <c r="A22" s="11" t="s">
        <v>4</v>
      </c>
      <c r="B22" s="29">
        <f t="shared" si="0"/>
        <v>386</v>
      </c>
      <c r="C22" s="7">
        <v>41</v>
      </c>
      <c r="D22" s="22">
        <v>345</v>
      </c>
    </row>
    <row r="23" spans="1:4" ht="21" customHeight="1" thickBot="1">
      <c r="A23" s="11" t="s">
        <v>48</v>
      </c>
      <c r="B23" s="29">
        <f t="shared" si="0"/>
        <v>884</v>
      </c>
      <c r="C23" s="7">
        <v>33</v>
      </c>
      <c r="D23" s="22">
        <v>851</v>
      </c>
    </row>
    <row r="24" spans="1:4" ht="21" customHeight="1" thickBot="1">
      <c r="A24" s="11" t="s">
        <v>49</v>
      </c>
      <c r="B24" s="29">
        <f t="shared" si="0"/>
        <v>291</v>
      </c>
      <c r="C24" s="7">
        <v>7</v>
      </c>
      <c r="D24" s="22">
        <v>284</v>
      </c>
    </row>
    <row r="25" spans="1:4" ht="21" customHeight="1" thickBot="1">
      <c r="A25" s="11" t="s">
        <v>50</v>
      </c>
      <c r="B25" s="29">
        <f t="shared" si="0"/>
        <v>223</v>
      </c>
      <c r="C25" s="7">
        <v>8</v>
      </c>
      <c r="D25" s="22">
        <v>215</v>
      </c>
    </row>
    <row r="26" spans="1:4" ht="21" customHeight="1" thickBot="1">
      <c r="A26" s="11" t="s">
        <v>51</v>
      </c>
      <c r="B26" s="29">
        <f t="shared" si="0"/>
        <v>215</v>
      </c>
      <c r="C26" s="7">
        <v>7</v>
      </c>
      <c r="D26" s="22">
        <v>208</v>
      </c>
    </row>
    <row r="27" spans="1:4" ht="21" customHeight="1" thickBot="1">
      <c r="A27" s="11" t="s">
        <v>5</v>
      </c>
      <c r="B27" s="29">
        <f t="shared" si="0"/>
        <v>1248</v>
      </c>
      <c r="C27" s="7">
        <v>153</v>
      </c>
      <c r="D27" s="22">
        <v>1095</v>
      </c>
    </row>
    <row r="28" spans="1:4" ht="21" customHeight="1" thickBot="1">
      <c r="A28" s="11" t="s">
        <v>52</v>
      </c>
      <c r="B28" s="29">
        <f t="shared" si="0"/>
        <v>325</v>
      </c>
      <c r="C28" s="7">
        <v>40</v>
      </c>
      <c r="D28" s="22">
        <v>285</v>
      </c>
    </row>
    <row r="29" spans="1:4" ht="21" customHeight="1" thickBot="1">
      <c r="A29" s="11" t="s">
        <v>6</v>
      </c>
      <c r="B29" s="29">
        <f t="shared" si="0"/>
        <v>131</v>
      </c>
      <c r="C29" s="7">
        <v>4</v>
      </c>
      <c r="D29" s="22">
        <v>127</v>
      </c>
    </row>
    <row r="30" spans="1:4" ht="21" customHeight="1" thickBot="1">
      <c r="A30" s="11" t="s">
        <v>53</v>
      </c>
      <c r="B30" s="29">
        <f t="shared" si="0"/>
        <v>421</v>
      </c>
      <c r="C30" s="7">
        <v>30</v>
      </c>
      <c r="D30" s="22">
        <v>391</v>
      </c>
    </row>
    <row r="31" spans="1:4" ht="21" customHeight="1" thickBot="1">
      <c r="A31" s="11" t="s">
        <v>54</v>
      </c>
      <c r="B31" s="29">
        <f t="shared" si="0"/>
        <v>1429</v>
      </c>
      <c r="C31" s="7">
        <v>165</v>
      </c>
      <c r="D31" s="22">
        <v>1264</v>
      </c>
    </row>
    <row r="32" spans="1:4" ht="21" customHeight="1" thickBot="1">
      <c r="A32" s="11" t="s">
        <v>55</v>
      </c>
      <c r="B32" s="29">
        <f t="shared" si="0"/>
        <v>561</v>
      </c>
      <c r="C32" s="7">
        <v>36</v>
      </c>
      <c r="D32" s="22">
        <v>525</v>
      </c>
    </row>
    <row r="33" spans="1:4" ht="21" customHeight="1" thickBot="1">
      <c r="A33" s="11" t="s">
        <v>56</v>
      </c>
      <c r="B33" s="29">
        <f t="shared" si="0"/>
        <v>446</v>
      </c>
      <c r="C33" s="7">
        <v>40</v>
      </c>
      <c r="D33" s="22">
        <v>406</v>
      </c>
    </row>
    <row r="34" spans="1:4" ht="21" customHeight="1" thickBot="1">
      <c r="A34" s="11" t="s">
        <v>7</v>
      </c>
      <c r="B34" s="29">
        <f t="shared" si="0"/>
        <v>1094</v>
      </c>
      <c r="C34" s="7">
        <v>25</v>
      </c>
      <c r="D34" s="22">
        <v>1069</v>
      </c>
    </row>
    <row r="35" spans="1:4" ht="21" customHeight="1" thickBot="1">
      <c r="A35" s="11" t="s">
        <v>57</v>
      </c>
      <c r="B35" s="29">
        <f t="shared" si="0"/>
        <v>1488</v>
      </c>
      <c r="C35" s="7">
        <v>141</v>
      </c>
      <c r="D35" s="22">
        <v>1347</v>
      </c>
    </row>
    <row r="36" spans="1:4" ht="21" customHeight="1" thickBot="1">
      <c r="A36" s="11" t="s">
        <v>8</v>
      </c>
      <c r="B36" s="29">
        <f t="shared" si="0"/>
        <v>713</v>
      </c>
      <c r="C36" s="7">
        <v>32</v>
      </c>
      <c r="D36" s="22">
        <v>681</v>
      </c>
    </row>
    <row r="37" spans="1:4" ht="21" customHeight="1" thickBot="1">
      <c r="A37" s="11" t="s">
        <v>9</v>
      </c>
      <c r="B37" s="29">
        <f t="shared" si="0"/>
        <v>2351</v>
      </c>
      <c r="C37" s="7">
        <v>451</v>
      </c>
      <c r="D37" s="22">
        <v>1900</v>
      </c>
    </row>
    <row r="38" spans="1:4" ht="21" customHeight="1" thickBot="1">
      <c r="A38" s="11" t="s">
        <v>58</v>
      </c>
      <c r="B38" s="29">
        <f t="shared" si="0"/>
        <v>679</v>
      </c>
      <c r="C38" s="7">
        <v>51</v>
      </c>
      <c r="D38" s="22">
        <v>628</v>
      </c>
    </row>
    <row r="39" spans="1:4" ht="21" customHeight="1" thickBot="1">
      <c r="A39" s="11" t="s">
        <v>10</v>
      </c>
      <c r="B39" s="29">
        <f t="shared" si="0"/>
        <v>823</v>
      </c>
      <c r="C39" s="7">
        <v>53</v>
      </c>
      <c r="D39" s="22">
        <v>770</v>
      </c>
    </row>
    <row r="40" spans="1:4" ht="21" customHeight="1" thickBot="1">
      <c r="A40" s="11" t="s">
        <v>11</v>
      </c>
      <c r="B40" s="29">
        <f t="shared" si="0"/>
        <v>723</v>
      </c>
      <c r="C40" s="7">
        <v>40</v>
      </c>
      <c r="D40" s="22">
        <v>683</v>
      </c>
    </row>
    <row r="41" spans="1:4" ht="21" customHeight="1" thickBot="1">
      <c r="A41" s="11" t="s">
        <v>59</v>
      </c>
      <c r="B41" s="29">
        <f t="shared" si="0"/>
        <v>478</v>
      </c>
      <c r="C41" s="7">
        <v>47</v>
      </c>
      <c r="D41" s="22">
        <v>431</v>
      </c>
    </row>
    <row r="42" spans="1:4">
      <c r="A42" s="332"/>
      <c r="B42" s="332"/>
      <c r="C42" s="332"/>
      <c r="D42" s="332"/>
    </row>
  </sheetData>
  <mergeCells count="2">
    <mergeCell ref="A1:D1"/>
    <mergeCell ref="A42:D42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C8ED-685A-451E-9FA6-EF7E524BFF8A}">
  <sheetPr>
    <tabColor indexed="24"/>
    <pageSetUpPr fitToPage="1"/>
  </sheetPr>
  <dimension ref="A1:F42"/>
  <sheetViews>
    <sheetView rightToLeft="1" view="pageBreakPreview" zoomScaleNormal="100" zoomScaleSheetLayoutView="100" workbookViewId="0">
      <selection sqref="A1:D1"/>
    </sheetView>
  </sheetViews>
  <sheetFormatPr defaultColWidth="21.42578125" defaultRowHeight="15.75"/>
  <cols>
    <col min="1" max="4" width="23.71093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6" ht="33.75" customHeight="1" thickBot="1">
      <c r="A1" s="303" t="s">
        <v>313</v>
      </c>
      <c r="B1" s="303"/>
      <c r="C1" s="303"/>
      <c r="D1" s="303"/>
      <c r="E1" s="30"/>
      <c r="F1" s="30"/>
    </row>
    <row r="2" spans="1:6" ht="47.25" customHeight="1" thickBot="1">
      <c r="A2" s="150" t="s">
        <v>68</v>
      </c>
      <c r="B2" s="150" t="s">
        <v>40</v>
      </c>
      <c r="C2" s="150" t="s">
        <v>104</v>
      </c>
      <c r="D2" s="150" t="s">
        <v>105</v>
      </c>
    </row>
    <row r="3" spans="1:6" ht="21" customHeight="1">
      <c r="A3" s="2">
        <v>1395</v>
      </c>
      <c r="B3" s="3">
        <f t="shared" ref="B3:B41" si="0">C3+D3</f>
        <v>977048</v>
      </c>
      <c r="C3" s="3">
        <v>3128</v>
      </c>
      <c r="D3" s="3">
        <v>973920</v>
      </c>
    </row>
    <row r="4" spans="1:6" ht="21" customHeight="1">
      <c r="A4" s="2">
        <v>1396</v>
      </c>
      <c r="B4" s="3">
        <f t="shared" si="0"/>
        <v>955469</v>
      </c>
      <c r="C4" s="3">
        <v>3028</v>
      </c>
      <c r="D4" s="3">
        <v>952441</v>
      </c>
    </row>
    <row r="5" spans="1:6" ht="21" customHeight="1">
      <c r="A5" s="2">
        <v>1397</v>
      </c>
      <c r="B5" s="3">
        <f t="shared" si="0"/>
        <v>942040</v>
      </c>
      <c r="C5" s="3">
        <v>3025</v>
      </c>
      <c r="D5" s="3">
        <v>939015</v>
      </c>
    </row>
    <row r="6" spans="1:6" ht="21" customHeight="1">
      <c r="A6" s="2">
        <v>1398</v>
      </c>
      <c r="B6" s="3">
        <f t="shared" si="0"/>
        <v>910951</v>
      </c>
      <c r="C6" s="3">
        <v>2903</v>
      </c>
      <c r="D6" s="3">
        <v>908048</v>
      </c>
    </row>
    <row r="7" spans="1:6" ht="21" customHeight="1">
      <c r="A7" s="2">
        <v>1399</v>
      </c>
      <c r="B7" s="3">
        <f t="shared" si="0"/>
        <v>893259</v>
      </c>
      <c r="C7" s="3">
        <v>2842</v>
      </c>
      <c r="D7" s="3">
        <v>890417</v>
      </c>
    </row>
    <row r="8" spans="1:6" ht="21" customHeight="1" thickBot="1">
      <c r="A8" s="2">
        <v>1400</v>
      </c>
      <c r="B8" s="3">
        <f t="shared" si="0"/>
        <v>863463</v>
      </c>
      <c r="C8" s="3">
        <f>SUM(C9:C41)</f>
        <v>2692</v>
      </c>
      <c r="D8" s="3">
        <f>SUM(D9:D41)</f>
        <v>860771</v>
      </c>
    </row>
    <row r="9" spans="1:6" ht="21" customHeight="1" thickBot="1">
      <c r="A9" s="5" t="s">
        <v>41</v>
      </c>
      <c r="B9" s="10">
        <f t="shared" si="0"/>
        <v>54440</v>
      </c>
      <c r="C9" s="7">
        <v>45</v>
      </c>
      <c r="D9" s="6">
        <v>54395</v>
      </c>
    </row>
    <row r="10" spans="1:6" ht="21" customHeight="1" thickBot="1">
      <c r="A10" s="11" t="s">
        <v>42</v>
      </c>
      <c r="B10" s="29">
        <f t="shared" si="0"/>
        <v>43895</v>
      </c>
      <c r="C10" s="7">
        <v>20</v>
      </c>
      <c r="D10" s="22">
        <v>43875</v>
      </c>
    </row>
    <row r="11" spans="1:6" ht="21" customHeight="1" thickBot="1">
      <c r="A11" s="11" t="s">
        <v>43</v>
      </c>
      <c r="B11" s="29">
        <f t="shared" si="0"/>
        <v>19429</v>
      </c>
      <c r="C11" s="7">
        <v>12</v>
      </c>
      <c r="D11" s="22">
        <v>19417</v>
      </c>
    </row>
    <row r="12" spans="1:6" ht="21" customHeight="1" thickBot="1">
      <c r="A12" s="11" t="s">
        <v>0</v>
      </c>
      <c r="B12" s="29">
        <f t="shared" si="0"/>
        <v>77780</v>
      </c>
      <c r="C12" s="7">
        <v>460</v>
      </c>
      <c r="D12" s="22">
        <v>77320</v>
      </c>
    </row>
    <row r="13" spans="1:6" ht="21" customHeight="1" thickBot="1">
      <c r="A13" s="11" t="s">
        <v>33</v>
      </c>
      <c r="B13" s="29">
        <f t="shared" si="0"/>
        <v>27420</v>
      </c>
      <c r="C13" s="7">
        <v>255</v>
      </c>
      <c r="D13" s="22">
        <v>27165</v>
      </c>
    </row>
    <row r="14" spans="1:6" ht="21" customHeight="1" thickBot="1">
      <c r="A14" s="11" t="s">
        <v>44</v>
      </c>
      <c r="B14" s="29">
        <f t="shared" si="0"/>
        <v>6636</v>
      </c>
      <c r="C14" s="7">
        <v>2</v>
      </c>
      <c r="D14" s="22">
        <v>6634</v>
      </c>
    </row>
    <row r="15" spans="1:6" ht="21" customHeight="1" thickBot="1">
      <c r="A15" s="11" t="s">
        <v>1</v>
      </c>
      <c r="B15" s="29">
        <f t="shared" si="0"/>
        <v>6269</v>
      </c>
      <c r="C15" s="7">
        <v>12</v>
      </c>
      <c r="D15" s="22">
        <v>6257</v>
      </c>
    </row>
    <row r="16" spans="1:6" ht="21" customHeight="1" thickBot="1">
      <c r="A16" s="11" t="s">
        <v>45</v>
      </c>
      <c r="B16" s="29">
        <f t="shared" si="0"/>
        <v>21763</v>
      </c>
      <c r="C16" s="7">
        <v>39</v>
      </c>
      <c r="D16" s="22">
        <v>21724</v>
      </c>
    </row>
    <row r="17" spans="1:4" ht="21" customHeight="1" thickBot="1">
      <c r="A17" s="11" t="s">
        <v>46</v>
      </c>
      <c r="B17" s="29">
        <f t="shared" si="0"/>
        <v>9133</v>
      </c>
      <c r="C17" s="7">
        <v>17</v>
      </c>
      <c r="D17" s="22">
        <v>9116</v>
      </c>
    </row>
    <row r="18" spans="1:4" ht="21" customHeight="1" thickBot="1">
      <c r="A18" s="11" t="s">
        <v>47</v>
      </c>
      <c r="B18" s="29">
        <f t="shared" si="0"/>
        <v>63758</v>
      </c>
      <c r="C18" s="7">
        <v>470</v>
      </c>
      <c r="D18" s="22">
        <v>63288</v>
      </c>
    </row>
    <row r="19" spans="1:4" ht="21" customHeight="1" thickBot="1">
      <c r="A19" s="11" t="s">
        <v>28</v>
      </c>
      <c r="B19" s="29">
        <f t="shared" si="0"/>
        <v>8897</v>
      </c>
      <c r="C19" s="7">
        <v>14</v>
      </c>
      <c r="D19" s="22">
        <v>8883</v>
      </c>
    </row>
    <row r="20" spans="1:4" ht="21" customHeight="1" thickBot="1">
      <c r="A20" s="11" t="s">
        <v>2</v>
      </c>
      <c r="B20" s="29">
        <f t="shared" si="0"/>
        <v>37101</v>
      </c>
      <c r="C20" s="7">
        <v>40</v>
      </c>
      <c r="D20" s="22">
        <v>37061</v>
      </c>
    </row>
    <row r="21" spans="1:4" ht="21" customHeight="1" thickBot="1">
      <c r="A21" s="11" t="s">
        <v>3</v>
      </c>
      <c r="B21" s="29">
        <f t="shared" si="0"/>
        <v>13616</v>
      </c>
      <c r="C21" s="7">
        <v>65</v>
      </c>
      <c r="D21" s="22">
        <v>13551</v>
      </c>
    </row>
    <row r="22" spans="1:4" ht="21" customHeight="1" thickBot="1">
      <c r="A22" s="11" t="s">
        <v>4</v>
      </c>
      <c r="B22" s="29">
        <f t="shared" si="0"/>
        <v>9347</v>
      </c>
      <c r="C22" s="7">
        <v>13</v>
      </c>
      <c r="D22" s="22">
        <v>9334</v>
      </c>
    </row>
    <row r="23" spans="1:4" ht="21" customHeight="1" thickBot="1">
      <c r="A23" s="11" t="s">
        <v>48</v>
      </c>
      <c r="B23" s="29">
        <f t="shared" si="0"/>
        <v>13370</v>
      </c>
      <c r="C23" s="7">
        <v>35</v>
      </c>
      <c r="D23" s="22">
        <v>13335</v>
      </c>
    </row>
    <row r="24" spans="1:4" ht="21" customHeight="1" thickBot="1">
      <c r="A24" s="11" t="s">
        <v>49</v>
      </c>
      <c r="B24" s="29">
        <f t="shared" si="0"/>
        <v>29543</v>
      </c>
      <c r="C24" s="7">
        <v>129</v>
      </c>
      <c r="D24" s="22">
        <v>29414</v>
      </c>
    </row>
    <row r="25" spans="1:4" ht="21" customHeight="1" thickBot="1">
      <c r="A25" s="11" t="s">
        <v>50</v>
      </c>
      <c r="B25" s="29">
        <f t="shared" si="0"/>
        <v>32928</v>
      </c>
      <c r="C25" s="7">
        <v>116</v>
      </c>
      <c r="D25" s="22">
        <v>32812</v>
      </c>
    </row>
    <row r="26" spans="1:4" ht="21" customHeight="1" thickBot="1">
      <c r="A26" s="11" t="s">
        <v>51</v>
      </c>
      <c r="B26" s="29">
        <f t="shared" si="0"/>
        <v>17622</v>
      </c>
      <c r="C26" s="7">
        <v>79</v>
      </c>
      <c r="D26" s="22">
        <v>17543</v>
      </c>
    </row>
    <row r="27" spans="1:4" ht="21" customHeight="1" thickBot="1">
      <c r="A27" s="11" t="s">
        <v>5</v>
      </c>
      <c r="B27" s="29">
        <f t="shared" si="0"/>
        <v>68524</v>
      </c>
      <c r="C27" s="7">
        <v>122</v>
      </c>
      <c r="D27" s="22">
        <v>68402</v>
      </c>
    </row>
    <row r="28" spans="1:4" ht="21" customHeight="1" thickBot="1">
      <c r="A28" s="11" t="s">
        <v>52</v>
      </c>
      <c r="B28" s="29">
        <f t="shared" si="0"/>
        <v>22286</v>
      </c>
      <c r="C28" s="7">
        <v>29</v>
      </c>
      <c r="D28" s="22">
        <v>22257</v>
      </c>
    </row>
    <row r="29" spans="1:4" ht="21" customHeight="1" thickBot="1">
      <c r="A29" s="11" t="s">
        <v>6</v>
      </c>
      <c r="B29" s="29">
        <f t="shared" si="0"/>
        <v>12128</v>
      </c>
      <c r="C29" s="7">
        <v>12</v>
      </c>
      <c r="D29" s="22">
        <v>12116</v>
      </c>
    </row>
    <row r="30" spans="1:4" ht="21" customHeight="1" thickBot="1">
      <c r="A30" s="11" t="s">
        <v>53</v>
      </c>
      <c r="B30" s="29">
        <f t="shared" si="0"/>
        <v>19670</v>
      </c>
      <c r="C30" s="7">
        <v>10</v>
      </c>
      <c r="D30" s="22">
        <v>19660</v>
      </c>
    </row>
    <row r="31" spans="1:4" ht="21" customHeight="1" thickBot="1">
      <c r="A31" s="11" t="s">
        <v>54</v>
      </c>
      <c r="B31" s="29">
        <f t="shared" si="0"/>
        <v>28606</v>
      </c>
      <c r="C31" s="7">
        <v>167</v>
      </c>
      <c r="D31" s="22">
        <v>28439</v>
      </c>
    </row>
    <row r="32" spans="1:4" ht="21" customHeight="1" thickBot="1">
      <c r="A32" s="11" t="s">
        <v>55</v>
      </c>
      <c r="B32" s="29">
        <f t="shared" si="0"/>
        <v>29219</v>
      </c>
      <c r="C32" s="7">
        <v>45</v>
      </c>
      <c r="D32" s="22">
        <v>29174</v>
      </c>
    </row>
    <row r="33" spans="1:4" ht="21" customHeight="1" thickBot="1">
      <c r="A33" s="11" t="s">
        <v>56</v>
      </c>
      <c r="B33" s="29">
        <f t="shared" si="0"/>
        <v>3892</v>
      </c>
      <c r="C33" s="7">
        <v>8</v>
      </c>
      <c r="D33" s="22">
        <v>3884</v>
      </c>
    </row>
    <row r="34" spans="1:4" ht="21" customHeight="1" thickBot="1">
      <c r="A34" s="11" t="s">
        <v>7</v>
      </c>
      <c r="B34" s="29">
        <f t="shared" si="0"/>
        <v>17003</v>
      </c>
      <c r="C34" s="7">
        <v>47</v>
      </c>
      <c r="D34" s="22">
        <v>16956</v>
      </c>
    </row>
    <row r="35" spans="1:4" ht="21" customHeight="1" thickBot="1">
      <c r="A35" s="11" t="s">
        <v>57</v>
      </c>
      <c r="B35" s="29">
        <f t="shared" si="0"/>
        <v>28486</v>
      </c>
      <c r="C35" s="7">
        <v>145</v>
      </c>
      <c r="D35" s="22">
        <v>28341</v>
      </c>
    </row>
    <row r="36" spans="1:4" ht="21" customHeight="1" thickBot="1">
      <c r="A36" s="11" t="s">
        <v>8</v>
      </c>
      <c r="B36" s="29">
        <f t="shared" si="0"/>
        <v>24820</v>
      </c>
      <c r="C36" s="7">
        <v>11</v>
      </c>
      <c r="D36" s="22">
        <v>24809</v>
      </c>
    </row>
    <row r="37" spans="1:4" ht="21" customHeight="1" thickBot="1">
      <c r="A37" s="11" t="s">
        <v>9</v>
      </c>
      <c r="B37" s="29">
        <f t="shared" si="0"/>
        <v>44379</v>
      </c>
      <c r="C37" s="7">
        <v>166</v>
      </c>
      <c r="D37" s="22">
        <v>44213</v>
      </c>
    </row>
    <row r="38" spans="1:4" ht="21" customHeight="1" thickBot="1">
      <c r="A38" s="11" t="s">
        <v>58</v>
      </c>
      <c r="B38" s="29">
        <f t="shared" si="0"/>
        <v>18903</v>
      </c>
      <c r="C38" s="7">
        <v>26</v>
      </c>
      <c r="D38" s="22">
        <v>18877</v>
      </c>
    </row>
    <row r="39" spans="1:4" ht="21" customHeight="1" thickBot="1">
      <c r="A39" s="11" t="s">
        <v>10</v>
      </c>
      <c r="B39" s="29">
        <f t="shared" si="0"/>
        <v>6336</v>
      </c>
      <c r="C39" s="7">
        <v>27</v>
      </c>
      <c r="D39" s="22">
        <v>6309</v>
      </c>
    </row>
    <row r="40" spans="1:4" ht="21" customHeight="1" thickBot="1">
      <c r="A40" s="11" t="s">
        <v>11</v>
      </c>
      <c r="B40" s="29">
        <f t="shared" si="0"/>
        <v>29989</v>
      </c>
      <c r="C40" s="7">
        <v>20</v>
      </c>
      <c r="D40" s="22">
        <v>29969</v>
      </c>
    </row>
    <row r="41" spans="1:4" ht="21" customHeight="1" thickBot="1">
      <c r="A41" s="11" t="s">
        <v>59</v>
      </c>
      <c r="B41" s="29">
        <f t="shared" si="0"/>
        <v>16275</v>
      </c>
      <c r="C41" s="7">
        <v>34</v>
      </c>
      <c r="D41" s="22">
        <v>16241</v>
      </c>
    </row>
    <row r="42" spans="1:4">
      <c r="A42" s="332"/>
      <c r="B42" s="332"/>
      <c r="C42" s="332"/>
      <c r="D42" s="332"/>
    </row>
  </sheetData>
  <mergeCells count="2">
    <mergeCell ref="A1:D1"/>
    <mergeCell ref="A42:D42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09C8-4B7D-4669-8699-5CE515D1F837}">
  <sheetPr>
    <tabColor indexed="24"/>
    <pageSetUpPr fitToPage="1"/>
  </sheetPr>
  <dimension ref="A1:G42"/>
  <sheetViews>
    <sheetView rightToLeft="1" view="pageBreakPreview" zoomScaleNormal="100" zoomScaleSheetLayoutView="100" workbookViewId="0">
      <selection activeCell="B8" sqref="B8"/>
    </sheetView>
  </sheetViews>
  <sheetFormatPr defaultColWidth="21.42578125" defaultRowHeight="15.75"/>
  <cols>
    <col min="1" max="4" width="23.7109375" style="35" customWidth="1"/>
    <col min="5" max="248" width="10.28515625" style="35" customWidth="1"/>
    <col min="249" max="256" width="21.42578125" style="35"/>
    <col min="257" max="260" width="23.7109375" style="35" customWidth="1"/>
    <col min="261" max="504" width="10.28515625" style="35" customWidth="1"/>
    <col min="505" max="512" width="21.42578125" style="35"/>
    <col min="513" max="516" width="23.7109375" style="35" customWidth="1"/>
    <col min="517" max="760" width="10.28515625" style="35" customWidth="1"/>
    <col min="761" max="768" width="21.42578125" style="35"/>
    <col min="769" max="772" width="23.7109375" style="35" customWidth="1"/>
    <col min="773" max="1016" width="10.28515625" style="35" customWidth="1"/>
    <col min="1017" max="1024" width="21.42578125" style="35"/>
    <col min="1025" max="1028" width="23.7109375" style="35" customWidth="1"/>
    <col min="1029" max="1272" width="10.28515625" style="35" customWidth="1"/>
    <col min="1273" max="1280" width="21.42578125" style="35"/>
    <col min="1281" max="1284" width="23.7109375" style="35" customWidth="1"/>
    <col min="1285" max="1528" width="10.28515625" style="35" customWidth="1"/>
    <col min="1529" max="1536" width="21.42578125" style="35"/>
    <col min="1537" max="1540" width="23.7109375" style="35" customWidth="1"/>
    <col min="1541" max="1784" width="10.28515625" style="35" customWidth="1"/>
    <col min="1785" max="1792" width="21.42578125" style="35"/>
    <col min="1793" max="1796" width="23.7109375" style="35" customWidth="1"/>
    <col min="1797" max="2040" width="10.28515625" style="35" customWidth="1"/>
    <col min="2041" max="2048" width="21.42578125" style="35"/>
    <col min="2049" max="2052" width="23.7109375" style="35" customWidth="1"/>
    <col min="2053" max="2296" width="10.28515625" style="35" customWidth="1"/>
    <col min="2297" max="2304" width="21.42578125" style="35"/>
    <col min="2305" max="2308" width="23.7109375" style="35" customWidth="1"/>
    <col min="2309" max="2552" width="10.28515625" style="35" customWidth="1"/>
    <col min="2553" max="2560" width="21.42578125" style="35"/>
    <col min="2561" max="2564" width="23.7109375" style="35" customWidth="1"/>
    <col min="2565" max="2808" width="10.28515625" style="35" customWidth="1"/>
    <col min="2809" max="2816" width="21.42578125" style="35"/>
    <col min="2817" max="2820" width="23.7109375" style="35" customWidth="1"/>
    <col min="2821" max="3064" width="10.28515625" style="35" customWidth="1"/>
    <col min="3065" max="3072" width="21.42578125" style="35"/>
    <col min="3073" max="3076" width="23.7109375" style="35" customWidth="1"/>
    <col min="3077" max="3320" width="10.28515625" style="35" customWidth="1"/>
    <col min="3321" max="3328" width="21.42578125" style="35"/>
    <col min="3329" max="3332" width="23.7109375" style="35" customWidth="1"/>
    <col min="3333" max="3576" width="10.28515625" style="35" customWidth="1"/>
    <col min="3577" max="3584" width="21.42578125" style="35"/>
    <col min="3585" max="3588" width="23.7109375" style="35" customWidth="1"/>
    <col min="3589" max="3832" width="10.28515625" style="35" customWidth="1"/>
    <col min="3833" max="3840" width="21.42578125" style="35"/>
    <col min="3841" max="3844" width="23.7109375" style="35" customWidth="1"/>
    <col min="3845" max="4088" width="10.28515625" style="35" customWidth="1"/>
    <col min="4089" max="4096" width="21.42578125" style="35"/>
    <col min="4097" max="4100" width="23.7109375" style="35" customWidth="1"/>
    <col min="4101" max="4344" width="10.28515625" style="35" customWidth="1"/>
    <col min="4345" max="4352" width="21.42578125" style="35"/>
    <col min="4353" max="4356" width="23.7109375" style="35" customWidth="1"/>
    <col min="4357" max="4600" width="10.28515625" style="35" customWidth="1"/>
    <col min="4601" max="4608" width="21.42578125" style="35"/>
    <col min="4609" max="4612" width="23.7109375" style="35" customWidth="1"/>
    <col min="4613" max="4856" width="10.28515625" style="35" customWidth="1"/>
    <col min="4857" max="4864" width="21.42578125" style="35"/>
    <col min="4865" max="4868" width="23.7109375" style="35" customWidth="1"/>
    <col min="4869" max="5112" width="10.28515625" style="35" customWidth="1"/>
    <col min="5113" max="5120" width="21.42578125" style="35"/>
    <col min="5121" max="5124" width="23.7109375" style="35" customWidth="1"/>
    <col min="5125" max="5368" width="10.28515625" style="35" customWidth="1"/>
    <col min="5369" max="5376" width="21.42578125" style="35"/>
    <col min="5377" max="5380" width="23.7109375" style="35" customWidth="1"/>
    <col min="5381" max="5624" width="10.28515625" style="35" customWidth="1"/>
    <col min="5625" max="5632" width="21.42578125" style="35"/>
    <col min="5633" max="5636" width="23.7109375" style="35" customWidth="1"/>
    <col min="5637" max="5880" width="10.28515625" style="35" customWidth="1"/>
    <col min="5881" max="5888" width="21.42578125" style="35"/>
    <col min="5889" max="5892" width="23.7109375" style="35" customWidth="1"/>
    <col min="5893" max="6136" width="10.28515625" style="35" customWidth="1"/>
    <col min="6137" max="6144" width="21.42578125" style="35"/>
    <col min="6145" max="6148" width="23.7109375" style="35" customWidth="1"/>
    <col min="6149" max="6392" width="10.28515625" style="35" customWidth="1"/>
    <col min="6393" max="6400" width="21.42578125" style="35"/>
    <col min="6401" max="6404" width="23.7109375" style="35" customWidth="1"/>
    <col min="6405" max="6648" width="10.28515625" style="35" customWidth="1"/>
    <col min="6649" max="6656" width="21.42578125" style="35"/>
    <col min="6657" max="6660" width="23.7109375" style="35" customWidth="1"/>
    <col min="6661" max="6904" width="10.28515625" style="35" customWidth="1"/>
    <col min="6905" max="6912" width="21.42578125" style="35"/>
    <col min="6913" max="6916" width="23.7109375" style="35" customWidth="1"/>
    <col min="6917" max="7160" width="10.28515625" style="35" customWidth="1"/>
    <col min="7161" max="7168" width="21.42578125" style="35"/>
    <col min="7169" max="7172" width="23.7109375" style="35" customWidth="1"/>
    <col min="7173" max="7416" width="10.28515625" style="35" customWidth="1"/>
    <col min="7417" max="7424" width="21.42578125" style="35"/>
    <col min="7425" max="7428" width="23.7109375" style="35" customWidth="1"/>
    <col min="7429" max="7672" width="10.28515625" style="35" customWidth="1"/>
    <col min="7673" max="7680" width="21.42578125" style="35"/>
    <col min="7681" max="7684" width="23.7109375" style="35" customWidth="1"/>
    <col min="7685" max="7928" width="10.28515625" style="35" customWidth="1"/>
    <col min="7929" max="7936" width="21.42578125" style="35"/>
    <col min="7937" max="7940" width="23.7109375" style="35" customWidth="1"/>
    <col min="7941" max="8184" width="10.28515625" style="35" customWidth="1"/>
    <col min="8185" max="8192" width="21.42578125" style="35"/>
    <col min="8193" max="8196" width="23.7109375" style="35" customWidth="1"/>
    <col min="8197" max="8440" width="10.28515625" style="35" customWidth="1"/>
    <col min="8441" max="8448" width="21.42578125" style="35"/>
    <col min="8449" max="8452" width="23.7109375" style="35" customWidth="1"/>
    <col min="8453" max="8696" width="10.28515625" style="35" customWidth="1"/>
    <col min="8697" max="8704" width="21.42578125" style="35"/>
    <col min="8705" max="8708" width="23.7109375" style="35" customWidth="1"/>
    <col min="8709" max="8952" width="10.28515625" style="35" customWidth="1"/>
    <col min="8953" max="8960" width="21.42578125" style="35"/>
    <col min="8961" max="8964" width="23.7109375" style="35" customWidth="1"/>
    <col min="8965" max="9208" width="10.28515625" style="35" customWidth="1"/>
    <col min="9209" max="9216" width="21.42578125" style="35"/>
    <col min="9217" max="9220" width="23.7109375" style="35" customWidth="1"/>
    <col min="9221" max="9464" width="10.28515625" style="35" customWidth="1"/>
    <col min="9465" max="9472" width="21.42578125" style="35"/>
    <col min="9473" max="9476" width="23.7109375" style="35" customWidth="1"/>
    <col min="9477" max="9720" width="10.28515625" style="35" customWidth="1"/>
    <col min="9721" max="9728" width="21.42578125" style="35"/>
    <col min="9729" max="9732" width="23.7109375" style="35" customWidth="1"/>
    <col min="9733" max="9976" width="10.28515625" style="35" customWidth="1"/>
    <col min="9977" max="9984" width="21.42578125" style="35"/>
    <col min="9985" max="9988" width="23.7109375" style="35" customWidth="1"/>
    <col min="9989" max="10232" width="10.28515625" style="35" customWidth="1"/>
    <col min="10233" max="10240" width="21.42578125" style="35"/>
    <col min="10241" max="10244" width="23.7109375" style="35" customWidth="1"/>
    <col min="10245" max="10488" width="10.28515625" style="35" customWidth="1"/>
    <col min="10489" max="10496" width="21.42578125" style="35"/>
    <col min="10497" max="10500" width="23.7109375" style="35" customWidth="1"/>
    <col min="10501" max="10744" width="10.28515625" style="35" customWidth="1"/>
    <col min="10745" max="10752" width="21.42578125" style="35"/>
    <col min="10753" max="10756" width="23.7109375" style="35" customWidth="1"/>
    <col min="10757" max="11000" width="10.28515625" style="35" customWidth="1"/>
    <col min="11001" max="11008" width="21.42578125" style="35"/>
    <col min="11009" max="11012" width="23.7109375" style="35" customWidth="1"/>
    <col min="11013" max="11256" width="10.28515625" style="35" customWidth="1"/>
    <col min="11257" max="11264" width="21.42578125" style="35"/>
    <col min="11265" max="11268" width="23.7109375" style="35" customWidth="1"/>
    <col min="11269" max="11512" width="10.28515625" style="35" customWidth="1"/>
    <col min="11513" max="11520" width="21.42578125" style="35"/>
    <col min="11521" max="11524" width="23.7109375" style="35" customWidth="1"/>
    <col min="11525" max="11768" width="10.28515625" style="35" customWidth="1"/>
    <col min="11769" max="11776" width="21.42578125" style="35"/>
    <col min="11777" max="11780" width="23.7109375" style="35" customWidth="1"/>
    <col min="11781" max="12024" width="10.28515625" style="35" customWidth="1"/>
    <col min="12025" max="12032" width="21.42578125" style="35"/>
    <col min="12033" max="12036" width="23.7109375" style="35" customWidth="1"/>
    <col min="12037" max="12280" width="10.28515625" style="35" customWidth="1"/>
    <col min="12281" max="12288" width="21.42578125" style="35"/>
    <col min="12289" max="12292" width="23.7109375" style="35" customWidth="1"/>
    <col min="12293" max="12536" width="10.28515625" style="35" customWidth="1"/>
    <col min="12537" max="12544" width="21.42578125" style="35"/>
    <col min="12545" max="12548" width="23.7109375" style="35" customWidth="1"/>
    <col min="12549" max="12792" width="10.28515625" style="35" customWidth="1"/>
    <col min="12793" max="12800" width="21.42578125" style="35"/>
    <col min="12801" max="12804" width="23.7109375" style="35" customWidth="1"/>
    <col min="12805" max="13048" width="10.28515625" style="35" customWidth="1"/>
    <col min="13049" max="13056" width="21.42578125" style="35"/>
    <col min="13057" max="13060" width="23.7109375" style="35" customWidth="1"/>
    <col min="13061" max="13304" width="10.28515625" style="35" customWidth="1"/>
    <col min="13305" max="13312" width="21.42578125" style="35"/>
    <col min="13313" max="13316" width="23.7109375" style="35" customWidth="1"/>
    <col min="13317" max="13560" width="10.28515625" style="35" customWidth="1"/>
    <col min="13561" max="13568" width="21.42578125" style="35"/>
    <col min="13569" max="13572" width="23.7109375" style="35" customWidth="1"/>
    <col min="13573" max="13816" width="10.28515625" style="35" customWidth="1"/>
    <col min="13817" max="13824" width="21.42578125" style="35"/>
    <col min="13825" max="13828" width="23.7109375" style="35" customWidth="1"/>
    <col min="13829" max="14072" width="10.28515625" style="35" customWidth="1"/>
    <col min="14073" max="14080" width="21.42578125" style="35"/>
    <col min="14081" max="14084" width="23.7109375" style="35" customWidth="1"/>
    <col min="14085" max="14328" width="10.28515625" style="35" customWidth="1"/>
    <col min="14329" max="14336" width="21.42578125" style="35"/>
    <col min="14337" max="14340" width="23.7109375" style="35" customWidth="1"/>
    <col min="14341" max="14584" width="10.28515625" style="35" customWidth="1"/>
    <col min="14585" max="14592" width="21.42578125" style="35"/>
    <col min="14593" max="14596" width="23.7109375" style="35" customWidth="1"/>
    <col min="14597" max="14840" width="10.28515625" style="35" customWidth="1"/>
    <col min="14841" max="14848" width="21.42578125" style="35"/>
    <col min="14849" max="14852" width="23.7109375" style="35" customWidth="1"/>
    <col min="14853" max="15096" width="10.28515625" style="35" customWidth="1"/>
    <col min="15097" max="15104" width="21.42578125" style="35"/>
    <col min="15105" max="15108" width="23.7109375" style="35" customWidth="1"/>
    <col min="15109" max="15352" width="10.28515625" style="35" customWidth="1"/>
    <col min="15353" max="15360" width="21.42578125" style="35"/>
    <col min="15361" max="15364" width="23.7109375" style="35" customWidth="1"/>
    <col min="15365" max="15608" width="10.28515625" style="35" customWidth="1"/>
    <col min="15609" max="15616" width="21.42578125" style="35"/>
    <col min="15617" max="15620" width="23.7109375" style="35" customWidth="1"/>
    <col min="15621" max="15864" width="10.28515625" style="35" customWidth="1"/>
    <col min="15865" max="15872" width="21.42578125" style="35"/>
    <col min="15873" max="15876" width="23.7109375" style="35" customWidth="1"/>
    <col min="15877" max="16120" width="10.28515625" style="35" customWidth="1"/>
    <col min="16121" max="16128" width="21.42578125" style="35"/>
    <col min="16129" max="16132" width="23.7109375" style="35" customWidth="1"/>
    <col min="16133" max="16376" width="10.28515625" style="35" customWidth="1"/>
    <col min="16377" max="16384" width="21.42578125" style="35"/>
  </cols>
  <sheetData>
    <row r="1" spans="1:7" ht="33.75" customHeight="1" thickBot="1">
      <c r="A1" s="303" t="s">
        <v>315</v>
      </c>
      <c r="B1" s="303"/>
      <c r="C1" s="303"/>
      <c r="D1" s="303"/>
      <c r="E1" s="30"/>
      <c r="F1" s="30"/>
    </row>
    <row r="2" spans="1:7" ht="47.25" customHeight="1" thickBot="1">
      <c r="A2" s="150" t="s">
        <v>68</v>
      </c>
      <c r="B2" s="150" t="s">
        <v>40</v>
      </c>
      <c r="C2" s="150" t="s">
        <v>104</v>
      </c>
      <c r="D2" s="150" t="s">
        <v>105</v>
      </c>
    </row>
    <row r="3" spans="1:7" ht="21" customHeight="1">
      <c r="A3" s="2">
        <v>1395</v>
      </c>
      <c r="B3" s="3">
        <f t="shared" ref="B3:B41" si="0">C3+D3</f>
        <v>35633</v>
      </c>
      <c r="C3" s="3">
        <v>2065</v>
      </c>
      <c r="D3" s="3">
        <v>33568</v>
      </c>
      <c r="F3" s="46"/>
      <c r="G3" s="46"/>
    </row>
    <row r="4" spans="1:7" ht="21" customHeight="1">
      <c r="A4" s="2">
        <v>1396</v>
      </c>
      <c r="B4" s="3">
        <f t="shared" si="0"/>
        <v>44654</v>
      </c>
      <c r="C4" s="3">
        <v>2862</v>
      </c>
      <c r="D4" s="3">
        <v>41792</v>
      </c>
      <c r="F4" s="46"/>
      <c r="G4" s="46"/>
    </row>
    <row r="5" spans="1:7" ht="21" customHeight="1">
      <c r="A5" s="2">
        <v>1397</v>
      </c>
      <c r="B5" s="3">
        <f t="shared" si="0"/>
        <v>107331</v>
      </c>
      <c r="C5" s="3">
        <v>8423</v>
      </c>
      <c r="D5" s="3">
        <v>98908</v>
      </c>
    </row>
    <row r="6" spans="1:7" ht="21" customHeight="1">
      <c r="A6" s="2">
        <v>1398</v>
      </c>
      <c r="B6" s="3">
        <f t="shared" si="0"/>
        <v>121854</v>
      </c>
      <c r="C6" s="3">
        <v>10352</v>
      </c>
      <c r="D6" s="3">
        <v>111502</v>
      </c>
    </row>
    <row r="7" spans="1:7" ht="21" customHeight="1">
      <c r="A7" s="2">
        <v>1399</v>
      </c>
      <c r="B7" s="3">
        <f t="shared" si="0"/>
        <v>142758</v>
      </c>
      <c r="C7" s="3">
        <v>12966</v>
      </c>
      <c r="D7" s="3">
        <v>129792</v>
      </c>
    </row>
    <row r="8" spans="1:7" ht="21" customHeight="1" thickBot="1">
      <c r="A8" s="2">
        <v>1400</v>
      </c>
      <c r="B8" s="3">
        <f>SUM(B9:B41)</f>
        <v>168641</v>
      </c>
      <c r="C8" s="3">
        <f>SUM(C9:C41)</f>
        <v>16826</v>
      </c>
      <c r="D8" s="3">
        <f>SUM(D9:D41)</f>
        <v>151815</v>
      </c>
    </row>
    <row r="9" spans="1:7" ht="21" customHeight="1" thickBot="1">
      <c r="A9" s="5" t="s">
        <v>41</v>
      </c>
      <c r="B9" s="10">
        <f t="shared" si="0"/>
        <v>7345</v>
      </c>
      <c r="C9" s="7">
        <v>591</v>
      </c>
      <c r="D9" s="6">
        <v>6754</v>
      </c>
    </row>
    <row r="10" spans="1:7" ht="21" customHeight="1" thickBot="1">
      <c r="A10" s="11" t="s">
        <v>42</v>
      </c>
      <c r="B10" s="29">
        <f t="shared" si="0"/>
        <v>3491</v>
      </c>
      <c r="C10" s="7">
        <v>332</v>
      </c>
      <c r="D10" s="22">
        <v>3159</v>
      </c>
    </row>
    <row r="11" spans="1:7" ht="21" customHeight="1" thickBot="1">
      <c r="A11" s="11" t="s">
        <v>43</v>
      </c>
      <c r="B11" s="29">
        <f t="shared" si="0"/>
        <v>2106</v>
      </c>
      <c r="C11" s="7">
        <v>166</v>
      </c>
      <c r="D11" s="22">
        <v>1940</v>
      </c>
    </row>
    <row r="12" spans="1:7" ht="21" customHeight="1" thickBot="1">
      <c r="A12" s="11" t="s">
        <v>0</v>
      </c>
      <c r="B12" s="29">
        <f t="shared" si="0"/>
        <v>12590</v>
      </c>
      <c r="C12" s="7">
        <v>1196</v>
      </c>
      <c r="D12" s="22">
        <v>11394</v>
      </c>
    </row>
    <row r="13" spans="1:7" ht="21" customHeight="1" thickBot="1">
      <c r="A13" s="11" t="s">
        <v>33</v>
      </c>
      <c r="B13" s="29">
        <f t="shared" si="0"/>
        <v>3956</v>
      </c>
      <c r="C13" s="7">
        <v>412</v>
      </c>
      <c r="D13" s="22">
        <v>3544</v>
      </c>
    </row>
    <row r="14" spans="1:7" ht="21" customHeight="1" thickBot="1">
      <c r="A14" s="11" t="s">
        <v>44</v>
      </c>
      <c r="B14" s="29">
        <f t="shared" si="0"/>
        <v>346</v>
      </c>
      <c r="C14" s="7">
        <v>42</v>
      </c>
      <c r="D14" s="22">
        <v>304</v>
      </c>
    </row>
    <row r="15" spans="1:7" ht="21" customHeight="1" thickBot="1">
      <c r="A15" s="11" t="s">
        <v>1</v>
      </c>
      <c r="B15" s="29">
        <f t="shared" si="0"/>
        <v>1691</v>
      </c>
      <c r="C15" s="7">
        <v>224</v>
      </c>
      <c r="D15" s="22">
        <v>1467</v>
      </c>
    </row>
    <row r="16" spans="1:7" ht="21" customHeight="1" thickBot="1">
      <c r="A16" s="11" t="s">
        <v>45</v>
      </c>
      <c r="B16" s="29">
        <f t="shared" si="0"/>
        <v>1642</v>
      </c>
      <c r="C16" s="7">
        <v>232</v>
      </c>
      <c r="D16" s="22">
        <v>1410</v>
      </c>
    </row>
    <row r="17" spans="1:4" ht="21" customHeight="1" thickBot="1">
      <c r="A17" s="11" t="s">
        <v>46</v>
      </c>
      <c r="B17" s="29">
        <f t="shared" si="0"/>
        <v>1055</v>
      </c>
      <c r="C17" s="7">
        <v>101</v>
      </c>
      <c r="D17" s="22">
        <v>954</v>
      </c>
    </row>
    <row r="18" spans="1:4" ht="21" customHeight="1" thickBot="1">
      <c r="A18" s="11" t="s">
        <v>47</v>
      </c>
      <c r="B18" s="29">
        <f t="shared" si="0"/>
        <v>12435</v>
      </c>
      <c r="C18" s="7">
        <v>1370</v>
      </c>
      <c r="D18" s="22">
        <v>11065</v>
      </c>
    </row>
    <row r="19" spans="1:4" ht="21" customHeight="1" thickBot="1">
      <c r="A19" s="11" t="s">
        <v>28</v>
      </c>
      <c r="B19" s="29">
        <f t="shared" si="0"/>
        <v>1165</v>
      </c>
      <c r="C19" s="7">
        <v>148</v>
      </c>
      <c r="D19" s="22">
        <v>1017</v>
      </c>
    </row>
    <row r="20" spans="1:4" ht="21" customHeight="1" thickBot="1">
      <c r="A20" s="11" t="s">
        <v>2</v>
      </c>
      <c r="B20" s="29">
        <f t="shared" si="0"/>
        <v>8540</v>
      </c>
      <c r="C20" s="7">
        <v>801</v>
      </c>
      <c r="D20" s="22">
        <v>7739</v>
      </c>
    </row>
    <row r="21" spans="1:4" ht="21" customHeight="1" thickBot="1">
      <c r="A21" s="11" t="s">
        <v>3</v>
      </c>
      <c r="B21" s="29">
        <f t="shared" si="0"/>
        <v>2377</v>
      </c>
      <c r="C21" s="7">
        <v>266</v>
      </c>
      <c r="D21" s="22">
        <v>2111</v>
      </c>
    </row>
    <row r="22" spans="1:4" ht="21" customHeight="1" thickBot="1">
      <c r="A22" s="11" t="s">
        <v>4</v>
      </c>
      <c r="B22" s="29">
        <f t="shared" si="0"/>
        <v>1413</v>
      </c>
      <c r="C22" s="7">
        <v>130</v>
      </c>
      <c r="D22" s="22">
        <v>1283</v>
      </c>
    </row>
    <row r="23" spans="1:4" ht="21" customHeight="1" thickBot="1">
      <c r="A23" s="11" t="s">
        <v>48</v>
      </c>
      <c r="B23" s="29">
        <f t="shared" si="0"/>
        <v>704</v>
      </c>
      <c r="C23" s="7">
        <v>85</v>
      </c>
      <c r="D23" s="22">
        <v>619</v>
      </c>
    </row>
    <row r="24" spans="1:4" ht="21" customHeight="1" thickBot="1">
      <c r="A24" s="11" t="s">
        <v>49</v>
      </c>
      <c r="B24" s="29">
        <f t="shared" si="0"/>
        <v>19876</v>
      </c>
      <c r="C24" s="7">
        <v>2027</v>
      </c>
      <c r="D24" s="22">
        <v>17849</v>
      </c>
    </row>
    <row r="25" spans="1:4" ht="21" customHeight="1" thickBot="1">
      <c r="A25" s="11" t="s">
        <v>50</v>
      </c>
      <c r="B25" s="29">
        <f t="shared" si="0"/>
        <v>13939</v>
      </c>
      <c r="C25" s="7">
        <v>956</v>
      </c>
      <c r="D25" s="22">
        <v>12983</v>
      </c>
    </row>
    <row r="26" spans="1:4" ht="21" customHeight="1" thickBot="1">
      <c r="A26" s="11" t="s">
        <v>51</v>
      </c>
      <c r="B26" s="29">
        <f t="shared" si="0"/>
        <v>20754</v>
      </c>
      <c r="C26" s="7">
        <v>2519</v>
      </c>
      <c r="D26" s="22">
        <v>18235</v>
      </c>
    </row>
    <row r="27" spans="1:4" ht="21" customHeight="1" thickBot="1">
      <c r="A27" s="11" t="s">
        <v>5</v>
      </c>
      <c r="B27" s="29">
        <f t="shared" si="0"/>
        <v>8655</v>
      </c>
      <c r="C27" s="7">
        <v>842</v>
      </c>
      <c r="D27" s="22">
        <v>7813</v>
      </c>
    </row>
    <row r="28" spans="1:4" ht="21" customHeight="1" thickBot="1">
      <c r="A28" s="11" t="s">
        <v>52</v>
      </c>
      <c r="B28" s="29">
        <f t="shared" si="0"/>
        <v>3475</v>
      </c>
      <c r="C28" s="7">
        <v>419</v>
      </c>
      <c r="D28" s="22">
        <v>3056</v>
      </c>
    </row>
    <row r="29" spans="1:4" ht="21" customHeight="1" thickBot="1">
      <c r="A29" s="11" t="s">
        <v>6</v>
      </c>
      <c r="B29" s="29">
        <f t="shared" si="0"/>
        <v>3012</v>
      </c>
      <c r="C29" s="7">
        <v>148</v>
      </c>
      <c r="D29" s="22">
        <v>2864</v>
      </c>
    </row>
    <row r="30" spans="1:4" ht="21" customHeight="1" thickBot="1">
      <c r="A30" s="11" t="s">
        <v>53</v>
      </c>
      <c r="B30" s="29">
        <f t="shared" si="0"/>
        <v>3078</v>
      </c>
      <c r="C30" s="7">
        <v>330</v>
      </c>
      <c r="D30" s="22">
        <v>2748</v>
      </c>
    </row>
    <row r="31" spans="1:4" ht="21" customHeight="1" thickBot="1">
      <c r="A31" s="11" t="s">
        <v>54</v>
      </c>
      <c r="B31" s="29">
        <f t="shared" si="0"/>
        <v>3323</v>
      </c>
      <c r="C31" s="7">
        <v>413</v>
      </c>
      <c r="D31" s="22">
        <v>2910</v>
      </c>
    </row>
    <row r="32" spans="1:4" ht="21" customHeight="1" thickBot="1">
      <c r="A32" s="11" t="s">
        <v>55</v>
      </c>
      <c r="B32" s="29">
        <f t="shared" si="0"/>
        <v>1534</v>
      </c>
      <c r="C32" s="7">
        <v>165</v>
      </c>
      <c r="D32" s="22">
        <v>1369</v>
      </c>
    </row>
    <row r="33" spans="1:4" ht="21" customHeight="1" thickBot="1">
      <c r="A33" s="11" t="s">
        <v>56</v>
      </c>
      <c r="B33" s="29">
        <f t="shared" si="0"/>
        <v>714</v>
      </c>
      <c r="C33" s="7">
        <v>87</v>
      </c>
      <c r="D33" s="22">
        <v>627</v>
      </c>
    </row>
    <row r="34" spans="1:4" ht="21" customHeight="1" thickBot="1">
      <c r="A34" s="11" t="s">
        <v>7</v>
      </c>
      <c r="B34" s="29">
        <f t="shared" si="0"/>
        <v>3420</v>
      </c>
      <c r="C34" s="7">
        <v>424</v>
      </c>
      <c r="D34" s="22">
        <v>2996</v>
      </c>
    </row>
    <row r="35" spans="1:4" ht="21" customHeight="1" thickBot="1">
      <c r="A35" s="11" t="s">
        <v>57</v>
      </c>
      <c r="B35" s="29">
        <f t="shared" si="0"/>
        <v>3013</v>
      </c>
      <c r="C35" s="7">
        <v>290</v>
      </c>
      <c r="D35" s="22">
        <v>2723</v>
      </c>
    </row>
    <row r="36" spans="1:4" ht="21" customHeight="1" thickBot="1">
      <c r="A36" s="11" t="s">
        <v>8</v>
      </c>
      <c r="B36" s="29">
        <f t="shared" si="0"/>
        <v>1958</v>
      </c>
      <c r="C36" s="7">
        <v>177</v>
      </c>
      <c r="D36" s="22">
        <v>1781</v>
      </c>
    </row>
    <row r="37" spans="1:4" ht="21" customHeight="1" thickBot="1">
      <c r="A37" s="11" t="s">
        <v>9</v>
      </c>
      <c r="B37" s="29">
        <f t="shared" si="0"/>
        <v>9158</v>
      </c>
      <c r="C37" s="7">
        <v>809</v>
      </c>
      <c r="D37" s="22">
        <v>8349</v>
      </c>
    </row>
    <row r="38" spans="1:4" ht="21" customHeight="1" thickBot="1">
      <c r="A38" s="11" t="s">
        <v>58</v>
      </c>
      <c r="B38" s="29">
        <f t="shared" si="0"/>
        <v>4794</v>
      </c>
      <c r="C38" s="7">
        <v>447</v>
      </c>
      <c r="D38" s="22">
        <v>4347</v>
      </c>
    </row>
    <row r="39" spans="1:4" ht="21" customHeight="1" thickBot="1">
      <c r="A39" s="11" t="s">
        <v>10</v>
      </c>
      <c r="B39" s="29">
        <f t="shared" si="0"/>
        <v>2046</v>
      </c>
      <c r="C39" s="7">
        <v>292</v>
      </c>
      <c r="D39" s="22">
        <v>1754</v>
      </c>
    </row>
    <row r="40" spans="1:4" ht="21" customHeight="1" thickBot="1">
      <c r="A40" s="11" t="s">
        <v>11</v>
      </c>
      <c r="B40" s="29">
        <f t="shared" si="0"/>
        <v>1694</v>
      </c>
      <c r="C40" s="7">
        <v>115</v>
      </c>
      <c r="D40" s="22">
        <v>1579</v>
      </c>
    </row>
    <row r="41" spans="1:4" ht="21" customHeight="1" thickBot="1">
      <c r="A41" s="11" t="s">
        <v>59</v>
      </c>
      <c r="B41" s="29">
        <f t="shared" si="0"/>
        <v>3342</v>
      </c>
      <c r="C41" s="7">
        <v>270</v>
      </c>
      <c r="D41" s="22">
        <v>3072</v>
      </c>
    </row>
    <row r="42" spans="1:4">
      <c r="A42" s="332"/>
      <c r="B42" s="332"/>
      <c r="C42" s="332"/>
      <c r="D42" s="332"/>
    </row>
  </sheetData>
  <mergeCells count="2">
    <mergeCell ref="A1:D1"/>
    <mergeCell ref="A42:D42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  <ignoredErrors>
    <ignoredError sqref="B8" formula="1"/>
  </ignoredError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D68B6-2187-4D72-8E9B-A6F94EB93C5E}">
  <sheetPr>
    <tabColor indexed="24"/>
    <pageSetUpPr fitToPage="1"/>
  </sheetPr>
  <dimension ref="A1:F41"/>
  <sheetViews>
    <sheetView rightToLeft="1" view="pageBreakPreview" zoomScaleNormal="100" zoomScaleSheetLayoutView="100" workbookViewId="0">
      <selection sqref="A1:E1"/>
    </sheetView>
  </sheetViews>
  <sheetFormatPr defaultColWidth="15.7109375" defaultRowHeight="22.5"/>
  <cols>
    <col min="1" max="1" width="21.28515625" style="28" bestFit="1" customWidth="1"/>
    <col min="2" max="2" width="16.28515625" style="28" customWidth="1"/>
    <col min="3" max="5" width="16.140625" style="19" customWidth="1"/>
    <col min="6" max="240" width="15.7109375" style="19"/>
    <col min="241" max="241" width="19.140625" style="19" customWidth="1"/>
    <col min="242" max="242" width="15.140625" style="19" customWidth="1"/>
    <col min="243" max="246" width="16.140625" style="19" customWidth="1"/>
    <col min="247" max="252" width="15.7109375" style="19"/>
    <col min="253" max="253" width="21.28515625" style="19" bestFit="1" customWidth="1"/>
    <col min="254" max="254" width="15.140625" style="19" customWidth="1"/>
    <col min="255" max="258" width="16.140625" style="19" customWidth="1"/>
    <col min="259" max="496" width="15.7109375" style="19"/>
    <col min="497" max="497" width="19.140625" style="19" customWidth="1"/>
    <col min="498" max="498" width="15.140625" style="19" customWidth="1"/>
    <col min="499" max="502" width="16.140625" style="19" customWidth="1"/>
    <col min="503" max="508" width="15.7109375" style="19"/>
    <col min="509" max="509" width="21.28515625" style="19" bestFit="1" customWidth="1"/>
    <col min="510" max="510" width="15.140625" style="19" customWidth="1"/>
    <col min="511" max="514" width="16.140625" style="19" customWidth="1"/>
    <col min="515" max="752" width="15.7109375" style="19"/>
    <col min="753" max="753" width="19.140625" style="19" customWidth="1"/>
    <col min="754" max="754" width="15.140625" style="19" customWidth="1"/>
    <col min="755" max="758" width="16.140625" style="19" customWidth="1"/>
    <col min="759" max="764" width="15.7109375" style="19"/>
    <col min="765" max="765" width="21.28515625" style="19" bestFit="1" customWidth="1"/>
    <col min="766" max="766" width="15.140625" style="19" customWidth="1"/>
    <col min="767" max="770" width="16.140625" style="19" customWidth="1"/>
    <col min="771" max="1008" width="15.7109375" style="19"/>
    <col min="1009" max="1009" width="19.140625" style="19" customWidth="1"/>
    <col min="1010" max="1010" width="15.140625" style="19" customWidth="1"/>
    <col min="1011" max="1014" width="16.140625" style="19" customWidth="1"/>
    <col min="1015" max="1020" width="15.7109375" style="19"/>
    <col min="1021" max="1021" width="21.28515625" style="19" bestFit="1" customWidth="1"/>
    <col min="1022" max="1022" width="15.140625" style="19" customWidth="1"/>
    <col min="1023" max="1026" width="16.140625" style="19" customWidth="1"/>
    <col min="1027" max="1264" width="15.7109375" style="19"/>
    <col min="1265" max="1265" width="19.140625" style="19" customWidth="1"/>
    <col min="1266" max="1266" width="15.140625" style="19" customWidth="1"/>
    <col min="1267" max="1270" width="16.140625" style="19" customWidth="1"/>
    <col min="1271" max="1276" width="15.7109375" style="19"/>
    <col min="1277" max="1277" width="21.28515625" style="19" bestFit="1" customWidth="1"/>
    <col min="1278" max="1278" width="15.140625" style="19" customWidth="1"/>
    <col min="1279" max="1282" width="16.140625" style="19" customWidth="1"/>
    <col min="1283" max="1520" width="15.7109375" style="19"/>
    <col min="1521" max="1521" width="19.140625" style="19" customWidth="1"/>
    <col min="1522" max="1522" width="15.140625" style="19" customWidth="1"/>
    <col min="1523" max="1526" width="16.140625" style="19" customWidth="1"/>
    <col min="1527" max="1532" width="15.7109375" style="19"/>
    <col min="1533" max="1533" width="21.28515625" style="19" bestFit="1" customWidth="1"/>
    <col min="1534" max="1534" width="15.140625" style="19" customWidth="1"/>
    <col min="1535" max="1538" width="16.140625" style="19" customWidth="1"/>
    <col min="1539" max="1776" width="15.7109375" style="19"/>
    <col min="1777" max="1777" width="19.140625" style="19" customWidth="1"/>
    <col min="1778" max="1778" width="15.140625" style="19" customWidth="1"/>
    <col min="1779" max="1782" width="16.140625" style="19" customWidth="1"/>
    <col min="1783" max="1788" width="15.7109375" style="19"/>
    <col min="1789" max="1789" width="21.28515625" style="19" bestFit="1" customWidth="1"/>
    <col min="1790" max="1790" width="15.140625" style="19" customWidth="1"/>
    <col min="1791" max="1794" width="16.140625" style="19" customWidth="1"/>
    <col min="1795" max="2032" width="15.7109375" style="19"/>
    <col min="2033" max="2033" width="19.140625" style="19" customWidth="1"/>
    <col min="2034" max="2034" width="15.140625" style="19" customWidth="1"/>
    <col min="2035" max="2038" width="16.140625" style="19" customWidth="1"/>
    <col min="2039" max="2044" width="15.7109375" style="19"/>
    <col min="2045" max="2045" width="21.28515625" style="19" bestFit="1" customWidth="1"/>
    <col min="2046" max="2046" width="15.140625" style="19" customWidth="1"/>
    <col min="2047" max="2050" width="16.140625" style="19" customWidth="1"/>
    <col min="2051" max="2288" width="15.7109375" style="19"/>
    <col min="2289" max="2289" width="19.140625" style="19" customWidth="1"/>
    <col min="2290" max="2290" width="15.140625" style="19" customWidth="1"/>
    <col min="2291" max="2294" width="16.140625" style="19" customWidth="1"/>
    <col min="2295" max="2300" width="15.7109375" style="19"/>
    <col min="2301" max="2301" width="21.28515625" style="19" bestFit="1" customWidth="1"/>
    <col min="2302" max="2302" width="15.140625" style="19" customWidth="1"/>
    <col min="2303" max="2306" width="16.140625" style="19" customWidth="1"/>
    <col min="2307" max="2544" width="15.7109375" style="19"/>
    <col min="2545" max="2545" width="19.140625" style="19" customWidth="1"/>
    <col min="2546" max="2546" width="15.140625" style="19" customWidth="1"/>
    <col min="2547" max="2550" width="16.140625" style="19" customWidth="1"/>
    <col min="2551" max="2556" width="15.7109375" style="19"/>
    <col min="2557" max="2557" width="21.28515625" style="19" bestFit="1" customWidth="1"/>
    <col min="2558" max="2558" width="15.140625" style="19" customWidth="1"/>
    <col min="2559" max="2562" width="16.140625" style="19" customWidth="1"/>
    <col min="2563" max="2800" width="15.7109375" style="19"/>
    <col min="2801" max="2801" width="19.140625" style="19" customWidth="1"/>
    <col min="2802" max="2802" width="15.140625" style="19" customWidth="1"/>
    <col min="2803" max="2806" width="16.140625" style="19" customWidth="1"/>
    <col min="2807" max="2812" width="15.7109375" style="19"/>
    <col min="2813" max="2813" width="21.28515625" style="19" bestFit="1" customWidth="1"/>
    <col min="2814" max="2814" width="15.140625" style="19" customWidth="1"/>
    <col min="2815" max="2818" width="16.140625" style="19" customWidth="1"/>
    <col min="2819" max="3056" width="15.7109375" style="19"/>
    <col min="3057" max="3057" width="19.140625" style="19" customWidth="1"/>
    <col min="3058" max="3058" width="15.140625" style="19" customWidth="1"/>
    <col min="3059" max="3062" width="16.140625" style="19" customWidth="1"/>
    <col min="3063" max="3068" width="15.7109375" style="19"/>
    <col min="3069" max="3069" width="21.28515625" style="19" bestFit="1" customWidth="1"/>
    <col min="3070" max="3070" width="15.140625" style="19" customWidth="1"/>
    <col min="3071" max="3074" width="16.140625" style="19" customWidth="1"/>
    <col min="3075" max="3312" width="15.7109375" style="19"/>
    <col min="3313" max="3313" width="19.140625" style="19" customWidth="1"/>
    <col min="3314" max="3314" width="15.140625" style="19" customWidth="1"/>
    <col min="3315" max="3318" width="16.140625" style="19" customWidth="1"/>
    <col min="3319" max="3324" width="15.7109375" style="19"/>
    <col min="3325" max="3325" width="21.28515625" style="19" bestFit="1" customWidth="1"/>
    <col min="3326" max="3326" width="15.140625" style="19" customWidth="1"/>
    <col min="3327" max="3330" width="16.140625" style="19" customWidth="1"/>
    <col min="3331" max="3568" width="15.7109375" style="19"/>
    <col min="3569" max="3569" width="19.140625" style="19" customWidth="1"/>
    <col min="3570" max="3570" width="15.140625" style="19" customWidth="1"/>
    <col min="3571" max="3574" width="16.140625" style="19" customWidth="1"/>
    <col min="3575" max="3580" width="15.7109375" style="19"/>
    <col min="3581" max="3581" width="21.28515625" style="19" bestFit="1" customWidth="1"/>
    <col min="3582" max="3582" width="15.140625" style="19" customWidth="1"/>
    <col min="3583" max="3586" width="16.140625" style="19" customWidth="1"/>
    <col min="3587" max="3824" width="15.7109375" style="19"/>
    <col min="3825" max="3825" width="19.140625" style="19" customWidth="1"/>
    <col min="3826" max="3826" width="15.140625" style="19" customWidth="1"/>
    <col min="3827" max="3830" width="16.140625" style="19" customWidth="1"/>
    <col min="3831" max="3836" width="15.7109375" style="19"/>
    <col min="3837" max="3837" width="21.28515625" style="19" bestFit="1" customWidth="1"/>
    <col min="3838" max="3838" width="15.140625" style="19" customWidth="1"/>
    <col min="3839" max="3842" width="16.140625" style="19" customWidth="1"/>
    <col min="3843" max="4080" width="15.7109375" style="19"/>
    <col min="4081" max="4081" width="19.140625" style="19" customWidth="1"/>
    <col min="4082" max="4082" width="15.140625" style="19" customWidth="1"/>
    <col min="4083" max="4086" width="16.140625" style="19" customWidth="1"/>
    <col min="4087" max="4092" width="15.7109375" style="19"/>
    <col min="4093" max="4093" width="21.28515625" style="19" bestFit="1" customWidth="1"/>
    <col min="4094" max="4094" width="15.140625" style="19" customWidth="1"/>
    <col min="4095" max="4098" width="16.140625" style="19" customWidth="1"/>
    <col min="4099" max="4336" width="15.7109375" style="19"/>
    <col min="4337" max="4337" width="19.140625" style="19" customWidth="1"/>
    <col min="4338" max="4338" width="15.140625" style="19" customWidth="1"/>
    <col min="4339" max="4342" width="16.140625" style="19" customWidth="1"/>
    <col min="4343" max="4348" width="15.7109375" style="19"/>
    <col min="4349" max="4349" width="21.28515625" style="19" bestFit="1" customWidth="1"/>
    <col min="4350" max="4350" width="15.140625" style="19" customWidth="1"/>
    <col min="4351" max="4354" width="16.140625" style="19" customWidth="1"/>
    <col min="4355" max="4592" width="15.7109375" style="19"/>
    <col min="4593" max="4593" width="19.140625" style="19" customWidth="1"/>
    <col min="4594" max="4594" width="15.140625" style="19" customWidth="1"/>
    <col min="4595" max="4598" width="16.140625" style="19" customWidth="1"/>
    <col min="4599" max="4604" width="15.7109375" style="19"/>
    <col min="4605" max="4605" width="21.28515625" style="19" bestFit="1" customWidth="1"/>
    <col min="4606" max="4606" width="15.140625" style="19" customWidth="1"/>
    <col min="4607" max="4610" width="16.140625" style="19" customWidth="1"/>
    <col min="4611" max="4848" width="15.7109375" style="19"/>
    <col min="4849" max="4849" width="19.140625" style="19" customWidth="1"/>
    <col min="4850" max="4850" width="15.140625" style="19" customWidth="1"/>
    <col min="4851" max="4854" width="16.140625" style="19" customWidth="1"/>
    <col min="4855" max="4860" width="15.7109375" style="19"/>
    <col min="4861" max="4861" width="21.28515625" style="19" bestFit="1" customWidth="1"/>
    <col min="4862" max="4862" width="15.140625" style="19" customWidth="1"/>
    <col min="4863" max="4866" width="16.140625" style="19" customWidth="1"/>
    <col min="4867" max="5104" width="15.7109375" style="19"/>
    <col min="5105" max="5105" width="19.140625" style="19" customWidth="1"/>
    <col min="5106" max="5106" width="15.140625" style="19" customWidth="1"/>
    <col min="5107" max="5110" width="16.140625" style="19" customWidth="1"/>
    <col min="5111" max="5116" width="15.7109375" style="19"/>
    <col min="5117" max="5117" width="21.28515625" style="19" bestFit="1" customWidth="1"/>
    <col min="5118" max="5118" width="15.140625" style="19" customWidth="1"/>
    <col min="5119" max="5122" width="16.140625" style="19" customWidth="1"/>
    <col min="5123" max="5360" width="15.7109375" style="19"/>
    <col min="5361" max="5361" width="19.140625" style="19" customWidth="1"/>
    <col min="5362" max="5362" width="15.140625" style="19" customWidth="1"/>
    <col min="5363" max="5366" width="16.140625" style="19" customWidth="1"/>
    <col min="5367" max="5372" width="15.7109375" style="19"/>
    <col min="5373" max="5373" width="21.28515625" style="19" bestFit="1" customWidth="1"/>
    <col min="5374" max="5374" width="15.140625" style="19" customWidth="1"/>
    <col min="5375" max="5378" width="16.140625" style="19" customWidth="1"/>
    <col min="5379" max="5616" width="15.7109375" style="19"/>
    <col min="5617" max="5617" width="19.140625" style="19" customWidth="1"/>
    <col min="5618" max="5618" width="15.140625" style="19" customWidth="1"/>
    <col min="5619" max="5622" width="16.140625" style="19" customWidth="1"/>
    <col min="5623" max="5628" width="15.7109375" style="19"/>
    <col min="5629" max="5629" width="21.28515625" style="19" bestFit="1" customWidth="1"/>
    <col min="5630" max="5630" width="15.140625" style="19" customWidth="1"/>
    <col min="5631" max="5634" width="16.140625" style="19" customWidth="1"/>
    <col min="5635" max="5872" width="15.7109375" style="19"/>
    <col min="5873" max="5873" width="19.140625" style="19" customWidth="1"/>
    <col min="5874" max="5874" width="15.140625" style="19" customWidth="1"/>
    <col min="5875" max="5878" width="16.140625" style="19" customWidth="1"/>
    <col min="5879" max="5884" width="15.7109375" style="19"/>
    <col min="5885" max="5885" width="21.28515625" style="19" bestFit="1" customWidth="1"/>
    <col min="5886" max="5886" width="15.140625" style="19" customWidth="1"/>
    <col min="5887" max="5890" width="16.140625" style="19" customWidth="1"/>
    <col min="5891" max="6128" width="15.7109375" style="19"/>
    <col min="6129" max="6129" width="19.140625" style="19" customWidth="1"/>
    <col min="6130" max="6130" width="15.140625" style="19" customWidth="1"/>
    <col min="6131" max="6134" width="16.140625" style="19" customWidth="1"/>
    <col min="6135" max="6140" width="15.7109375" style="19"/>
    <col min="6141" max="6141" width="21.28515625" style="19" bestFit="1" customWidth="1"/>
    <col min="6142" max="6142" width="15.140625" style="19" customWidth="1"/>
    <col min="6143" max="6146" width="16.140625" style="19" customWidth="1"/>
    <col min="6147" max="6384" width="15.7109375" style="19"/>
    <col min="6385" max="6385" width="19.140625" style="19" customWidth="1"/>
    <col min="6386" max="6386" width="15.140625" style="19" customWidth="1"/>
    <col min="6387" max="6390" width="16.140625" style="19" customWidth="1"/>
    <col min="6391" max="6396" width="15.7109375" style="19"/>
    <col min="6397" max="6397" width="21.28515625" style="19" bestFit="1" customWidth="1"/>
    <col min="6398" max="6398" width="15.140625" style="19" customWidth="1"/>
    <col min="6399" max="6402" width="16.140625" style="19" customWidth="1"/>
    <col min="6403" max="6640" width="15.7109375" style="19"/>
    <col min="6641" max="6641" width="19.140625" style="19" customWidth="1"/>
    <col min="6642" max="6642" width="15.140625" style="19" customWidth="1"/>
    <col min="6643" max="6646" width="16.140625" style="19" customWidth="1"/>
    <col min="6647" max="6652" width="15.7109375" style="19"/>
    <col min="6653" max="6653" width="21.28515625" style="19" bestFit="1" customWidth="1"/>
    <col min="6654" max="6654" width="15.140625" style="19" customWidth="1"/>
    <col min="6655" max="6658" width="16.140625" style="19" customWidth="1"/>
    <col min="6659" max="6896" width="15.7109375" style="19"/>
    <col min="6897" max="6897" width="19.140625" style="19" customWidth="1"/>
    <col min="6898" max="6898" width="15.140625" style="19" customWidth="1"/>
    <col min="6899" max="6902" width="16.140625" style="19" customWidth="1"/>
    <col min="6903" max="6908" width="15.7109375" style="19"/>
    <col min="6909" max="6909" width="21.28515625" style="19" bestFit="1" customWidth="1"/>
    <col min="6910" max="6910" width="15.140625" style="19" customWidth="1"/>
    <col min="6911" max="6914" width="16.140625" style="19" customWidth="1"/>
    <col min="6915" max="7152" width="15.7109375" style="19"/>
    <col min="7153" max="7153" width="19.140625" style="19" customWidth="1"/>
    <col min="7154" max="7154" width="15.140625" style="19" customWidth="1"/>
    <col min="7155" max="7158" width="16.140625" style="19" customWidth="1"/>
    <col min="7159" max="7164" width="15.7109375" style="19"/>
    <col min="7165" max="7165" width="21.28515625" style="19" bestFit="1" customWidth="1"/>
    <col min="7166" max="7166" width="15.140625" style="19" customWidth="1"/>
    <col min="7167" max="7170" width="16.140625" style="19" customWidth="1"/>
    <col min="7171" max="7408" width="15.7109375" style="19"/>
    <col min="7409" max="7409" width="19.140625" style="19" customWidth="1"/>
    <col min="7410" max="7410" width="15.140625" style="19" customWidth="1"/>
    <col min="7411" max="7414" width="16.140625" style="19" customWidth="1"/>
    <col min="7415" max="7420" width="15.7109375" style="19"/>
    <col min="7421" max="7421" width="21.28515625" style="19" bestFit="1" customWidth="1"/>
    <col min="7422" max="7422" width="15.140625" style="19" customWidth="1"/>
    <col min="7423" max="7426" width="16.140625" style="19" customWidth="1"/>
    <col min="7427" max="7664" width="15.7109375" style="19"/>
    <col min="7665" max="7665" width="19.140625" style="19" customWidth="1"/>
    <col min="7666" max="7666" width="15.140625" style="19" customWidth="1"/>
    <col min="7667" max="7670" width="16.140625" style="19" customWidth="1"/>
    <col min="7671" max="7676" width="15.7109375" style="19"/>
    <col min="7677" max="7677" width="21.28515625" style="19" bestFit="1" customWidth="1"/>
    <col min="7678" max="7678" width="15.140625" style="19" customWidth="1"/>
    <col min="7679" max="7682" width="16.140625" style="19" customWidth="1"/>
    <col min="7683" max="7920" width="15.7109375" style="19"/>
    <col min="7921" max="7921" width="19.140625" style="19" customWidth="1"/>
    <col min="7922" max="7922" width="15.140625" style="19" customWidth="1"/>
    <col min="7923" max="7926" width="16.140625" style="19" customWidth="1"/>
    <col min="7927" max="7932" width="15.7109375" style="19"/>
    <col min="7933" max="7933" width="21.28515625" style="19" bestFit="1" customWidth="1"/>
    <col min="7934" max="7934" width="15.140625" style="19" customWidth="1"/>
    <col min="7935" max="7938" width="16.140625" style="19" customWidth="1"/>
    <col min="7939" max="8176" width="15.7109375" style="19"/>
    <col min="8177" max="8177" width="19.140625" style="19" customWidth="1"/>
    <col min="8178" max="8178" width="15.140625" style="19" customWidth="1"/>
    <col min="8179" max="8182" width="16.140625" style="19" customWidth="1"/>
    <col min="8183" max="8188" width="15.7109375" style="19"/>
    <col min="8189" max="8189" width="21.28515625" style="19" bestFit="1" customWidth="1"/>
    <col min="8190" max="8190" width="15.140625" style="19" customWidth="1"/>
    <col min="8191" max="8194" width="16.140625" style="19" customWidth="1"/>
    <col min="8195" max="8432" width="15.7109375" style="19"/>
    <col min="8433" max="8433" width="19.140625" style="19" customWidth="1"/>
    <col min="8434" max="8434" width="15.140625" style="19" customWidth="1"/>
    <col min="8435" max="8438" width="16.140625" style="19" customWidth="1"/>
    <col min="8439" max="8444" width="15.7109375" style="19"/>
    <col min="8445" max="8445" width="21.28515625" style="19" bestFit="1" customWidth="1"/>
    <col min="8446" max="8446" width="15.140625" style="19" customWidth="1"/>
    <col min="8447" max="8450" width="16.140625" style="19" customWidth="1"/>
    <col min="8451" max="8688" width="15.7109375" style="19"/>
    <col min="8689" max="8689" width="19.140625" style="19" customWidth="1"/>
    <col min="8690" max="8690" width="15.140625" style="19" customWidth="1"/>
    <col min="8691" max="8694" width="16.140625" style="19" customWidth="1"/>
    <col min="8695" max="8700" width="15.7109375" style="19"/>
    <col min="8701" max="8701" width="21.28515625" style="19" bestFit="1" customWidth="1"/>
    <col min="8702" max="8702" width="15.140625" style="19" customWidth="1"/>
    <col min="8703" max="8706" width="16.140625" style="19" customWidth="1"/>
    <col min="8707" max="8944" width="15.7109375" style="19"/>
    <col min="8945" max="8945" width="19.140625" style="19" customWidth="1"/>
    <col min="8946" max="8946" width="15.140625" style="19" customWidth="1"/>
    <col min="8947" max="8950" width="16.140625" style="19" customWidth="1"/>
    <col min="8951" max="8956" width="15.7109375" style="19"/>
    <col min="8957" max="8957" width="21.28515625" style="19" bestFit="1" customWidth="1"/>
    <col min="8958" max="8958" width="15.140625" style="19" customWidth="1"/>
    <col min="8959" max="8962" width="16.140625" style="19" customWidth="1"/>
    <col min="8963" max="9200" width="15.7109375" style="19"/>
    <col min="9201" max="9201" width="19.140625" style="19" customWidth="1"/>
    <col min="9202" max="9202" width="15.140625" style="19" customWidth="1"/>
    <col min="9203" max="9206" width="16.140625" style="19" customWidth="1"/>
    <col min="9207" max="9212" width="15.7109375" style="19"/>
    <col min="9213" max="9213" width="21.28515625" style="19" bestFit="1" customWidth="1"/>
    <col min="9214" max="9214" width="15.140625" style="19" customWidth="1"/>
    <col min="9215" max="9218" width="16.140625" style="19" customWidth="1"/>
    <col min="9219" max="9456" width="15.7109375" style="19"/>
    <col min="9457" max="9457" width="19.140625" style="19" customWidth="1"/>
    <col min="9458" max="9458" width="15.140625" style="19" customWidth="1"/>
    <col min="9459" max="9462" width="16.140625" style="19" customWidth="1"/>
    <col min="9463" max="9468" width="15.7109375" style="19"/>
    <col min="9469" max="9469" width="21.28515625" style="19" bestFit="1" customWidth="1"/>
    <col min="9470" max="9470" width="15.140625" style="19" customWidth="1"/>
    <col min="9471" max="9474" width="16.140625" style="19" customWidth="1"/>
    <col min="9475" max="9712" width="15.7109375" style="19"/>
    <col min="9713" max="9713" width="19.140625" style="19" customWidth="1"/>
    <col min="9714" max="9714" width="15.140625" style="19" customWidth="1"/>
    <col min="9715" max="9718" width="16.140625" style="19" customWidth="1"/>
    <col min="9719" max="9724" width="15.7109375" style="19"/>
    <col min="9725" max="9725" width="21.28515625" style="19" bestFit="1" customWidth="1"/>
    <col min="9726" max="9726" width="15.140625" style="19" customWidth="1"/>
    <col min="9727" max="9730" width="16.140625" style="19" customWidth="1"/>
    <col min="9731" max="9968" width="15.7109375" style="19"/>
    <col min="9969" max="9969" width="19.140625" style="19" customWidth="1"/>
    <col min="9970" max="9970" width="15.140625" style="19" customWidth="1"/>
    <col min="9971" max="9974" width="16.140625" style="19" customWidth="1"/>
    <col min="9975" max="9980" width="15.7109375" style="19"/>
    <col min="9981" max="9981" width="21.28515625" style="19" bestFit="1" customWidth="1"/>
    <col min="9982" max="9982" width="15.140625" style="19" customWidth="1"/>
    <col min="9983" max="9986" width="16.140625" style="19" customWidth="1"/>
    <col min="9987" max="10224" width="15.7109375" style="19"/>
    <col min="10225" max="10225" width="19.140625" style="19" customWidth="1"/>
    <col min="10226" max="10226" width="15.140625" style="19" customWidth="1"/>
    <col min="10227" max="10230" width="16.140625" style="19" customWidth="1"/>
    <col min="10231" max="10236" width="15.7109375" style="19"/>
    <col min="10237" max="10237" width="21.28515625" style="19" bestFit="1" customWidth="1"/>
    <col min="10238" max="10238" width="15.140625" style="19" customWidth="1"/>
    <col min="10239" max="10242" width="16.140625" style="19" customWidth="1"/>
    <col min="10243" max="10480" width="15.7109375" style="19"/>
    <col min="10481" max="10481" width="19.140625" style="19" customWidth="1"/>
    <col min="10482" max="10482" width="15.140625" style="19" customWidth="1"/>
    <col min="10483" max="10486" width="16.140625" style="19" customWidth="1"/>
    <col min="10487" max="10492" width="15.7109375" style="19"/>
    <col min="10493" max="10493" width="21.28515625" style="19" bestFit="1" customWidth="1"/>
    <col min="10494" max="10494" width="15.140625" style="19" customWidth="1"/>
    <col min="10495" max="10498" width="16.140625" style="19" customWidth="1"/>
    <col min="10499" max="10736" width="15.7109375" style="19"/>
    <col min="10737" max="10737" width="19.140625" style="19" customWidth="1"/>
    <col min="10738" max="10738" width="15.140625" style="19" customWidth="1"/>
    <col min="10739" max="10742" width="16.140625" style="19" customWidth="1"/>
    <col min="10743" max="10748" width="15.7109375" style="19"/>
    <col min="10749" max="10749" width="21.28515625" style="19" bestFit="1" customWidth="1"/>
    <col min="10750" max="10750" width="15.140625" style="19" customWidth="1"/>
    <col min="10751" max="10754" width="16.140625" style="19" customWidth="1"/>
    <col min="10755" max="10992" width="15.7109375" style="19"/>
    <col min="10993" max="10993" width="19.140625" style="19" customWidth="1"/>
    <col min="10994" max="10994" width="15.140625" style="19" customWidth="1"/>
    <col min="10995" max="10998" width="16.140625" style="19" customWidth="1"/>
    <col min="10999" max="11004" width="15.7109375" style="19"/>
    <col min="11005" max="11005" width="21.28515625" style="19" bestFit="1" customWidth="1"/>
    <col min="11006" max="11006" width="15.140625" style="19" customWidth="1"/>
    <col min="11007" max="11010" width="16.140625" style="19" customWidth="1"/>
    <col min="11011" max="11248" width="15.7109375" style="19"/>
    <col min="11249" max="11249" width="19.140625" style="19" customWidth="1"/>
    <col min="11250" max="11250" width="15.140625" style="19" customWidth="1"/>
    <col min="11251" max="11254" width="16.140625" style="19" customWidth="1"/>
    <col min="11255" max="11260" width="15.7109375" style="19"/>
    <col min="11261" max="11261" width="21.28515625" style="19" bestFit="1" customWidth="1"/>
    <col min="11262" max="11262" width="15.140625" style="19" customWidth="1"/>
    <col min="11263" max="11266" width="16.140625" style="19" customWidth="1"/>
    <col min="11267" max="11504" width="15.7109375" style="19"/>
    <col min="11505" max="11505" width="19.140625" style="19" customWidth="1"/>
    <col min="11506" max="11506" width="15.140625" style="19" customWidth="1"/>
    <col min="11507" max="11510" width="16.140625" style="19" customWidth="1"/>
    <col min="11511" max="11516" width="15.7109375" style="19"/>
    <col min="11517" max="11517" width="21.28515625" style="19" bestFit="1" customWidth="1"/>
    <col min="11518" max="11518" width="15.140625" style="19" customWidth="1"/>
    <col min="11519" max="11522" width="16.140625" style="19" customWidth="1"/>
    <col min="11523" max="11760" width="15.7109375" style="19"/>
    <col min="11761" max="11761" width="19.140625" style="19" customWidth="1"/>
    <col min="11762" max="11762" width="15.140625" style="19" customWidth="1"/>
    <col min="11763" max="11766" width="16.140625" style="19" customWidth="1"/>
    <col min="11767" max="11772" width="15.7109375" style="19"/>
    <col min="11773" max="11773" width="21.28515625" style="19" bestFit="1" customWidth="1"/>
    <col min="11774" max="11774" width="15.140625" style="19" customWidth="1"/>
    <col min="11775" max="11778" width="16.140625" style="19" customWidth="1"/>
    <col min="11779" max="12016" width="15.7109375" style="19"/>
    <col min="12017" max="12017" width="19.140625" style="19" customWidth="1"/>
    <col min="12018" max="12018" width="15.140625" style="19" customWidth="1"/>
    <col min="12019" max="12022" width="16.140625" style="19" customWidth="1"/>
    <col min="12023" max="12028" width="15.7109375" style="19"/>
    <col min="12029" max="12029" width="21.28515625" style="19" bestFit="1" customWidth="1"/>
    <col min="12030" max="12030" width="15.140625" style="19" customWidth="1"/>
    <col min="12031" max="12034" width="16.140625" style="19" customWidth="1"/>
    <col min="12035" max="12272" width="15.7109375" style="19"/>
    <col min="12273" max="12273" width="19.140625" style="19" customWidth="1"/>
    <col min="12274" max="12274" width="15.140625" style="19" customWidth="1"/>
    <col min="12275" max="12278" width="16.140625" style="19" customWidth="1"/>
    <col min="12279" max="12284" width="15.7109375" style="19"/>
    <col min="12285" max="12285" width="21.28515625" style="19" bestFit="1" customWidth="1"/>
    <col min="12286" max="12286" width="15.140625" style="19" customWidth="1"/>
    <col min="12287" max="12290" width="16.140625" style="19" customWidth="1"/>
    <col min="12291" max="12528" width="15.7109375" style="19"/>
    <col min="12529" max="12529" width="19.140625" style="19" customWidth="1"/>
    <col min="12530" max="12530" width="15.140625" style="19" customWidth="1"/>
    <col min="12531" max="12534" width="16.140625" style="19" customWidth="1"/>
    <col min="12535" max="12540" width="15.7109375" style="19"/>
    <col min="12541" max="12541" width="21.28515625" style="19" bestFit="1" customWidth="1"/>
    <col min="12542" max="12542" width="15.140625" style="19" customWidth="1"/>
    <col min="12543" max="12546" width="16.140625" style="19" customWidth="1"/>
    <col min="12547" max="12784" width="15.7109375" style="19"/>
    <col min="12785" max="12785" width="19.140625" style="19" customWidth="1"/>
    <col min="12786" max="12786" width="15.140625" style="19" customWidth="1"/>
    <col min="12787" max="12790" width="16.140625" style="19" customWidth="1"/>
    <col min="12791" max="12796" width="15.7109375" style="19"/>
    <col min="12797" max="12797" width="21.28515625" style="19" bestFit="1" customWidth="1"/>
    <col min="12798" max="12798" width="15.140625" style="19" customWidth="1"/>
    <col min="12799" max="12802" width="16.140625" style="19" customWidth="1"/>
    <col min="12803" max="13040" width="15.7109375" style="19"/>
    <col min="13041" max="13041" width="19.140625" style="19" customWidth="1"/>
    <col min="13042" max="13042" width="15.140625" style="19" customWidth="1"/>
    <col min="13043" max="13046" width="16.140625" style="19" customWidth="1"/>
    <col min="13047" max="13052" width="15.7109375" style="19"/>
    <col min="13053" max="13053" width="21.28515625" style="19" bestFit="1" customWidth="1"/>
    <col min="13054" max="13054" width="15.140625" style="19" customWidth="1"/>
    <col min="13055" max="13058" width="16.140625" style="19" customWidth="1"/>
    <col min="13059" max="13296" width="15.7109375" style="19"/>
    <col min="13297" max="13297" width="19.140625" style="19" customWidth="1"/>
    <col min="13298" max="13298" width="15.140625" style="19" customWidth="1"/>
    <col min="13299" max="13302" width="16.140625" style="19" customWidth="1"/>
    <col min="13303" max="13308" width="15.7109375" style="19"/>
    <col min="13309" max="13309" width="21.28515625" style="19" bestFit="1" customWidth="1"/>
    <col min="13310" max="13310" width="15.140625" style="19" customWidth="1"/>
    <col min="13311" max="13314" width="16.140625" style="19" customWidth="1"/>
    <col min="13315" max="13552" width="15.7109375" style="19"/>
    <col min="13553" max="13553" width="19.140625" style="19" customWidth="1"/>
    <col min="13554" max="13554" width="15.140625" style="19" customWidth="1"/>
    <col min="13555" max="13558" width="16.140625" style="19" customWidth="1"/>
    <col min="13559" max="13564" width="15.7109375" style="19"/>
    <col min="13565" max="13565" width="21.28515625" style="19" bestFit="1" customWidth="1"/>
    <col min="13566" max="13566" width="15.140625" style="19" customWidth="1"/>
    <col min="13567" max="13570" width="16.140625" style="19" customWidth="1"/>
    <col min="13571" max="13808" width="15.7109375" style="19"/>
    <col min="13809" max="13809" width="19.140625" style="19" customWidth="1"/>
    <col min="13810" max="13810" width="15.140625" style="19" customWidth="1"/>
    <col min="13811" max="13814" width="16.140625" style="19" customWidth="1"/>
    <col min="13815" max="13820" width="15.7109375" style="19"/>
    <col min="13821" max="13821" width="21.28515625" style="19" bestFit="1" customWidth="1"/>
    <col min="13822" max="13822" width="15.140625" style="19" customWidth="1"/>
    <col min="13823" max="13826" width="16.140625" style="19" customWidth="1"/>
    <col min="13827" max="14064" width="15.7109375" style="19"/>
    <col min="14065" max="14065" width="19.140625" style="19" customWidth="1"/>
    <col min="14066" max="14066" width="15.140625" style="19" customWidth="1"/>
    <col min="14067" max="14070" width="16.140625" style="19" customWidth="1"/>
    <col min="14071" max="14076" width="15.7109375" style="19"/>
    <col min="14077" max="14077" width="21.28515625" style="19" bestFit="1" customWidth="1"/>
    <col min="14078" max="14078" width="15.140625" style="19" customWidth="1"/>
    <col min="14079" max="14082" width="16.140625" style="19" customWidth="1"/>
    <col min="14083" max="14320" width="15.7109375" style="19"/>
    <col min="14321" max="14321" width="19.140625" style="19" customWidth="1"/>
    <col min="14322" max="14322" width="15.140625" style="19" customWidth="1"/>
    <col min="14323" max="14326" width="16.140625" style="19" customWidth="1"/>
    <col min="14327" max="14332" width="15.7109375" style="19"/>
    <col min="14333" max="14333" width="21.28515625" style="19" bestFit="1" customWidth="1"/>
    <col min="14334" max="14334" width="15.140625" style="19" customWidth="1"/>
    <col min="14335" max="14338" width="16.140625" style="19" customWidth="1"/>
    <col min="14339" max="14576" width="15.7109375" style="19"/>
    <col min="14577" max="14577" width="19.140625" style="19" customWidth="1"/>
    <col min="14578" max="14578" width="15.140625" style="19" customWidth="1"/>
    <col min="14579" max="14582" width="16.140625" style="19" customWidth="1"/>
    <col min="14583" max="14588" width="15.7109375" style="19"/>
    <col min="14589" max="14589" width="21.28515625" style="19" bestFit="1" customWidth="1"/>
    <col min="14590" max="14590" width="15.140625" style="19" customWidth="1"/>
    <col min="14591" max="14594" width="16.140625" style="19" customWidth="1"/>
    <col min="14595" max="14832" width="15.7109375" style="19"/>
    <col min="14833" max="14833" width="19.140625" style="19" customWidth="1"/>
    <col min="14834" max="14834" width="15.140625" style="19" customWidth="1"/>
    <col min="14835" max="14838" width="16.140625" style="19" customWidth="1"/>
    <col min="14839" max="14844" width="15.7109375" style="19"/>
    <col min="14845" max="14845" width="21.28515625" style="19" bestFit="1" customWidth="1"/>
    <col min="14846" max="14846" width="15.140625" style="19" customWidth="1"/>
    <col min="14847" max="14850" width="16.140625" style="19" customWidth="1"/>
    <col min="14851" max="15088" width="15.7109375" style="19"/>
    <col min="15089" max="15089" width="19.140625" style="19" customWidth="1"/>
    <col min="15090" max="15090" width="15.140625" style="19" customWidth="1"/>
    <col min="15091" max="15094" width="16.140625" style="19" customWidth="1"/>
    <col min="15095" max="15100" width="15.7109375" style="19"/>
    <col min="15101" max="15101" width="21.28515625" style="19" bestFit="1" customWidth="1"/>
    <col min="15102" max="15102" width="15.140625" style="19" customWidth="1"/>
    <col min="15103" max="15106" width="16.140625" style="19" customWidth="1"/>
    <col min="15107" max="15344" width="15.7109375" style="19"/>
    <col min="15345" max="15345" width="19.140625" style="19" customWidth="1"/>
    <col min="15346" max="15346" width="15.140625" style="19" customWidth="1"/>
    <col min="15347" max="15350" width="16.140625" style="19" customWidth="1"/>
    <col min="15351" max="15356" width="15.7109375" style="19"/>
    <col min="15357" max="15357" width="21.28515625" style="19" bestFit="1" customWidth="1"/>
    <col min="15358" max="15358" width="15.140625" style="19" customWidth="1"/>
    <col min="15359" max="15362" width="16.140625" style="19" customWidth="1"/>
    <col min="15363" max="15600" width="15.7109375" style="19"/>
    <col min="15601" max="15601" width="19.140625" style="19" customWidth="1"/>
    <col min="15602" max="15602" width="15.140625" style="19" customWidth="1"/>
    <col min="15603" max="15606" width="16.140625" style="19" customWidth="1"/>
    <col min="15607" max="15612" width="15.7109375" style="19"/>
    <col min="15613" max="15613" width="21.28515625" style="19" bestFit="1" customWidth="1"/>
    <col min="15614" max="15614" width="15.140625" style="19" customWidth="1"/>
    <col min="15615" max="15618" width="16.140625" style="19" customWidth="1"/>
    <col min="15619" max="15856" width="15.7109375" style="19"/>
    <col min="15857" max="15857" width="19.140625" style="19" customWidth="1"/>
    <col min="15858" max="15858" width="15.140625" style="19" customWidth="1"/>
    <col min="15859" max="15862" width="16.140625" style="19" customWidth="1"/>
    <col min="15863" max="15868" width="15.7109375" style="19"/>
    <col min="15869" max="15869" width="21.28515625" style="19" bestFit="1" customWidth="1"/>
    <col min="15870" max="15870" width="15.140625" style="19" customWidth="1"/>
    <col min="15871" max="15874" width="16.140625" style="19" customWidth="1"/>
    <col min="15875" max="16112" width="15.7109375" style="19"/>
    <col min="16113" max="16113" width="19.140625" style="19" customWidth="1"/>
    <col min="16114" max="16114" width="15.140625" style="19" customWidth="1"/>
    <col min="16115" max="16118" width="16.140625" style="19" customWidth="1"/>
    <col min="16119" max="16124" width="15.7109375" style="19"/>
    <col min="16125" max="16125" width="21.28515625" style="19" bestFit="1" customWidth="1"/>
    <col min="16126" max="16126" width="15.140625" style="19" customWidth="1"/>
    <col min="16127" max="16130" width="16.140625" style="19" customWidth="1"/>
    <col min="16131" max="16368" width="15.7109375" style="19"/>
    <col min="16369" max="16369" width="19.140625" style="19" customWidth="1"/>
    <col min="16370" max="16370" width="15.140625" style="19" customWidth="1"/>
    <col min="16371" max="16374" width="16.140625" style="19" customWidth="1"/>
    <col min="16375" max="16384" width="15.7109375" style="19"/>
  </cols>
  <sheetData>
    <row r="1" spans="1:6" ht="33.75" customHeight="1" thickBot="1">
      <c r="A1" s="313" t="s">
        <v>431</v>
      </c>
      <c r="B1" s="313"/>
      <c r="C1" s="313"/>
      <c r="D1" s="313"/>
      <c r="E1" s="313"/>
      <c r="F1" s="290"/>
    </row>
    <row r="2" spans="1:6" ht="42.75" customHeight="1" thickBot="1">
      <c r="A2" s="152" t="s">
        <v>68</v>
      </c>
      <c r="B2" s="244" t="s">
        <v>32</v>
      </c>
      <c r="C2" s="160" t="s">
        <v>194</v>
      </c>
      <c r="D2" s="160" t="s">
        <v>195</v>
      </c>
      <c r="E2" s="160" t="s">
        <v>196</v>
      </c>
    </row>
    <row r="3" spans="1:6" ht="21" customHeight="1">
      <c r="A3" s="2">
        <v>1399</v>
      </c>
      <c r="B3" s="3">
        <f>SUM(C3:E3)</f>
        <v>12779445</v>
      </c>
      <c r="C3" s="3">
        <v>1915810</v>
      </c>
      <c r="D3" s="3">
        <v>8038145</v>
      </c>
      <c r="E3" s="3">
        <v>2825490</v>
      </c>
    </row>
    <row r="4" spans="1:6" ht="21" customHeight="1" thickBot="1">
      <c r="A4" s="2">
        <v>1400</v>
      </c>
      <c r="B4" s="3">
        <f t="shared" ref="B4:B37" si="0">SUM(C4:E4)</f>
        <v>12585105</v>
      </c>
      <c r="C4" s="3">
        <f>SUM(C5:C37)</f>
        <v>1856751</v>
      </c>
      <c r="D4" s="3">
        <f t="shared" ref="D4:E4" si="1">SUM(D5:D37)</f>
        <v>8315697</v>
      </c>
      <c r="E4" s="3">
        <f t="shared" si="1"/>
        <v>2412657</v>
      </c>
    </row>
    <row r="5" spans="1:6" ht="21" customHeight="1" thickBot="1">
      <c r="A5" s="5" t="s">
        <v>41</v>
      </c>
      <c r="B5" s="249">
        <f t="shared" si="0"/>
        <v>620748</v>
      </c>
      <c r="C5" s="7">
        <v>80277</v>
      </c>
      <c r="D5" s="176">
        <v>358099</v>
      </c>
      <c r="E5" s="7">
        <v>182372</v>
      </c>
    </row>
    <row r="6" spans="1:6" ht="21" customHeight="1" thickBot="1">
      <c r="A6" s="11" t="s">
        <v>42</v>
      </c>
      <c r="B6" s="250">
        <f t="shared" si="0"/>
        <v>323207</v>
      </c>
      <c r="C6" s="21">
        <v>44342</v>
      </c>
      <c r="D6" s="177">
        <v>192150</v>
      </c>
      <c r="E6" s="21">
        <v>86715</v>
      </c>
    </row>
    <row r="7" spans="1:6" ht="21" customHeight="1" thickBot="1">
      <c r="A7" s="11" t="s">
        <v>43</v>
      </c>
      <c r="B7" s="250">
        <f t="shared" si="0"/>
        <v>163591</v>
      </c>
      <c r="C7" s="21">
        <v>24771</v>
      </c>
      <c r="D7" s="177">
        <v>94507</v>
      </c>
      <c r="E7" s="21">
        <v>44313</v>
      </c>
    </row>
    <row r="8" spans="1:6" ht="21" customHeight="1" thickBot="1">
      <c r="A8" s="11" t="s">
        <v>0</v>
      </c>
      <c r="B8" s="250">
        <f t="shared" si="0"/>
        <v>1004676</v>
      </c>
      <c r="C8" s="21">
        <v>121508</v>
      </c>
      <c r="D8" s="177">
        <v>676565</v>
      </c>
      <c r="E8" s="21">
        <v>206603</v>
      </c>
    </row>
    <row r="9" spans="1:6" ht="21" customHeight="1" thickBot="1">
      <c r="A9" s="11" t="s">
        <v>33</v>
      </c>
      <c r="B9" s="250">
        <f t="shared" si="0"/>
        <v>427377</v>
      </c>
      <c r="C9" s="21">
        <v>48524</v>
      </c>
      <c r="D9" s="177">
        <v>293116</v>
      </c>
      <c r="E9" s="21">
        <v>85737</v>
      </c>
    </row>
    <row r="10" spans="1:6" ht="21" customHeight="1" thickBot="1">
      <c r="A10" s="11" t="s">
        <v>44</v>
      </c>
      <c r="B10" s="250">
        <f t="shared" si="0"/>
        <v>82825</v>
      </c>
      <c r="C10" s="21">
        <v>14876</v>
      </c>
      <c r="D10" s="177">
        <v>47712</v>
      </c>
      <c r="E10" s="21">
        <v>20237</v>
      </c>
    </row>
    <row r="11" spans="1:6" ht="21" customHeight="1" thickBot="1">
      <c r="A11" s="11" t="s">
        <v>1</v>
      </c>
      <c r="B11" s="250">
        <f t="shared" si="0"/>
        <v>258198</v>
      </c>
      <c r="C11" s="21">
        <v>61017</v>
      </c>
      <c r="D11" s="177">
        <v>171886</v>
      </c>
      <c r="E11" s="21">
        <v>25295</v>
      </c>
    </row>
    <row r="12" spans="1:6" ht="21" customHeight="1" thickBot="1">
      <c r="A12" s="11" t="s">
        <v>45</v>
      </c>
      <c r="B12" s="250">
        <f t="shared" si="0"/>
        <v>127253</v>
      </c>
      <c r="C12" s="21">
        <v>16788</v>
      </c>
      <c r="D12" s="177">
        <v>74971</v>
      </c>
      <c r="E12" s="21">
        <v>35494</v>
      </c>
    </row>
    <row r="13" spans="1:6" ht="21" customHeight="1" thickBot="1">
      <c r="A13" s="11" t="s">
        <v>46</v>
      </c>
      <c r="B13" s="250">
        <f t="shared" si="0"/>
        <v>104200</v>
      </c>
      <c r="C13" s="21">
        <v>18370</v>
      </c>
      <c r="D13" s="177">
        <v>66305</v>
      </c>
      <c r="E13" s="21">
        <v>19525</v>
      </c>
    </row>
    <row r="14" spans="1:6" ht="21" customHeight="1" thickBot="1">
      <c r="A14" s="11" t="s">
        <v>47</v>
      </c>
      <c r="B14" s="250">
        <f t="shared" si="0"/>
        <v>803522</v>
      </c>
      <c r="C14" s="21">
        <v>148004</v>
      </c>
      <c r="D14" s="177">
        <v>520845</v>
      </c>
      <c r="E14" s="21">
        <v>134673</v>
      </c>
    </row>
    <row r="15" spans="1:6" ht="21" customHeight="1" thickBot="1">
      <c r="A15" s="11" t="s">
        <v>28</v>
      </c>
      <c r="B15" s="250">
        <f t="shared" si="0"/>
        <v>84985</v>
      </c>
      <c r="C15" s="21">
        <v>13955</v>
      </c>
      <c r="D15" s="177">
        <v>51914</v>
      </c>
      <c r="E15" s="21">
        <v>19116</v>
      </c>
    </row>
    <row r="16" spans="1:6" ht="21" customHeight="1" thickBot="1">
      <c r="A16" s="11" t="s">
        <v>2</v>
      </c>
      <c r="B16" s="250">
        <f t="shared" si="0"/>
        <v>701453</v>
      </c>
      <c r="C16" s="21">
        <v>145344</v>
      </c>
      <c r="D16" s="177">
        <v>466421</v>
      </c>
      <c r="E16" s="21">
        <v>89688</v>
      </c>
    </row>
    <row r="17" spans="1:5" ht="21" customHeight="1" thickBot="1">
      <c r="A17" s="11" t="s">
        <v>3</v>
      </c>
      <c r="B17" s="250">
        <f t="shared" si="0"/>
        <v>169056</v>
      </c>
      <c r="C17" s="21">
        <v>17051</v>
      </c>
      <c r="D17" s="177">
        <v>112292</v>
      </c>
      <c r="E17" s="21">
        <v>39713</v>
      </c>
    </row>
    <row r="18" spans="1:5" ht="21" customHeight="1" thickBot="1">
      <c r="A18" s="11" t="s">
        <v>4</v>
      </c>
      <c r="B18" s="250">
        <f t="shared" si="0"/>
        <v>146935</v>
      </c>
      <c r="C18" s="21">
        <v>25095</v>
      </c>
      <c r="D18" s="177">
        <v>98709</v>
      </c>
      <c r="E18" s="21">
        <v>23131</v>
      </c>
    </row>
    <row r="19" spans="1:5" ht="21" customHeight="1" thickBot="1">
      <c r="A19" s="11" t="s">
        <v>48</v>
      </c>
      <c r="B19" s="250">
        <f t="shared" si="0"/>
        <v>187186</v>
      </c>
      <c r="C19" s="21">
        <v>46119</v>
      </c>
      <c r="D19" s="177">
        <v>120945</v>
      </c>
      <c r="E19" s="21">
        <v>20122</v>
      </c>
    </row>
    <row r="20" spans="1:5" ht="21" customHeight="1" thickBot="1">
      <c r="A20" s="11" t="s">
        <v>49</v>
      </c>
      <c r="B20" s="250">
        <f t="shared" si="0"/>
        <v>1196247</v>
      </c>
      <c r="C20" s="21">
        <v>142728</v>
      </c>
      <c r="D20" s="177">
        <v>868538</v>
      </c>
      <c r="E20" s="21">
        <v>184981</v>
      </c>
    </row>
    <row r="21" spans="1:5" ht="21" customHeight="1" thickBot="1">
      <c r="A21" s="11" t="s">
        <v>50</v>
      </c>
      <c r="B21" s="250">
        <f t="shared" si="0"/>
        <v>630505</v>
      </c>
      <c r="C21" s="21">
        <v>79991</v>
      </c>
      <c r="D21" s="177">
        <v>453129</v>
      </c>
      <c r="E21" s="21">
        <v>97385</v>
      </c>
    </row>
    <row r="22" spans="1:5" ht="21" customHeight="1" thickBot="1">
      <c r="A22" s="11" t="s">
        <v>51</v>
      </c>
      <c r="B22" s="250">
        <f t="shared" si="0"/>
        <v>1236232</v>
      </c>
      <c r="C22" s="21">
        <v>141294</v>
      </c>
      <c r="D22" s="177">
        <v>958820</v>
      </c>
      <c r="E22" s="21">
        <v>136118</v>
      </c>
    </row>
    <row r="23" spans="1:5" ht="21" customHeight="1" thickBot="1">
      <c r="A23" s="11" t="s">
        <v>5</v>
      </c>
      <c r="B23" s="250">
        <f t="shared" si="0"/>
        <v>648302</v>
      </c>
      <c r="C23" s="21">
        <v>91646</v>
      </c>
      <c r="D23" s="177">
        <v>402002</v>
      </c>
      <c r="E23" s="21">
        <v>154654</v>
      </c>
    </row>
    <row r="24" spans="1:5" ht="21" customHeight="1" thickBot="1">
      <c r="A24" s="11" t="s">
        <v>52</v>
      </c>
      <c r="B24" s="250">
        <f t="shared" si="0"/>
        <v>224011</v>
      </c>
      <c r="C24" s="21">
        <v>27474</v>
      </c>
      <c r="D24" s="177">
        <v>158917</v>
      </c>
      <c r="E24" s="21">
        <v>37620</v>
      </c>
    </row>
    <row r="25" spans="1:5" ht="21" customHeight="1" thickBot="1">
      <c r="A25" s="11" t="s">
        <v>6</v>
      </c>
      <c r="B25" s="250">
        <f t="shared" si="0"/>
        <v>206822</v>
      </c>
      <c r="C25" s="21">
        <v>21225</v>
      </c>
      <c r="D25" s="177">
        <v>144694</v>
      </c>
      <c r="E25" s="21">
        <v>40903</v>
      </c>
    </row>
    <row r="26" spans="1:5" ht="21" customHeight="1" thickBot="1">
      <c r="A26" s="11" t="s">
        <v>53</v>
      </c>
      <c r="B26" s="250">
        <f t="shared" si="0"/>
        <v>178135</v>
      </c>
      <c r="C26" s="21">
        <v>23247</v>
      </c>
      <c r="D26" s="177">
        <v>94323</v>
      </c>
      <c r="E26" s="21">
        <v>60565</v>
      </c>
    </row>
    <row r="27" spans="1:5" ht="21" customHeight="1" thickBot="1">
      <c r="A27" s="11" t="s">
        <v>54</v>
      </c>
      <c r="B27" s="250">
        <f t="shared" si="0"/>
        <v>435925</v>
      </c>
      <c r="C27" s="21">
        <v>82328</v>
      </c>
      <c r="D27" s="177">
        <v>279000</v>
      </c>
      <c r="E27" s="21">
        <v>74597</v>
      </c>
    </row>
    <row r="28" spans="1:5" ht="21" customHeight="1" thickBot="1">
      <c r="A28" s="11" t="s">
        <v>55</v>
      </c>
      <c r="B28" s="250">
        <f t="shared" si="0"/>
        <v>212948</v>
      </c>
      <c r="C28" s="21">
        <v>32527</v>
      </c>
      <c r="D28" s="177">
        <v>120350</v>
      </c>
      <c r="E28" s="21">
        <v>60071</v>
      </c>
    </row>
    <row r="29" spans="1:5" ht="21" customHeight="1" thickBot="1">
      <c r="A29" s="11" t="s">
        <v>56</v>
      </c>
      <c r="B29" s="249">
        <f t="shared" si="0"/>
        <v>75528</v>
      </c>
      <c r="C29" s="7">
        <v>20971</v>
      </c>
      <c r="D29" s="176">
        <v>43325</v>
      </c>
      <c r="E29" s="7">
        <v>11232</v>
      </c>
    </row>
    <row r="30" spans="1:5" ht="21" customHeight="1" thickBot="1">
      <c r="A30" s="11" t="s">
        <v>7</v>
      </c>
      <c r="B30" s="250">
        <f t="shared" si="0"/>
        <v>218122</v>
      </c>
      <c r="C30" s="21">
        <v>37369</v>
      </c>
      <c r="D30" s="177">
        <v>135088</v>
      </c>
      <c r="E30" s="21">
        <v>45665</v>
      </c>
    </row>
    <row r="31" spans="1:5" ht="21" customHeight="1" thickBot="1">
      <c r="A31" s="11" t="s">
        <v>57</v>
      </c>
      <c r="B31" s="250">
        <f t="shared" si="0"/>
        <v>356874</v>
      </c>
      <c r="C31" s="21">
        <v>46329</v>
      </c>
      <c r="D31" s="177">
        <v>208322</v>
      </c>
      <c r="E31" s="21">
        <v>102223</v>
      </c>
    </row>
    <row r="32" spans="1:5" ht="21" customHeight="1" thickBot="1">
      <c r="A32" s="11" t="s">
        <v>8</v>
      </c>
      <c r="B32" s="250">
        <f t="shared" si="0"/>
        <v>181167</v>
      </c>
      <c r="C32" s="21">
        <v>27088</v>
      </c>
      <c r="D32" s="177">
        <v>103863</v>
      </c>
      <c r="E32" s="21">
        <v>50216</v>
      </c>
    </row>
    <row r="33" spans="1:5" ht="21" customHeight="1" thickBot="1">
      <c r="A33" s="11" t="s">
        <v>9</v>
      </c>
      <c r="B33" s="250">
        <f t="shared" si="0"/>
        <v>542418</v>
      </c>
      <c r="C33" s="21">
        <v>75244</v>
      </c>
      <c r="D33" s="177">
        <v>321605</v>
      </c>
      <c r="E33" s="21">
        <v>145569</v>
      </c>
    </row>
    <row r="34" spans="1:5" ht="21" customHeight="1" thickBot="1">
      <c r="A34" s="11" t="s">
        <v>58</v>
      </c>
      <c r="B34" s="250">
        <f t="shared" si="0"/>
        <v>271204</v>
      </c>
      <c r="C34" s="21">
        <v>35851</v>
      </c>
      <c r="D34" s="177">
        <v>181244</v>
      </c>
      <c r="E34" s="21">
        <v>54109</v>
      </c>
    </row>
    <row r="35" spans="1:5" ht="21" customHeight="1" thickBot="1">
      <c r="A35" s="11" t="s">
        <v>10</v>
      </c>
      <c r="B35" s="250">
        <f t="shared" si="0"/>
        <v>270898</v>
      </c>
      <c r="C35" s="21">
        <v>62605</v>
      </c>
      <c r="D35" s="177">
        <v>186983</v>
      </c>
      <c r="E35" s="21">
        <v>21310</v>
      </c>
    </row>
    <row r="36" spans="1:5" ht="21" customHeight="1" thickBot="1">
      <c r="A36" s="11" t="s">
        <v>11</v>
      </c>
      <c r="B36" s="250">
        <f t="shared" si="0"/>
        <v>208995</v>
      </c>
      <c r="C36" s="21">
        <v>26379</v>
      </c>
      <c r="D36" s="177">
        <v>121961</v>
      </c>
      <c r="E36" s="21">
        <v>60655</v>
      </c>
    </row>
    <row r="37" spans="1:5" ht="21" customHeight="1" thickBot="1">
      <c r="A37" s="11" t="s">
        <v>59</v>
      </c>
      <c r="B37" s="250">
        <f t="shared" si="0"/>
        <v>285560</v>
      </c>
      <c r="C37" s="21">
        <v>56414</v>
      </c>
      <c r="D37" s="177">
        <v>187096</v>
      </c>
      <c r="E37" s="21">
        <v>42050</v>
      </c>
    </row>
    <row r="38" spans="1:5" ht="12.75" customHeight="1">
      <c r="A38" s="157"/>
      <c r="B38" s="157"/>
      <c r="C38" s="158"/>
      <c r="D38" s="158"/>
      <c r="E38" s="158"/>
    </row>
    <row r="39" spans="1:5" ht="12.75" customHeight="1">
      <c r="A39" s="157"/>
      <c r="B39" s="157"/>
      <c r="C39" s="158"/>
      <c r="D39" s="158"/>
      <c r="E39" s="158"/>
    </row>
    <row r="40" spans="1:5" ht="12.75" customHeight="1">
      <c r="A40" s="26"/>
      <c r="B40" s="26"/>
      <c r="C40" s="153"/>
      <c r="D40" s="153"/>
      <c r="E40" s="153"/>
    </row>
    <row r="41" spans="1:5" ht="12.75" customHeight="1">
      <c r="A41" s="26"/>
      <c r="B41" s="26"/>
      <c r="C41" s="153"/>
      <c r="D41" s="153"/>
      <c r="E41" s="153"/>
    </row>
  </sheetData>
  <mergeCells count="1">
    <mergeCell ref="A1:E1"/>
  </mergeCells>
  <printOptions horizontalCentered="1" verticalCentered="1"/>
  <pageMargins left="0.39370078740157483" right="0.59055118110236227" top="0.19685039370078741" bottom="0.39370078740157483" header="0" footer="0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64C7A-CD8A-4A5C-9857-47C763C2D118}">
  <sheetPr>
    <tabColor indexed="24"/>
    <pageSetUpPr fitToPage="1"/>
  </sheetPr>
  <dimension ref="A1:F40"/>
  <sheetViews>
    <sheetView rightToLeft="1" view="pageBreakPreview" zoomScaleNormal="100" zoomScaleSheetLayoutView="100" workbookViewId="0">
      <selection sqref="A1:D1"/>
    </sheetView>
  </sheetViews>
  <sheetFormatPr defaultColWidth="15.7109375" defaultRowHeight="22.5"/>
  <cols>
    <col min="1" max="1" width="23" style="28" customWidth="1"/>
    <col min="2" max="4" width="21.85546875" style="19" customWidth="1"/>
    <col min="5" max="239" width="15.7109375" style="19"/>
    <col min="240" max="240" width="19.140625" style="19" customWidth="1"/>
    <col min="241" max="241" width="15.140625" style="19" customWidth="1"/>
    <col min="242" max="245" width="16.140625" style="19" customWidth="1"/>
    <col min="246" max="251" width="15.7109375" style="19"/>
    <col min="252" max="252" width="21.28515625" style="19" bestFit="1" customWidth="1"/>
    <col min="253" max="253" width="15.140625" style="19" customWidth="1"/>
    <col min="254" max="257" width="16.140625" style="19" customWidth="1"/>
    <col min="258" max="495" width="15.7109375" style="19"/>
    <col min="496" max="496" width="19.140625" style="19" customWidth="1"/>
    <col min="497" max="497" width="15.140625" style="19" customWidth="1"/>
    <col min="498" max="501" width="16.140625" style="19" customWidth="1"/>
    <col min="502" max="507" width="15.7109375" style="19"/>
    <col min="508" max="508" width="21.28515625" style="19" bestFit="1" customWidth="1"/>
    <col min="509" max="509" width="15.140625" style="19" customWidth="1"/>
    <col min="510" max="513" width="16.140625" style="19" customWidth="1"/>
    <col min="514" max="751" width="15.7109375" style="19"/>
    <col min="752" max="752" width="19.140625" style="19" customWidth="1"/>
    <col min="753" max="753" width="15.140625" style="19" customWidth="1"/>
    <col min="754" max="757" width="16.140625" style="19" customWidth="1"/>
    <col min="758" max="763" width="15.7109375" style="19"/>
    <col min="764" max="764" width="21.28515625" style="19" bestFit="1" customWidth="1"/>
    <col min="765" max="765" width="15.140625" style="19" customWidth="1"/>
    <col min="766" max="769" width="16.140625" style="19" customWidth="1"/>
    <col min="770" max="1007" width="15.7109375" style="19"/>
    <col min="1008" max="1008" width="19.140625" style="19" customWidth="1"/>
    <col min="1009" max="1009" width="15.140625" style="19" customWidth="1"/>
    <col min="1010" max="1013" width="16.140625" style="19" customWidth="1"/>
    <col min="1014" max="1019" width="15.7109375" style="19"/>
    <col min="1020" max="1020" width="21.28515625" style="19" bestFit="1" customWidth="1"/>
    <col min="1021" max="1021" width="15.140625" style="19" customWidth="1"/>
    <col min="1022" max="1025" width="16.140625" style="19" customWidth="1"/>
    <col min="1026" max="1263" width="15.7109375" style="19"/>
    <col min="1264" max="1264" width="19.140625" style="19" customWidth="1"/>
    <col min="1265" max="1265" width="15.140625" style="19" customWidth="1"/>
    <col min="1266" max="1269" width="16.140625" style="19" customWidth="1"/>
    <col min="1270" max="1275" width="15.7109375" style="19"/>
    <col min="1276" max="1276" width="21.28515625" style="19" bestFit="1" customWidth="1"/>
    <col min="1277" max="1277" width="15.140625" style="19" customWidth="1"/>
    <col min="1278" max="1281" width="16.140625" style="19" customWidth="1"/>
    <col min="1282" max="1519" width="15.7109375" style="19"/>
    <col min="1520" max="1520" width="19.140625" style="19" customWidth="1"/>
    <col min="1521" max="1521" width="15.140625" style="19" customWidth="1"/>
    <col min="1522" max="1525" width="16.140625" style="19" customWidth="1"/>
    <col min="1526" max="1531" width="15.7109375" style="19"/>
    <col min="1532" max="1532" width="21.28515625" style="19" bestFit="1" customWidth="1"/>
    <col min="1533" max="1533" width="15.140625" style="19" customWidth="1"/>
    <col min="1534" max="1537" width="16.140625" style="19" customWidth="1"/>
    <col min="1538" max="1775" width="15.7109375" style="19"/>
    <col min="1776" max="1776" width="19.140625" style="19" customWidth="1"/>
    <col min="1777" max="1777" width="15.140625" style="19" customWidth="1"/>
    <col min="1778" max="1781" width="16.140625" style="19" customWidth="1"/>
    <col min="1782" max="1787" width="15.7109375" style="19"/>
    <col min="1788" max="1788" width="21.28515625" style="19" bestFit="1" customWidth="1"/>
    <col min="1789" max="1789" width="15.140625" style="19" customWidth="1"/>
    <col min="1790" max="1793" width="16.140625" style="19" customWidth="1"/>
    <col min="1794" max="2031" width="15.7109375" style="19"/>
    <col min="2032" max="2032" width="19.140625" style="19" customWidth="1"/>
    <col min="2033" max="2033" width="15.140625" style="19" customWidth="1"/>
    <col min="2034" max="2037" width="16.140625" style="19" customWidth="1"/>
    <col min="2038" max="2043" width="15.7109375" style="19"/>
    <col min="2044" max="2044" width="21.28515625" style="19" bestFit="1" customWidth="1"/>
    <col min="2045" max="2045" width="15.140625" style="19" customWidth="1"/>
    <col min="2046" max="2049" width="16.140625" style="19" customWidth="1"/>
    <col min="2050" max="2287" width="15.7109375" style="19"/>
    <col min="2288" max="2288" width="19.140625" style="19" customWidth="1"/>
    <col min="2289" max="2289" width="15.140625" style="19" customWidth="1"/>
    <col min="2290" max="2293" width="16.140625" style="19" customWidth="1"/>
    <col min="2294" max="2299" width="15.7109375" style="19"/>
    <col min="2300" max="2300" width="21.28515625" style="19" bestFit="1" customWidth="1"/>
    <col min="2301" max="2301" width="15.140625" style="19" customWidth="1"/>
    <col min="2302" max="2305" width="16.140625" style="19" customWidth="1"/>
    <col min="2306" max="2543" width="15.7109375" style="19"/>
    <col min="2544" max="2544" width="19.140625" style="19" customWidth="1"/>
    <col min="2545" max="2545" width="15.140625" style="19" customWidth="1"/>
    <col min="2546" max="2549" width="16.140625" style="19" customWidth="1"/>
    <col min="2550" max="2555" width="15.7109375" style="19"/>
    <col min="2556" max="2556" width="21.28515625" style="19" bestFit="1" customWidth="1"/>
    <col min="2557" max="2557" width="15.140625" style="19" customWidth="1"/>
    <col min="2558" max="2561" width="16.140625" style="19" customWidth="1"/>
    <col min="2562" max="2799" width="15.7109375" style="19"/>
    <col min="2800" max="2800" width="19.140625" style="19" customWidth="1"/>
    <col min="2801" max="2801" width="15.140625" style="19" customWidth="1"/>
    <col min="2802" max="2805" width="16.140625" style="19" customWidth="1"/>
    <col min="2806" max="2811" width="15.7109375" style="19"/>
    <col min="2812" max="2812" width="21.28515625" style="19" bestFit="1" customWidth="1"/>
    <col min="2813" max="2813" width="15.140625" style="19" customWidth="1"/>
    <col min="2814" max="2817" width="16.140625" style="19" customWidth="1"/>
    <col min="2818" max="3055" width="15.7109375" style="19"/>
    <col min="3056" max="3056" width="19.140625" style="19" customWidth="1"/>
    <col min="3057" max="3057" width="15.140625" style="19" customWidth="1"/>
    <col min="3058" max="3061" width="16.140625" style="19" customWidth="1"/>
    <col min="3062" max="3067" width="15.7109375" style="19"/>
    <col min="3068" max="3068" width="21.28515625" style="19" bestFit="1" customWidth="1"/>
    <col min="3069" max="3069" width="15.140625" style="19" customWidth="1"/>
    <col min="3070" max="3073" width="16.140625" style="19" customWidth="1"/>
    <col min="3074" max="3311" width="15.7109375" style="19"/>
    <col min="3312" max="3312" width="19.140625" style="19" customWidth="1"/>
    <col min="3313" max="3313" width="15.140625" style="19" customWidth="1"/>
    <col min="3314" max="3317" width="16.140625" style="19" customWidth="1"/>
    <col min="3318" max="3323" width="15.7109375" style="19"/>
    <col min="3324" max="3324" width="21.28515625" style="19" bestFit="1" customWidth="1"/>
    <col min="3325" max="3325" width="15.140625" style="19" customWidth="1"/>
    <col min="3326" max="3329" width="16.140625" style="19" customWidth="1"/>
    <col min="3330" max="3567" width="15.7109375" style="19"/>
    <col min="3568" max="3568" width="19.140625" style="19" customWidth="1"/>
    <col min="3569" max="3569" width="15.140625" style="19" customWidth="1"/>
    <col min="3570" max="3573" width="16.140625" style="19" customWidth="1"/>
    <col min="3574" max="3579" width="15.7109375" style="19"/>
    <col min="3580" max="3580" width="21.28515625" style="19" bestFit="1" customWidth="1"/>
    <col min="3581" max="3581" width="15.140625" style="19" customWidth="1"/>
    <col min="3582" max="3585" width="16.140625" style="19" customWidth="1"/>
    <col min="3586" max="3823" width="15.7109375" style="19"/>
    <col min="3824" max="3824" width="19.140625" style="19" customWidth="1"/>
    <col min="3825" max="3825" width="15.140625" style="19" customWidth="1"/>
    <col min="3826" max="3829" width="16.140625" style="19" customWidth="1"/>
    <col min="3830" max="3835" width="15.7109375" style="19"/>
    <col min="3836" max="3836" width="21.28515625" style="19" bestFit="1" customWidth="1"/>
    <col min="3837" max="3837" width="15.140625" style="19" customWidth="1"/>
    <col min="3838" max="3841" width="16.140625" style="19" customWidth="1"/>
    <col min="3842" max="4079" width="15.7109375" style="19"/>
    <col min="4080" max="4080" width="19.140625" style="19" customWidth="1"/>
    <col min="4081" max="4081" width="15.140625" style="19" customWidth="1"/>
    <col min="4082" max="4085" width="16.140625" style="19" customWidth="1"/>
    <col min="4086" max="4091" width="15.7109375" style="19"/>
    <col min="4092" max="4092" width="21.28515625" style="19" bestFit="1" customWidth="1"/>
    <col min="4093" max="4093" width="15.140625" style="19" customWidth="1"/>
    <col min="4094" max="4097" width="16.140625" style="19" customWidth="1"/>
    <col min="4098" max="4335" width="15.7109375" style="19"/>
    <col min="4336" max="4336" width="19.140625" style="19" customWidth="1"/>
    <col min="4337" max="4337" width="15.140625" style="19" customWidth="1"/>
    <col min="4338" max="4341" width="16.140625" style="19" customWidth="1"/>
    <col min="4342" max="4347" width="15.7109375" style="19"/>
    <col min="4348" max="4348" width="21.28515625" style="19" bestFit="1" customWidth="1"/>
    <col min="4349" max="4349" width="15.140625" style="19" customWidth="1"/>
    <col min="4350" max="4353" width="16.140625" style="19" customWidth="1"/>
    <col min="4354" max="4591" width="15.7109375" style="19"/>
    <col min="4592" max="4592" width="19.140625" style="19" customWidth="1"/>
    <col min="4593" max="4593" width="15.140625" style="19" customWidth="1"/>
    <col min="4594" max="4597" width="16.140625" style="19" customWidth="1"/>
    <col min="4598" max="4603" width="15.7109375" style="19"/>
    <col min="4604" max="4604" width="21.28515625" style="19" bestFit="1" customWidth="1"/>
    <col min="4605" max="4605" width="15.140625" style="19" customWidth="1"/>
    <col min="4606" max="4609" width="16.140625" style="19" customWidth="1"/>
    <col min="4610" max="4847" width="15.7109375" style="19"/>
    <col min="4848" max="4848" width="19.140625" style="19" customWidth="1"/>
    <col min="4849" max="4849" width="15.140625" style="19" customWidth="1"/>
    <col min="4850" max="4853" width="16.140625" style="19" customWidth="1"/>
    <col min="4854" max="4859" width="15.7109375" style="19"/>
    <col min="4860" max="4860" width="21.28515625" style="19" bestFit="1" customWidth="1"/>
    <col min="4861" max="4861" width="15.140625" style="19" customWidth="1"/>
    <col min="4862" max="4865" width="16.140625" style="19" customWidth="1"/>
    <col min="4866" max="5103" width="15.7109375" style="19"/>
    <col min="5104" max="5104" width="19.140625" style="19" customWidth="1"/>
    <col min="5105" max="5105" width="15.140625" style="19" customWidth="1"/>
    <col min="5106" max="5109" width="16.140625" style="19" customWidth="1"/>
    <col min="5110" max="5115" width="15.7109375" style="19"/>
    <col min="5116" max="5116" width="21.28515625" style="19" bestFit="1" customWidth="1"/>
    <col min="5117" max="5117" width="15.140625" style="19" customWidth="1"/>
    <col min="5118" max="5121" width="16.140625" style="19" customWidth="1"/>
    <col min="5122" max="5359" width="15.7109375" style="19"/>
    <col min="5360" max="5360" width="19.140625" style="19" customWidth="1"/>
    <col min="5361" max="5361" width="15.140625" style="19" customWidth="1"/>
    <col min="5362" max="5365" width="16.140625" style="19" customWidth="1"/>
    <col min="5366" max="5371" width="15.7109375" style="19"/>
    <col min="5372" max="5372" width="21.28515625" style="19" bestFit="1" customWidth="1"/>
    <col min="5373" max="5373" width="15.140625" style="19" customWidth="1"/>
    <col min="5374" max="5377" width="16.140625" style="19" customWidth="1"/>
    <col min="5378" max="5615" width="15.7109375" style="19"/>
    <col min="5616" max="5616" width="19.140625" style="19" customWidth="1"/>
    <col min="5617" max="5617" width="15.140625" style="19" customWidth="1"/>
    <col min="5618" max="5621" width="16.140625" style="19" customWidth="1"/>
    <col min="5622" max="5627" width="15.7109375" style="19"/>
    <col min="5628" max="5628" width="21.28515625" style="19" bestFit="1" customWidth="1"/>
    <col min="5629" max="5629" width="15.140625" style="19" customWidth="1"/>
    <col min="5630" max="5633" width="16.140625" style="19" customWidth="1"/>
    <col min="5634" max="5871" width="15.7109375" style="19"/>
    <col min="5872" max="5872" width="19.140625" style="19" customWidth="1"/>
    <col min="5873" max="5873" width="15.140625" style="19" customWidth="1"/>
    <col min="5874" max="5877" width="16.140625" style="19" customWidth="1"/>
    <col min="5878" max="5883" width="15.7109375" style="19"/>
    <col min="5884" max="5884" width="21.28515625" style="19" bestFit="1" customWidth="1"/>
    <col min="5885" max="5885" width="15.140625" style="19" customWidth="1"/>
    <col min="5886" max="5889" width="16.140625" style="19" customWidth="1"/>
    <col min="5890" max="6127" width="15.7109375" style="19"/>
    <col min="6128" max="6128" width="19.140625" style="19" customWidth="1"/>
    <col min="6129" max="6129" width="15.140625" style="19" customWidth="1"/>
    <col min="6130" max="6133" width="16.140625" style="19" customWidth="1"/>
    <col min="6134" max="6139" width="15.7109375" style="19"/>
    <col min="6140" max="6140" width="21.28515625" style="19" bestFit="1" customWidth="1"/>
    <col min="6141" max="6141" width="15.140625" style="19" customWidth="1"/>
    <col min="6142" max="6145" width="16.140625" style="19" customWidth="1"/>
    <col min="6146" max="6383" width="15.7109375" style="19"/>
    <col min="6384" max="6384" width="19.140625" style="19" customWidth="1"/>
    <col min="6385" max="6385" width="15.140625" style="19" customWidth="1"/>
    <col min="6386" max="6389" width="16.140625" style="19" customWidth="1"/>
    <col min="6390" max="6395" width="15.7109375" style="19"/>
    <col min="6396" max="6396" width="21.28515625" style="19" bestFit="1" customWidth="1"/>
    <col min="6397" max="6397" width="15.140625" style="19" customWidth="1"/>
    <col min="6398" max="6401" width="16.140625" style="19" customWidth="1"/>
    <col min="6402" max="6639" width="15.7109375" style="19"/>
    <col min="6640" max="6640" width="19.140625" style="19" customWidth="1"/>
    <col min="6641" max="6641" width="15.140625" style="19" customWidth="1"/>
    <col min="6642" max="6645" width="16.140625" style="19" customWidth="1"/>
    <col min="6646" max="6651" width="15.7109375" style="19"/>
    <col min="6652" max="6652" width="21.28515625" style="19" bestFit="1" customWidth="1"/>
    <col min="6653" max="6653" width="15.140625" style="19" customWidth="1"/>
    <col min="6654" max="6657" width="16.140625" style="19" customWidth="1"/>
    <col min="6658" max="6895" width="15.7109375" style="19"/>
    <col min="6896" max="6896" width="19.140625" style="19" customWidth="1"/>
    <col min="6897" max="6897" width="15.140625" style="19" customWidth="1"/>
    <col min="6898" max="6901" width="16.140625" style="19" customWidth="1"/>
    <col min="6902" max="6907" width="15.7109375" style="19"/>
    <col min="6908" max="6908" width="21.28515625" style="19" bestFit="1" customWidth="1"/>
    <col min="6909" max="6909" width="15.140625" style="19" customWidth="1"/>
    <col min="6910" max="6913" width="16.140625" style="19" customWidth="1"/>
    <col min="6914" max="7151" width="15.7109375" style="19"/>
    <col min="7152" max="7152" width="19.140625" style="19" customWidth="1"/>
    <col min="7153" max="7153" width="15.140625" style="19" customWidth="1"/>
    <col min="7154" max="7157" width="16.140625" style="19" customWidth="1"/>
    <col min="7158" max="7163" width="15.7109375" style="19"/>
    <col min="7164" max="7164" width="21.28515625" style="19" bestFit="1" customWidth="1"/>
    <col min="7165" max="7165" width="15.140625" style="19" customWidth="1"/>
    <col min="7166" max="7169" width="16.140625" style="19" customWidth="1"/>
    <col min="7170" max="7407" width="15.7109375" style="19"/>
    <col min="7408" max="7408" width="19.140625" style="19" customWidth="1"/>
    <col min="7409" max="7409" width="15.140625" style="19" customWidth="1"/>
    <col min="7410" max="7413" width="16.140625" style="19" customWidth="1"/>
    <col min="7414" max="7419" width="15.7109375" style="19"/>
    <col min="7420" max="7420" width="21.28515625" style="19" bestFit="1" customWidth="1"/>
    <col min="7421" max="7421" width="15.140625" style="19" customWidth="1"/>
    <col min="7422" max="7425" width="16.140625" style="19" customWidth="1"/>
    <col min="7426" max="7663" width="15.7109375" style="19"/>
    <col min="7664" max="7664" width="19.140625" style="19" customWidth="1"/>
    <col min="7665" max="7665" width="15.140625" style="19" customWidth="1"/>
    <col min="7666" max="7669" width="16.140625" style="19" customWidth="1"/>
    <col min="7670" max="7675" width="15.7109375" style="19"/>
    <col min="7676" max="7676" width="21.28515625" style="19" bestFit="1" customWidth="1"/>
    <col min="7677" max="7677" width="15.140625" style="19" customWidth="1"/>
    <col min="7678" max="7681" width="16.140625" style="19" customWidth="1"/>
    <col min="7682" max="7919" width="15.7109375" style="19"/>
    <col min="7920" max="7920" width="19.140625" style="19" customWidth="1"/>
    <col min="7921" max="7921" width="15.140625" style="19" customWidth="1"/>
    <col min="7922" max="7925" width="16.140625" style="19" customWidth="1"/>
    <col min="7926" max="7931" width="15.7109375" style="19"/>
    <col min="7932" max="7932" width="21.28515625" style="19" bestFit="1" customWidth="1"/>
    <col min="7933" max="7933" width="15.140625" style="19" customWidth="1"/>
    <col min="7934" max="7937" width="16.140625" style="19" customWidth="1"/>
    <col min="7938" max="8175" width="15.7109375" style="19"/>
    <col min="8176" max="8176" width="19.140625" style="19" customWidth="1"/>
    <col min="8177" max="8177" width="15.140625" style="19" customWidth="1"/>
    <col min="8178" max="8181" width="16.140625" style="19" customWidth="1"/>
    <col min="8182" max="8187" width="15.7109375" style="19"/>
    <col min="8188" max="8188" width="21.28515625" style="19" bestFit="1" customWidth="1"/>
    <col min="8189" max="8189" width="15.140625" style="19" customWidth="1"/>
    <col min="8190" max="8193" width="16.140625" style="19" customWidth="1"/>
    <col min="8194" max="8431" width="15.7109375" style="19"/>
    <col min="8432" max="8432" width="19.140625" style="19" customWidth="1"/>
    <col min="8433" max="8433" width="15.140625" style="19" customWidth="1"/>
    <col min="8434" max="8437" width="16.140625" style="19" customWidth="1"/>
    <col min="8438" max="8443" width="15.7109375" style="19"/>
    <col min="8444" max="8444" width="21.28515625" style="19" bestFit="1" customWidth="1"/>
    <col min="8445" max="8445" width="15.140625" style="19" customWidth="1"/>
    <col min="8446" max="8449" width="16.140625" style="19" customWidth="1"/>
    <col min="8450" max="8687" width="15.7109375" style="19"/>
    <col min="8688" max="8688" width="19.140625" style="19" customWidth="1"/>
    <col min="8689" max="8689" width="15.140625" style="19" customWidth="1"/>
    <col min="8690" max="8693" width="16.140625" style="19" customWidth="1"/>
    <col min="8694" max="8699" width="15.7109375" style="19"/>
    <col min="8700" max="8700" width="21.28515625" style="19" bestFit="1" customWidth="1"/>
    <col min="8701" max="8701" width="15.140625" style="19" customWidth="1"/>
    <col min="8702" max="8705" width="16.140625" style="19" customWidth="1"/>
    <col min="8706" max="8943" width="15.7109375" style="19"/>
    <col min="8944" max="8944" width="19.140625" style="19" customWidth="1"/>
    <col min="8945" max="8945" width="15.140625" style="19" customWidth="1"/>
    <col min="8946" max="8949" width="16.140625" style="19" customWidth="1"/>
    <col min="8950" max="8955" width="15.7109375" style="19"/>
    <col min="8956" max="8956" width="21.28515625" style="19" bestFit="1" customWidth="1"/>
    <col min="8957" max="8957" width="15.140625" style="19" customWidth="1"/>
    <col min="8958" max="8961" width="16.140625" style="19" customWidth="1"/>
    <col min="8962" max="9199" width="15.7109375" style="19"/>
    <col min="9200" max="9200" width="19.140625" style="19" customWidth="1"/>
    <col min="9201" max="9201" width="15.140625" style="19" customWidth="1"/>
    <col min="9202" max="9205" width="16.140625" style="19" customWidth="1"/>
    <col min="9206" max="9211" width="15.7109375" style="19"/>
    <col min="9212" max="9212" width="21.28515625" style="19" bestFit="1" customWidth="1"/>
    <col min="9213" max="9213" width="15.140625" style="19" customWidth="1"/>
    <col min="9214" max="9217" width="16.140625" style="19" customWidth="1"/>
    <col min="9218" max="9455" width="15.7109375" style="19"/>
    <col min="9456" max="9456" width="19.140625" style="19" customWidth="1"/>
    <col min="9457" max="9457" width="15.140625" style="19" customWidth="1"/>
    <col min="9458" max="9461" width="16.140625" style="19" customWidth="1"/>
    <col min="9462" max="9467" width="15.7109375" style="19"/>
    <col min="9468" max="9468" width="21.28515625" style="19" bestFit="1" customWidth="1"/>
    <col min="9469" max="9469" width="15.140625" style="19" customWidth="1"/>
    <col min="9470" max="9473" width="16.140625" style="19" customWidth="1"/>
    <col min="9474" max="9711" width="15.7109375" style="19"/>
    <col min="9712" max="9712" width="19.140625" style="19" customWidth="1"/>
    <col min="9713" max="9713" width="15.140625" style="19" customWidth="1"/>
    <col min="9714" max="9717" width="16.140625" style="19" customWidth="1"/>
    <col min="9718" max="9723" width="15.7109375" style="19"/>
    <col min="9724" max="9724" width="21.28515625" style="19" bestFit="1" customWidth="1"/>
    <col min="9725" max="9725" width="15.140625" style="19" customWidth="1"/>
    <col min="9726" max="9729" width="16.140625" style="19" customWidth="1"/>
    <col min="9730" max="9967" width="15.7109375" style="19"/>
    <col min="9968" max="9968" width="19.140625" style="19" customWidth="1"/>
    <col min="9969" max="9969" width="15.140625" style="19" customWidth="1"/>
    <col min="9970" max="9973" width="16.140625" style="19" customWidth="1"/>
    <col min="9974" max="9979" width="15.7109375" style="19"/>
    <col min="9980" max="9980" width="21.28515625" style="19" bestFit="1" customWidth="1"/>
    <col min="9981" max="9981" width="15.140625" style="19" customWidth="1"/>
    <col min="9982" max="9985" width="16.140625" style="19" customWidth="1"/>
    <col min="9986" max="10223" width="15.7109375" style="19"/>
    <col min="10224" max="10224" width="19.140625" style="19" customWidth="1"/>
    <col min="10225" max="10225" width="15.140625" style="19" customWidth="1"/>
    <col min="10226" max="10229" width="16.140625" style="19" customWidth="1"/>
    <col min="10230" max="10235" width="15.7109375" style="19"/>
    <col min="10236" max="10236" width="21.28515625" style="19" bestFit="1" customWidth="1"/>
    <col min="10237" max="10237" width="15.140625" style="19" customWidth="1"/>
    <col min="10238" max="10241" width="16.140625" style="19" customWidth="1"/>
    <col min="10242" max="10479" width="15.7109375" style="19"/>
    <col min="10480" max="10480" width="19.140625" style="19" customWidth="1"/>
    <col min="10481" max="10481" width="15.140625" style="19" customWidth="1"/>
    <col min="10482" max="10485" width="16.140625" style="19" customWidth="1"/>
    <col min="10486" max="10491" width="15.7109375" style="19"/>
    <col min="10492" max="10492" width="21.28515625" style="19" bestFit="1" customWidth="1"/>
    <col min="10493" max="10493" width="15.140625" style="19" customWidth="1"/>
    <col min="10494" max="10497" width="16.140625" style="19" customWidth="1"/>
    <col min="10498" max="10735" width="15.7109375" style="19"/>
    <col min="10736" max="10736" width="19.140625" style="19" customWidth="1"/>
    <col min="10737" max="10737" width="15.140625" style="19" customWidth="1"/>
    <col min="10738" max="10741" width="16.140625" style="19" customWidth="1"/>
    <col min="10742" max="10747" width="15.7109375" style="19"/>
    <col min="10748" max="10748" width="21.28515625" style="19" bestFit="1" customWidth="1"/>
    <col min="10749" max="10749" width="15.140625" style="19" customWidth="1"/>
    <col min="10750" max="10753" width="16.140625" style="19" customWidth="1"/>
    <col min="10754" max="10991" width="15.7109375" style="19"/>
    <col min="10992" max="10992" width="19.140625" style="19" customWidth="1"/>
    <col min="10993" max="10993" width="15.140625" style="19" customWidth="1"/>
    <col min="10994" max="10997" width="16.140625" style="19" customWidth="1"/>
    <col min="10998" max="11003" width="15.7109375" style="19"/>
    <col min="11004" max="11004" width="21.28515625" style="19" bestFit="1" customWidth="1"/>
    <col min="11005" max="11005" width="15.140625" style="19" customWidth="1"/>
    <col min="11006" max="11009" width="16.140625" style="19" customWidth="1"/>
    <col min="11010" max="11247" width="15.7109375" style="19"/>
    <col min="11248" max="11248" width="19.140625" style="19" customWidth="1"/>
    <col min="11249" max="11249" width="15.140625" style="19" customWidth="1"/>
    <col min="11250" max="11253" width="16.140625" style="19" customWidth="1"/>
    <col min="11254" max="11259" width="15.7109375" style="19"/>
    <col min="11260" max="11260" width="21.28515625" style="19" bestFit="1" customWidth="1"/>
    <col min="11261" max="11261" width="15.140625" style="19" customWidth="1"/>
    <col min="11262" max="11265" width="16.140625" style="19" customWidth="1"/>
    <col min="11266" max="11503" width="15.7109375" style="19"/>
    <col min="11504" max="11504" width="19.140625" style="19" customWidth="1"/>
    <col min="11505" max="11505" width="15.140625" style="19" customWidth="1"/>
    <col min="11506" max="11509" width="16.140625" style="19" customWidth="1"/>
    <col min="11510" max="11515" width="15.7109375" style="19"/>
    <col min="11516" max="11516" width="21.28515625" style="19" bestFit="1" customWidth="1"/>
    <col min="11517" max="11517" width="15.140625" style="19" customWidth="1"/>
    <col min="11518" max="11521" width="16.140625" style="19" customWidth="1"/>
    <col min="11522" max="11759" width="15.7109375" style="19"/>
    <col min="11760" max="11760" width="19.140625" style="19" customWidth="1"/>
    <col min="11761" max="11761" width="15.140625" style="19" customWidth="1"/>
    <col min="11762" max="11765" width="16.140625" style="19" customWidth="1"/>
    <col min="11766" max="11771" width="15.7109375" style="19"/>
    <col min="11772" max="11772" width="21.28515625" style="19" bestFit="1" customWidth="1"/>
    <col min="11773" max="11773" width="15.140625" style="19" customWidth="1"/>
    <col min="11774" max="11777" width="16.140625" style="19" customWidth="1"/>
    <col min="11778" max="12015" width="15.7109375" style="19"/>
    <col min="12016" max="12016" width="19.140625" style="19" customWidth="1"/>
    <col min="12017" max="12017" width="15.140625" style="19" customWidth="1"/>
    <col min="12018" max="12021" width="16.140625" style="19" customWidth="1"/>
    <col min="12022" max="12027" width="15.7109375" style="19"/>
    <col min="12028" max="12028" width="21.28515625" style="19" bestFit="1" customWidth="1"/>
    <col min="12029" max="12029" width="15.140625" style="19" customWidth="1"/>
    <col min="12030" max="12033" width="16.140625" style="19" customWidth="1"/>
    <col min="12034" max="12271" width="15.7109375" style="19"/>
    <col min="12272" max="12272" width="19.140625" style="19" customWidth="1"/>
    <col min="12273" max="12273" width="15.140625" style="19" customWidth="1"/>
    <col min="12274" max="12277" width="16.140625" style="19" customWidth="1"/>
    <col min="12278" max="12283" width="15.7109375" style="19"/>
    <col min="12284" max="12284" width="21.28515625" style="19" bestFit="1" customWidth="1"/>
    <col min="12285" max="12285" width="15.140625" style="19" customWidth="1"/>
    <col min="12286" max="12289" width="16.140625" style="19" customWidth="1"/>
    <col min="12290" max="12527" width="15.7109375" style="19"/>
    <col min="12528" max="12528" width="19.140625" style="19" customWidth="1"/>
    <col min="12529" max="12529" width="15.140625" style="19" customWidth="1"/>
    <col min="12530" max="12533" width="16.140625" style="19" customWidth="1"/>
    <col min="12534" max="12539" width="15.7109375" style="19"/>
    <col min="12540" max="12540" width="21.28515625" style="19" bestFit="1" customWidth="1"/>
    <col min="12541" max="12541" width="15.140625" style="19" customWidth="1"/>
    <col min="12542" max="12545" width="16.140625" style="19" customWidth="1"/>
    <col min="12546" max="12783" width="15.7109375" style="19"/>
    <col min="12784" max="12784" width="19.140625" style="19" customWidth="1"/>
    <col min="12785" max="12785" width="15.140625" style="19" customWidth="1"/>
    <col min="12786" max="12789" width="16.140625" style="19" customWidth="1"/>
    <col min="12790" max="12795" width="15.7109375" style="19"/>
    <col min="12796" max="12796" width="21.28515625" style="19" bestFit="1" customWidth="1"/>
    <col min="12797" max="12797" width="15.140625" style="19" customWidth="1"/>
    <col min="12798" max="12801" width="16.140625" style="19" customWidth="1"/>
    <col min="12802" max="13039" width="15.7109375" style="19"/>
    <col min="13040" max="13040" width="19.140625" style="19" customWidth="1"/>
    <col min="13041" max="13041" width="15.140625" style="19" customWidth="1"/>
    <col min="13042" max="13045" width="16.140625" style="19" customWidth="1"/>
    <col min="13046" max="13051" width="15.7109375" style="19"/>
    <col min="13052" max="13052" width="21.28515625" style="19" bestFit="1" customWidth="1"/>
    <col min="13053" max="13053" width="15.140625" style="19" customWidth="1"/>
    <col min="13054" max="13057" width="16.140625" style="19" customWidth="1"/>
    <col min="13058" max="13295" width="15.7109375" style="19"/>
    <col min="13296" max="13296" width="19.140625" style="19" customWidth="1"/>
    <col min="13297" max="13297" width="15.140625" style="19" customWidth="1"/>
    <col min="13298" max="13301" width="16.140625" style="19" customWidth="1"/>
    <col min="13302" max="13307" width="15.7109375" style="19"/>
    <col min="13308" max="13308" width="21.28515625" style="19" bestFit="1" customWidth="1"/>
    <col min="13309" max="13309" width="15.140625" style="19" customWidth="1"/>
    <col min="13310" max="13313" width="16.140625" style="19" customWidth="1"/>
    <col min="13314" max="13551" width="15.7109375" style="19"/>
    <col min="13552" max="13552" width="19.140625" style="19" customWidth="1"/>
    <col min="13553" max="13553" width="15.140625" style="19" customWidth="1"/>
    <col min="13554" max="13557" width="16.140625" style="19" customWidth="1"/>
    <col min="13558" max="13563" width="15.7109375" style="19"/>
    <col min="13564" max="13564" width="21.28515625" style="19" bestFit="1" customWidth="1"/>
    <col min="13565" max="13565" width="15.140625" style="19" customWidth="1"/>
    <col min="13566" max="13569" width="16.140625" style="19" customWidth="1"/>
    <col min="13570" max="13807" width="15.7109375" style="19"/>
    <col min="13808" max="13808" width="19.140625" style="19" customWidth="1"/>
    <col min="13809" max="13809" width="15.140625" style="19" customWidth="1"/>
    <col min="13810" max="13813" width="16.140625" style="19" customWidth="1"/>
    <col min="13814" max="13819" width="15.7109375" style="19"/>
    <col min="13820" max="13820" width="21.28515625" style="19" bestFit="1" customWidth="1"/>
    <col min="13821" max="13821" width="15.140625" style="19" customWidth="1"/>
    <col min="13822" max="13825" width="16.140625" style="19" customWidth="1"/>
    <col min="13826" max="14063" width="15.7109375" style="19"/>
    <col min="14064" max="14064" width="19.140625" style="19" customWidth="1"/>
    <col min="14065" max="14065" width="15.140625" style="19" customWidth="1"/>
    <col min="14066" max="14069" width="16.140625" style="19" customWidth="1"/>
    <col min="14070" max="14075" width="15.7109375" style="19"/>
    <col min="14076" max="14076" width="21.28515625" style="19" bestFit="1" customWidth="1"/>
    <col min="14077" max="14077" width="15.140625" style="19" customWidth="1"/>
    <col min="14078" max="14081" width="16.140625" style="19" customWidth="1"/>
    <col min="14082" max="14319" width="15.7109375" style="19"/>
    <col min="14320" max="14320" width="19.140625" style="19" customWidth="1"/>
    <col min="14321" max="14321" width="15.140625" style="19" customWidth="1"/>
    <col min="14322" max="14325" width="16.140625" style="19" customWidth="1"/>
    <col min="14326" max="14331" width="15.7109375" style="19"/>
    <col min="14332" max="14332" width="21.28515625" style="19" bestFit="1" customWidth="1"/>
    <col min="14333" max="14333" width="15.140625" style="19" customWidth="1"/>
    <col min="14334" max="14337" width="16.140625" style="19" customWidth="1"/>
    <col min="14338" max="14575" width="15.7109375" style="19"/>
    <col min="14576" max="14576" width="19.140625" style="19" customWidth="1"/>
    <col min="14577" max="14577" width="15.140625" style="19" customWidth="1"/>
    <col min="14578" max="14581" width="16.140625" style="19" customWidth="1"/>
    <col min="14582" max="14587" width="15.7109375" style="19"/>
    <col min="14588" max="14588" width="21.28515625" style="19" bestFit="1" customWidth="1"/>
    <col min="14589" max="14589" width="15.140625" style="19" customWidth="1"/>
    <col min="14590" max="14593" width="16.140625" style="19" customWidth="1"/>
    <col min="14594" max="14831" width="15.7109375" style="19"/>
    <col min="14832" max="14832" width="19.140625" style="19" customWidth="1"/>
    <col min="14833" max="14833" width="15.140625" style="19" customWidth="1"/>
    <col min="14834" max="14837" width="16.140625" style="19" customWidth="1"/>
    <col min="14838" max="14843" width="15.7109375" style="19"/>
    <col min="14844" max="14844" width="21.28515625" style="19" bestFit="1" customWidth="1"/>
    <col min="14845" max="14845" width="15.140625" style="19" customWidth="1"/>
    <col min="14846" max="14849" width="16.140625" style="19" customWidth="1"/>
    <col min="14850" max="15087" width="15.7109375" style="19"/>
    <col min="15088" max="15088" width="19.140625" style="19" customWidth="1"/>
    <col min="15089" max="15089" width="15.140625" style="19" customWidth="1"/>
    <col min="15090" max="15093" width="16.140625" style="19" customWidth="1"/>
    <col min="15094" max="15099" width="15.7109375" style="19"/>
    <col min="15100" max="15100" width="21.28515625" style="19" bestFit="1" customWidth="1"/>
    <col min="15101" max="15101" width="15.140625" style="19" customWidth="1"/>
    <col min="15102" max="15105" width="16.140625" style="19" customWidth="1"/>
    <col min="15106" max="15343" width="15.7109375" style="19"/>
    <col min="15344" max="15344" width="19.140625" style="19" customWidth="1"/>
    <col min="15345" max="15345" width="15.140625" style="19" customWidth="1"/>
    <col min="15346" max="15349" width="16.140625" style="19" customWidth="1"/>
    <col min="15350" max="15355" width="15.7109375" style="19"/>
    <col min="15356" max="15356" width="21.28515625" style="19" bestFit="1" customWidth="1"/>
    <col min="15357" max="15357" width="15.140625" style="19" customWidth="1"/>
    <col min="15358" max="15361" width="16.140625" style="19" customWidth="1"/>
    <col min="15362" max="15599" width="15.7109375" style="19"/>
    <col min="15600" max="15600" width="19.140625" style="19" customWidth="1"/>
    <col min="15601" max="15601" width="15.140625" style="19" customWidth="1"/>
    <col min="15602" max="15605" width="16.140625" style="19" customWidth="1"/>
    <col min="15606" max="15611" width="15.7109375" style="19"/>
    <col min="15612" max="15612" width="21.28515625" style="19" bestFit="1" customWidth="1"/>
    <col min="15613" max="15613" width="15.140625" style="19" customWidth="1"/>
    <col min="15614" max="15617" width="16.140625" style="19" customWidth="1"/>
    <col min="15618" max="15855" width="15.7109375" style="19"/>
    <col min="15856" max="15856" width="19.140625" style="19" customWidth="1"/>
    <col min="15857" max="15857" width="15.140625" style="19" customWidth="1"/>
    <col min="15858" max="15861" width="16.140625" style="19" customWidth="1"/>
    <col min="15862" max="15867" width="15.7109375" style="19"/>
    <col min="15868" max="15868" width="21.28515625" style="19" bestFit="1" customWidth="1"/>
    <col min="15869" max="15869" width="15.140625" style="19" customWidth="1"/>
    <col min="15870" max="15873" width="16.140625" style="19" customWidth="1"/>
    <col min="15874" max="16111" width="15.7109375" style="19"/>
    <col min="16112" max="16112" width="19.140625" style="19" customWidth="1"/>
    <col min="16113" max="16113" width="15.140625" style="19" customWidth="1"/>
    <col min="16114" max="16117" width="16.140625" style="19" customWidth="1"/>
    <col min="16118" max="16123" width="15.7109375" style="19"/>
    <col min="16124" max="16124" width="21.28515625" style="19" bestFit="1" customWidth="1"/>
    <col min="16125" max="16125" width="15.140625" style="19" customWidth="1"/>
    <col min="16126" max="16129" width="16.140625" style="19" customWidth="1"/>
    <col min="16130" max="16367" width="15.7109375" style="19"/>
    <col min="16368" max="16368" width="19.140625" style="19" customWidth="1"/>
    <col min="16369" max="16369" width="15.140625" style="19" customWidth="1"/>
    <col min="16370" max="16373" width="16.140625" style="19" customWidth="1"/>
    <col min="16374" max="16384" width="15.7109375" style="19"/>
  </cols>
  <sheetData>
    <row r="1" spans="1:6" ht="33.75" customHeight="1" thickBot="1">
      <c r="A1" s="313" t="s">
        <v>451</v>
      </c>
      <c r="B1" s="313"/>
      <c r="C1" s="313"/>
      <c r="D1" s="313"/>
      <c r="E1" s="290"/>
      <c r="F1" s="290"/>
    </row>
    <row r="2" spans="1:6" ht="42.75" customHeight="1" thickBot="1">
      <c r="A2" s="152" t="s">
        <v>68</v>
      </c>
      <c r="B2" s="160" t="s">
        <v>192</v>
      </c>
      <c r="C2" s="160" t="s">
        <v>193</v>
      </c>
      <c r="D2" s="160" t="s">
        <v>452</v>
      </c>
    </row>
    <row r="3" spans="1:6" ht="21" customHeight="1" thickBot="1">
      <c r="A3" s="2">
        <v>1400</v>
      </c>
      <c r="B3" s="3">
        <f t="shared" ref="B3:D3" si="0">SUM(B4:B36)</f>
        <v>883985</v>
      </c>
      <c r="C3" s="3">
        <f t="shared" si="0"/>
        <v>8566043</v>
      </c>
      <c r="D3" s="3">
        <f t="shared" si="0"/>
        <v>7004434</v>
      </c>
    </row>
    <row r="4" spans="1:6" ht="21" customHeight="1" thickBot="1">
      <c r="A4" s="5" t="s">
        <v>41</v>
      </c>
      <c r="B4" s="249">
        <v>36762</v>
      </c>
      <c r="C4" s="7">
        <v>354912</v>
      </c>
      <c r="D4" s="176">
        <v>300757</v>
      </c>
    </row>
    <row r="5" spans="1:6" ht="21" customHeight="1" thickBot="1">
      <c r="A5" s="11" t="s">
        <v>42</v>
      </c>
      <c r="B5" s="250">
        <v>26465</v>
      </c>
      <c r="C5" s="21">
        <v>176261</v>
      </c>
      <c r="D5" s="177">
        <v>129573</v>
      </c>
    </row>
    <row r="6" spans="1:6" ht="21" customHeight="1" thickBot="1">
      <c r="A6" s="11" t="s">
        <v>43</v>
      </c>
      <c r="B6" s="250">
        <v>16277</v>
      </c>
      <c r="C6" s="21">
        <v>89981</v>
      </c>
      <c r="D6" s="177">
        <v>60036</v>
      </c>
    </row>
    <row r="7" spans="1:6" ht="21" customHeight="1" thickBot="1">
      <c r="A7" s="11" t="s">
        <v>0</v>
      </c>
      <c r="B7" s="250">
        <v>76109</v>
      </c>
      <c r="C7" s="21">
        <v>658823</v>
      </c>
      <c r="D7" s="177">
        <v>560073</v>
      </c>
    </row>
    <row r="8" spans="1:6" ht="21" customHeight="1" thickBot="1">
      <c r="A8" s="11" t="s">
        <v>33</v>
      </c>
      <c r="B8" s="250">
        <v>23272</v>
      </c>
      <c r="C8" s="21">
        <v>283648</v>
      </c>
      <c r="D8" s="177">
        <v>248593</v>
      </c>
    </row>
    <row r="9" spans="1:6" ht="21" customHeight="1" thickBot="1">
      <c r="A9" s="11" t="s">
        <v>44</v>
      </c>
      <c r="B9" s="250">
        <v>5132</v>
      </c>
      <c r="C9" s="21">
        <v>53287</v>
      </c>
      <c r="D9" s="177">
        <v>38860</v>
      </c>
    </row>
    <row r="10" spans="1:6" ht="21" customHeight="1" thickBot="1">
      <c r="A10" s="11" t="s">
        <v>1</v>
      </c>
      <c r="B10" s="250">
        <v>13628</v>
      </c>
      <c r="C10" s="21">
        <v>253764</v>
      </c>
      <c r="D10" s="177">
        <v>217211</v>
      </c>
    </row>
    <row r="11" spans="1:6" ht="21" customHeight="1" thickBot="1">
      <c r="A11" s="11" t="s">
        <v>45</v>
      </c>
      <c r="B11" s="250">
        <v>7652</v>
      </c>
      <c r="C11" s="21">
        <v>65090</v>
      </c>
      <c r="D11" s="177">
        <v>43786</v>
      </c>
    </row>
    <row r="12" spans="1:6" ht="21" customHeight="1" thickBot="1">
      <c r="A12" s="11" t="s">
        <v>46</v>
      </c>
      <c r="B12" s="250">
        <v>7617</v>
      </c>
      <c r="C12" s="21">
        <v>69386</v>
      </c>
      <c r="D12" s="177">
        <v>52408</v>
      </c>
    </row>
    <row r="13" spans="1:6" ht="21" customHeight="1" thickBot="1">
      <c r="A13" s="11" t="s">
        <v>47</v>
      </c>
      <c r="B13" s="250">
        <v>59160</v>
      </c>
      <c r="C13" s="21">
        <v>612776</v>
      </c>
      <c r="D13" s="177">
        <v>502812</v>
      </c>
    </row>
    <row r="14" spans="1:6" ht="21" customHeight="1" thickBot="1">
      <c r="A14" s="11" t="s">
        <v>28</v>
      </c>
      <c r="B14" s="250">
        <v>5670</v>
      </c>
      <c r="C14" s="21">
        <v>49462</v>
      </c>
      <c r="D14" s="177">
        <v>33221</v>
      </c>
    </row>
    <row r="15" spans="1:6" ht="21" customHeight="1" thickBot="1">
      <c r="A15" s="11" t="s">
        <v>2</v>
      </c>
      <c r="B15" s="250">
        <v>48476</v>
      </c>
      <c r="C15" s="21">
        <v>521578</v>
      </c>
      <c r="D15" s="177">
        <v>417647</v>
      </c>
    </row>
    <row r="16" spans="1:6" ht="21" customHeight="1" thickBot="1">
      <c r="A16" s="11" t="s">
        <v>3</v>
      </c>
      <c r="B16" s="250">
        <v>9992</v>
      </c>
      <c r="C16" s="21">
        <v>107837</v>
      </c>
      <c r="D16" s="177">
        <v>87130</v>
      </c>
    </row>
    <row r="17" spans="1:4" ht="21" customHeight="1" thickBot="1">
      <c r="A17" s="11" t="s">
        <v>4</v>
      </c>
      <c r="B17" s="250">
        <v>12000</v>
      </c>
      <c r="C17" s="21">
        <v>108169</v>
      </c>
      <c r="D17" s="177">
        <v>84144</v>
      </c>
    </row>
    <row r="18" spans="1:4" ht="21" customHeight="1" thickBot="1">
      <c r="A18" s="11" t="s">
        <v>48</v>
      </c>
      <c r="B18" s="250">
        <v>11447</v>
      </c>
      <c r="C18" s="21">
        <v>141279</v>
      </c>
      <c r="D18" s="177">
        <v>85889</v>
      </c>
    </row>
    <row r="19" spans="1:4" ht="21" customHeight="1" thickBot="1">
      <c r="A19" s="11" t="s">
        <v>49</v>
      </c>
      <c r="B19" s="250">
        <v>81391</v>
      </c>
      <c r="C19" s="21">
        <v>921635</v>
      </c>
      <c r="D19" s="177">
        <v>822061</v>
      </c>
    </row>
    <row r="20" spans="1:4" ht="21" customHeight="1" thickBot="1">
      <c r="A20" s="11" t="s">
        <v>50</v>
      </c>
      <c r="B20" s="250">
        <v>35623</v>
      </c>
      <c r="C20" s="21">
        <v>430529</v>
      </c>
      <c r="D20" s="177">
        <v>395015</v>
      </c>
    </row>
    <row r="21" spans="1:4" ht="21" customHeight="1" thickBot="1">
      <c r="A21" s="11" t="s">
        <v>51</v>
      </c>
      <c r="B21" s="250">
        <v>60835</v>
      </c>
      <c r="C21" s="21">
        <v>984047</v>
      </c>
      <c r="D21" s="177">
        <v>856720</v>
      </c>
    </row>
    <row r="22" spans="1:4" ht="21" customHeight="1" thickBot="1">
      <c r="A22" s="11" t="s">
        <v>5</v>
      </c>
      <c r="B22" s="250">
        <v>52342</v>
      </c>
      <c r="C22" s="21">
        <v>399896</v>
      </c>
      <c r="D22" s="177">
        <v>314122</v>
      </c>
    </row>
    <row r="23" spans="1:4" ht="21" customHeight="1" thickBot="1">
      <c r="A23" s="11" t="s">
        <v>52</v>
      </c>
      <c r="B23" s="250">
        <v>10420</v>
      </c>
      <c r="C23" s="21">
        <v>143847</v>
      </c>
      <c r="D23" s="177">
        <v>120812</v>
      </c>
    </row>
    <row r="24" spans="1:4" ht="21" customHeight="1" thickBot="1">
      <c r="A24" s="11" t="s">
        <v>6</v>
      </c>
      <c r="B24" s="250">
        <v>9790</v>
      </c>
      <c r="C24" s="21">
        <v>118782</v>
      </c>
      <c r="D24" s="177">
        <v>93839</v>
      </c>
    </row>
    <row r="25" spans="1:4" ht="21" customHeight="1" thickBot="1">
      <c r="A25" s="11" t="s">
        <v>53</v>
      </c>
      <c r="B25" s="250">
        <v>9343</v>
      </c>
      <c r="C25" s="21">
        <v>75502</v>
      </c>
      <c r="D25" s="177">
        <v>49270</v>
      </c>
    </row>
    <row r="26" spans="1:4" ht="21" customHeight="1" thickBot="1">
      <c r="A26" s="11" t="s">
        <v>54</v>
      </c>
      <c r="B26" s="250">
        <v>30952</v>
      </c>
      <c r="C26" s="21">
        <v>291856</v>
      </c>
      <c r="D26" s="177">
        <v>236983</v>
      </c>
    </row>
    <row r="27" spans="1:4" ht="21" customHeight="1" thickBot="1">
      <c r="A27" s="11" t="s">
        <v>55</v>
      </c>
      <c r="B27" s="250">
        <v>13060</v>
      </c>
      <c r="C27" s="21">
        <v>116704</v>
      </c>
      <c r="D27" s="177">
        <v>85006</v>
      </c>
    </row>
    <row r="28" spans="1:4" ht="21" customHeight="1" thickBot="1">
      <c r="A28" s="11" t="s">
        <v>56</v>
      </c>
      <c r="B28" s="250">
        <v>6651</v>
      </c>
      <c r="C28" s="21">
        <v>57462</v>
      </c>
      <c r="D28" s="177">
        <v>40650</v>
      </c>
    </row>
    <row r="29" spans="1:4" ht="21" customHeight="1" thickBot="1">
      <c r="A29" s="11" t="s">
        <v>7</v>
      </c>
      <c r="B29" s="250">
        <v>33355</v>
      </c>
      <c r="C29" s="21">
        <v>143214</v>
      </c>
      <c r="D29" s="177">
        <v>93899</v>
      </c>
    </row>
    <row r="30" spans="1:4" ht="21" customHeight="1" thickBot="1">
      <c r="A30" s="11" t="s">
        <v>57</v>
      </c>
      <c r="B30" s="250">
        <v>28986</v>
      </c>
      <c r="C30" s="21">
        <v>209859</v>
      </c>
      <c r="D30" s="177">
        <v>166093</v>
      </c>
    </row>
    <row r="31" spans="1:4" ht="21" customHeight="1" thickBot="1">
      <c r="A31" s="11" t="s">
        <v>8</v>
      </c>
      <c r="B31" s="250">
        <v>10966</v>
      </c>
      <c r="C31" s="21">
        <v>89990</v>
      </c>
      <c r="D31" s="177">
        <v>58244</v>
      </c>
    </row>
    <row r="32" spans="1:4" ht="21" customHeight="1" thickBot="1">
      <c r="A32" s="11" t="s">
        <v>9</v>
      </c>
      <c r="B32" s="250">
        <v>74562</v>
      </c>
      <c r="C32" s="21">
        <v>322088</v>
      </c>
      <c r="D32" s="177">
        <v>230004</v>
      </c>
    </row>
    <row r="33" spans="1:4" ht="21" customHeight="1" thickBot="1">
      <c r="A33" s="11" t="s">
        <v>58</v>
      </c>
      <c r="B33" s="250">
        <v>13448</v>
      </c>
      <c r="C33" s="21">
        <v>172691</v>
      </c>
      <c r="D33" s="177">
        <v>146024</v>
      </c>
    </row>
    <row r="34" spans="1:4" ht="21" customHeight="1" thickBot="1">
      <c r="A34" s="11" t="s">
        <v>10</v>
      </c>
      <c r="B34" s="250">
        <v>18562</v>
      </c>
      <c r="C34" s="21">
        <v>225396</v>
      </c>
      <c r="D34" s="177">
        <v>181286</v>
      </c>
    </row>
    <row r="35" spans="1:4" ht="21" customHeight="1" thickBot="1">
      <c r="A35" s="11" t="s">
        <v>11</v>
      </c>
      <c r="B35" s="250">
        <v>15910</v>
      </c>
      <c r="C35" s="21">
        <v>107008</v>
      </c>
      <c r="D35" s="177">
        <v>74371</v>
      </c>
    </row>
    <row r="36" spans="1:4" ht="21" customHeight="1" thickBot="1">
      <c r="A36" s="11" t="s">
        <v>59</v>
      </c>
      <c r="B36" s="250">
        <v>18130</v>
      </c>
      <c r="C36" s="21">
        <v>209284</v>
      </c>
      <c r="D36" s="177">
        <v>177895</v>
      </c>
    </row>
    <row r="37" spans="1:4" ht="12.75" customHeight="1">
      <c r="A37" s="157"/>
      <c r="B37" s="158"/>
      <c r="C37" s="158"/>
      <c r="D37" s="158"/>
    </row>
    <row r="38" spans="1:4" ht="12.75" customHeight="1">
      <c r="A38" s="157"/>
      <c r="B38" s="158"/>
      <c r="C38" s="158"/>
      <c r="D38" s="158"/>
    </row>
    <row r="39" spans="1:4" ht="12.75" customHeight="1">
      <c r="A39" s="26"/>
      <c r="B39" s="153"/>
      <c r="C39" s="153"/>
      <c r="D39" s="153"/>
    </row>
    <row r="40" spans="1:4" ht="12.75" customHeight="1">
      <c r="A40" s="26"/>
      <c r="B40" s="153"/>
      <c r="C40" s="153"/>
      <c r="D40" s="153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21CE-C7FE-4816-B4C1-60F99D5C2439}">
  <sheetPr>
    <tabColor rgb="FF9999FF"/>
    <pageSetUpPr fitToPage="1"/>
  </sheetPr>
  <dimension ref="A1:Q43"/>
  <sheetViews>
    <sheetView rightToLeft="1" view="pageBreakPreview" zoomScaleSheetLayoutView="100" workbookViewId="0">
      <selection sqref="A1:P1"/>
    </sheetView>
  </sheetViews>
  <sheetFormatPr defaultColWidth="35.140625" defaultRowHeight="18.75"/>
  <cols>
    <col min="1" max="1" width="17.5703125" style="88" customWidth="1"/>
    <col min="2" max="16" width="7.85546875" style="88" customWidth="1"/>
    <col min="17" max="256" width="35.140625" style="88"/>
    <col min="257" max="257" width="17.5703125" style="88" customWidth="1"/>
    <col min="258" max="258" width="8.42578125" style="88" bestFit="1" customWidth="1"/>
    <col min="259" max="259" width="6.5703125" style="88" customWidth="1"/>
    <col min="260" max="260" width="9.5703125" style="88" customWidth="1"/>
    <col min="261" max="261" width="7.140625" style="88" bestFit="1" customWidth="1"/>
    <col min="262" max="262" width="6.5703125" style="88" customWidth="1"/>
    <col min="263" max="263" width="7.140625" style="88" bestFit="1" customWidth="1"/>
    <col min="264" max="264" width="6.5703125" style="88" customWidth="1"/>
    <col min="265" max="265" width="7.85546875" style="88" bestFit="1" customWidth="1"/>
    <col min="266" max="266" width="7.28515625" style="88" bestFit="1" customWidth="1"/>
    <col min="267" max="269" width="6.5703125" style="88" customWidth="1"/>
    <col min="270" max="270" width="8.28515625" style="88" bestFit="1" customWidth="1"/>
    <col min="271" max="271" width="7.7109375" style="88" bestFit="1" customWidth="1"/>
    <col min="272" max="272" width="7.85546875" style="88" customWidth="1"/>
    <col min="273" max="512" width="35.140625" style="88"/>
    <col min="513" max="513" width="17.5703125" style="88" customWidth="1"/>
    <col min="514" max="514" width="8.42578125" style="88" bestFit="1" customWidth="1"/>
    <col min="515" max="515" width="6.5703125" style="88" customWidth="1"/>
    <col min="516" max="516" width="9.5703125" style="88" customWidth="1"/>
    <col min="517" max="517" width="7.140625" style="88" bestFit="1" customWidth="1"/>
    <col min="518" max="518" width="6.5703125" style="88" customWidth="1"/>
    <col min="519" max="519" width="7.140625" style="88" bestFit="1" customWidth="1"/>
    <col min="520" max="520" width="6.5703125" style="88" customWidth="1"/>
    <col min="521" max="521" width="7.85546875" style="88" bestFit="1" customWidth="1"/>
    <col min="522" max="522" width="7.28515625" style="88" bestFit="1" customWidth="1"/>
    <col min="523" max="525" width="6.5703125" style="88" customWidth="1"/>
    <col min="526" max="526" width="8.28515625" style="88" bestFit="1" customWidth="1"/>
    <col min="527" max="527" width="7.7109375" style="88" bestFit="1" customWidth="1"/>
    <col min="528" max="528" width="7.85546875" style="88" customWidth="1"/>
    <col min="529" max="768" width="35.140625" style="88"/>
    <col min="769" max="769" width="17.5703125" style="88" customWidth="1"/>
    <col min="770" max="770" width="8.42578125" style="88" bestFit="1" customWidth="1"/>
    <col min="771" max="771" width="6.5703125" style="88" customWidth="1"/>
    <col min="772" max="772" width="9.5703125" style="88" customWidth="1"/>
    <col min="773" max="773" width="7.140625" style="88" bestFit="1" customWidth="1"/>
    <col min="774" max="774" width="6.5703125" style="88" customWidth="1"/>
    <col min="775" max="775" width="7.140625" style="88" bestFit="1" customWidth="1"/>
    <col min="776" max="776" width="6.5703125" style="88" customWidth="1"/>
    <col min="777" max="777" width="7.85546875" style="88" bestFit="1" customWidth="1"/>
    <col min="778" max="778" width="7.28515625" style="88" bestFit="1" customWidth="1"/>
    <col min="779" max="781" width="6.5703125" style="88" customWidth="1"/>
    <col min="782" max="782" width="8.28515625" style="88" bestFit="1" customWidth="1"/>
    <col min="783" max="783" width="7.7109375" style="88" bestFit="1" customWidth="1"/>
    <col min="784" max="784" width="7.85546875" style="88" customWidth="1"/>
    <col min="785" max="1024" width="35.140625" style="88"/>
    <col min="1025" max="1025" width="17.5703125" style="88" customWidth="1"/>
    <col min="1026" max="1026" width="8.42578125" style="88" bestFit="1" customWidth="1"/>
    <col min="1027" max="1027" width="6.5703125" style="88" customWidth="1"/>
    <col min="1028" max="1028" width="9.5703125" style="88" customWidth="1"/>
    <col min="1029" max="1029" width="7.140625" style="88" bestFit="1" customWidth="1"/>
    <col min="1030" max="1030" width="6.5703125" style="88" customWidth="1"/>
    <col min="1031" max="1031" width="7.140625" style="88" bestFit="1" customWidth="1"/>
    <col min="1032" max="1032" width="6.5703125" style="88" customWidth="1"/>
    <col min="1033" max="1033" width="7.85546875" style="88" bestFit="1" customWidth="1"/>
    <col min="1034" max="1034" width="7.28515625" style="88" bestFit="1" customWidth="1"/>
    <col min="1035" max="1037" width="6.5703125" style="88" customWidth="1"/>
    <col min="1038" max="1038" width="8.28515625" style="88" bestFit="1" customWidth="1"/>
    <col min="1039" max="1039" width="7.7109375" style="88" bestFit="1" customWidth="1"/>
    <col min="1040" max="1040" width="7.85546875" style="88" customWidth="1"/>
    <col min="1041" max="1280" width="35.140625" style="88"/>
    <col min="1281" max="1281" width="17.5703125" style="88" customWidth="1"/>
    <col min="1282" max="1282" width="8.42578125" style="88" bestFit="1" customWidth="1"/>
    <col min="1283" max="1283" width="6.5703125" style="88" customWidth="1"/>
    <col min="1284" max="1284" width="9.5703125" style="88" customWidth="1"/>
    <col min="1285" max="1285" width="7.140625" style="88" bestFit="1" customWidth="1"/>
    <col min="1286" max="1286" width="6.5703125" style="88" customWidth="1"/>
    <col min="1287" max="1287" width="7.140625" style="88" bestFit="1" customWidth="1"/>
    <col min="1288" max="1288" width="6.5703125" style="88" customWidth="1"/>
    <col min="1289" max="1289" width="7.85546875" style="88" bestFit="1" customWidth="1"/>
    <col min="1290" max="1290" width="7.28515625" style="88" bestFit="1" customWidth="1"/>
    <col min="1291" max="1293" width="6.5703125" style="88" customWidth="1"/>
    <col min="1294" max="1294" width="8.28515625" style="88" bestFit="1" customWidth="1"/>
    <col min="1295" max="1295" width="7.7109375" style="88" bestFit="1" customWidth="1"/>
    <col min="1296" max="1296" width="7.85546875" style="88" customWidth="1"/>
    <col min="1297" max="1536" width="35.140625" style="88"/>
    <col min="1537" max="1537" width="17.5703125" style="88" customWidth="1"/>
    <col min="1538" max="1538" width="8.42578125" style="88" bestFit="1" customWidth="1"/>
    <col min="1539" max="1539" width="6.5703125" style="88" customWidth="1"/>
    <col min="1540" max="1540" width="9.5703125" style="88" customWidth="1"/>
    <col min="1541" max="1541" width="7.140625" style="88" bestFit="1" customWidth="1"/>
    <col min="1542" max="1542" width="6.5703125" style="88" customWidth="1"/>
    <col min="1543" max="1543" width="7.140625" style="88" bestFit="1" customWidth="1"/>
    <col min="1544" max="1544" width="6.5703125" style="88" customWidth="1"/>
    <col min="1545" max="1545" width="7.85546875" style="88" bestFit="1" customWidth="1"/>
    <col min="1546" max="1546" width="7.28515625" style="88" bestFit="1" customWidth="1"/>
    <col min="1547" max="1549" width="6.5703125" style="88" customWidth="1"/>
    <col min="1550" max="1550" width="8.28515625" style="88" bestFit="1" customWidth="1"/>
    <col min="1551" max="1551" width="7.7109375" style="88" bestFit="1" customWidth="1"/>
    <col min="1552" max="1552" width="7.85546875" style="88" customWidth="1"/>
    <col min="1553" max="1792" width="35.140625" style="88"/>
    <col min="1793" max="1793" width="17.5703125" style="88" customWidth="1"/>
    <col min="1794" max="1794" width="8.42578125" style="88" bestFit="1" customWidth="1"/>
    <col min="1795" max="1795" width="6.5703125" style="88" customWidth="1"/>
    <col min="1796" max="1796" width="9.5703125" style="88" customWidth="1"/>
    <col min="1797" max="1797" width="7.140625" style="88" bestFit="1" customWidth="1"/>
    <col min="1798" max="1798" width="6.5703125" style="88" customWidth="1"/>
    <col min="1799" max="1799" width="7.140625" style="88" bestFit="1" customWidth="1"/>
    <col min="1800" max="1800" width="6.5703125" style="88" customWidth="1"/>
    <col min="1801" max="1801" width="7.85546875" style="88" bestFit="1" customWidth="1"/>
    <col min="1802" max="1802" width="7.28515625" style="88" bestFit="1" customWidth="1"/>
    <col min="1803" max="1805" width="6.5703125" style="88" customWidth="1"/>
    <col min="1806" max="1806" width="8.28515625" style="88" bestFit="1" customWidth="1"/>
    <col min="1807" max="1807" width="7.7109375" style="88" bestFit="1" customWidth="1"/>
    <col min="1808" max="1808" width="7.85546875" style="88" customWidth="1"/>
    <col min="1809" max="2048" width="35.140625" style="88"/>
    <col min="2049" max="2049" width="17.5703125" style="88" customWidth="1"/>
    <col min="2050" max="2050" width="8.42578125" style="88" bestFit="1" customWidth="1"/>
    <col min="2051" max="2051" width="6.5703125" style="88" customWidth="1"/>
    <col min="2052" max="2052" width="9.5703125" style="88" customWidth="1"/>
    <col min="2053" max="2053" width="7.140625" style="88" bestFit="1" customWidth="1"/>
    <col min="2054" max="2054" width="6.5703125" style="88" customWidth="1"/>
    <col min="2055" max="2055" width="7.140625" style="88" bestFit="1" customWidth="1"/>
    <col min="2056" max="2056" width="6.5703125" style="88" customWidth="1"/>
    <col min="2057" max="2057" width="7.85546875" style="88" bestFit="1" customWidth="1"/>
    <col min="2058" max="2058" width="7.28515625" style="88" bestFit="1" customWidth="1"/>
    <col min="2059" max="2061" width="6.5703125" style="88" customWidth="1"/>
    <col min="2062" max="2062" width="8.28515625" style="88" bestFit="1" customWidth="1"/>
    <col min="2063" max="2063" width="7.7109375" style="88" bestFit="1" customWidth="1"/>
    <col min="2064" max="2064" width="7.85546875" style="88" customWidth="1"/>
    <col min="2065" max="2304" width="35.140625" style="88"/>
    <col min="2305" max="2305" width="17.5703125" style="88" customWidth="1"/>
    <col min="2306" max="2306" width="8.42578125" style="88" bestFit="1" customWidth="1"/>
    <col min="2307" max="2307" width="6.5703125" style="88" customWidth="1"/>
    <col min="2308" max="2308" width="9.5703125" style="88" customWidth="1"/>
    <col min="2309" max="2309" width="7.140625" style="88" bestFit="1" customWidth="1"/>
    <col min="2310" max="2310" width="6.5703125" style="88" customWidth="1"/>
    <col min="2311" max="2311" width="7.140625" style="88" bestFit="1" customWidth="1"/>
    <col min="2312" max="2312" width="6.5703125" style="88" customWidth="1"/>
    <col min="2313" max="2313" width="7.85546875" style="88" bestFit="1" customWidth="1"/>
    <col min="2314" max="2314" width="7.28515625" style="88" bestFit="1" customWidth="1"/>
    <col min="2315" max="2317" width="6.5703125" style="88" customWidth="1"/>
    <col min="2318" max="2318" width="8.28515625" style="88" bestFit="1" customWidth="1"/>
    <col min="2319" max="2319" width="7.7109375" style="88" bestFit="1" customWidth="1"/>
    <col min="2320" max="2320" width="7.85546875" style="88" customWidth="1"/>
    <col min="2321" max="2560" width="35.140625" style="88"/>
    <col min="2561" max="2561" width="17.5703125" style="88" customWidth="1"/>
    <col min="2562" max="2562" width="8.42578125" style="88" bestFit="1" customWidth="1"/>
    <col min="2563" max="2563" width="6.5703125" style="88" customWidth="1"/>
    <col min="2564" max="2564" width="9.5703125" style="88" customWidth="1"/>
    <col min="2565" max="2565" width="7.140625" style="88" bestFit="1" customWidth="1"/>
    <col min="2566" max="2566" width="6.5703125" style="88" customWidth="1"/>
    <col min="2567" max="2567" width="7.140625" style="88" bestFit="1" customWidth="1"/>
    <col min="2568" max="2568" width="6.5703125" style="88" customWidth="1"/>
    <col min="2569" max="2569" width="7.85546875" style="88" bestFit="1" customWidth="1"/>
    <col min="2570" max="2570" width="7.28515625" style="88" bestFit="1" customWidth="1"/>
    <col min="2571" max="2573" width="6.5703125" style="88" customWidth="1"/>
    <col min="2574" max="2574" width="8.28515625" style="88" bestFit="1" customWidth="1"/>
    <col min="2575" max="2575" width="7.7109375" style="88" bestFit="1" customWidth="1"/>
    <col min="2576" max="2576" width="7.85546875" style="88" customWidth="1"/>
    <col min="2577" max="2816" width="35.140625" style="88"/>
    <col min="2817" max="2817" width="17.5703125" style="88" customWidth="1"/>
    <col min="2818" max="2818" width="8.42578125" style="88" bestFit="1" customWidth="1"/>
    <col min="2819" max="2819" width="6.5703125" style="88" customWidth="1"/>
    <col min="2820" max="2820" width="9.5703125" style="88" customWidth="1"/>
    <col min="2821" max="2821" width="7.140625" style="88" bestFit="1" customWidth="1"/>
    <col min="2822" max="2822" width="6.5703125" style="88" customWidth="1"/>
    <col min="2823" max="2823" width="7.140625" style="88" bestFit="1" customWidth="1"/>
    <col min="2824" max="2824" width="6.5703125" style="88" customWidth="1"/>
    <col min="2825" max="2825" width="7.85546875" style="88" bestFit="1" customWidth="1"/>
    <col min="2826" max="2826" width="7.28515625" style="88" bestFit="1" customWidth="1"/>
    <col min="2827" max="2829" width="6.5703125" style="88" customWidth="1"/>
    <col min="2830" max="2830" width="8.28515625" style="88" bestFit="1" customWidth="1"/>
    <col min="2831" max="2831" width="7.7109375" style="88" bestFit="1" customWidth="1"/>
    <col min="2832" max="2832" width="7.85546875" style="88" customWidth="1"/>
    <col min="2833" max="3072" width="35.140625" style="88"/>
    <col min="3073" max="3073" width="17.5703125" style="88" customWidth="1"/>
    <col min="3074" max="3074" width="8.42578125" style="88" bestFit="1" customWidth="1"/>
    <col min="3075" max="3075" width="6.5703125" style="88" customWidth="1"/>
    <col min="3076" max="3076" width="9.5703125" style="88" customWidth="1"/>
    <col min="3077" max="3077" width="7.140625" style="88" bestFit="1" customWidth="1"/>
    <col min="3078" max="3078" width="6.5703125" style="88" customWidth="1"/>
    <col min="3079" max="3079" width="7.140625" style="88" bestFit="1" customWidth="1"/>
    <col min="3080" max="3080" width="6.5703125" style="88" customWidth="1"/>
    <col min="3081" max="3081" width="7.85546875" style="88" bestFit="1" customWidth="1"/>
    <col min="3082" max="3082" width="7.28515625" style="88" bestFit="1" customWidth="1"/>
    <col min="3083" max="3085" width="6.5703125" style="88" customWidth="1"/>
    <col min="3086" max="3086" width="8.28515625" style="88" bestFit="1" customWidth="1"/>
    <col min="3087" max="3087" width="7.7109375" style="88" bestFit="1" customWidth="1"/>
    <col min="3088" max="3088" width="7.85546875" style="88" customWidth="1"/>
    <col min="3089" max="3328" width="35.140625" style="88"/>
    <col min="3329" max="3329" width="17.5703125" style="88" customWidth="1"/>
    <col min="3330" max="3330" width="8.42578125" style="88" bestFit="1" customWidth="1"/>
    <col min="3331" max="3331" width="6.5703125" style="88" customWidth="1"/>
    <col min="3332" max="3332" width="9.5703125" style="88" customWidth="1"/>
    <col min="3333" max="3333" width="7.140625" style="88" bestFit="1" customWidth="1"/>
    <col min="3334" max="3334" width="6.5703125" style="88" customWidth="1"/>
    <col min="3335" max="3335" width="7.140625" style="88" bestFit="1" customWidth="1"/>
    <col min="3336" max="3336" width="6.5703125" style="88" customWidth="1"/>
    <col min="3337" max="3337" width="7.85546875" style="88" bestFit="1" customWidth="1"/>
    <col min="3338" max="3338" width="7.28515625" style="88" bestFit="1" customWidth="1"/>
    <col min="3339" max="3341" width="6.5703125" style="88" customWidth="1"/>
    <col min="3342" max="3342" width="8.28515625" style="88" bestFit="1" customWidth="1"/>
    <col min="3343" max="3343" width="7.7109375" style="88" bestFit="1" customWidth="1"/>
    <col min="3344" max="3344" width="7.85546875" style="88" customWidth="1"/>
    <col min="3345" max="3584" width="35.140625" style="88"/>
    <col min="3585" max="3585" width="17.5703125" style="88" customWidth="1"/>
    <col min="3586" max="3586" width="8.42578125" style="88" bestFit="1" customWidth="1"/>
    <col min="3587" max="3587" width="6.5703125" style="88" customWidth="1"/>
    <col min="3588" max="3588" width="9.5703125" style="88" customWidth="1"/>
    <col min="3589" max="3589" width="7.140625" style="88" bestFit="1" customWidth="1"/>
    <col min="3590" max="3590" width="6.5703125" style="88" customWidth="1"/>
    <col min="3591" max="3591" width="7.140625" style="88" bestFit="1" customWidth="1"/>
    <col min="3592" max="3592" width="6.5703125" style="88" customWidth="1"/>
    <col min="3593" max="3593" width="7.85546875" style="88" bestFit="1" customWidth="1"/>
    <col min="3594" max="3594" width="7.28515625" style="88" bestFit="1" customWidth="1"/>
    <col min="3595" max="3597" width="6.5703125" style="88" customWidth="1"/>
    <col min="3598" max="3598" width="8.28515625" style="88" bestFit="1" customWidth="1"/>
    <col min="3599" max="3599" width="7.7109375" style="88" bestFit="1" customWidth="1"/>
    <col min="3600" max="3600" width="7.85546875" style="88" customWidth="1"/>
    <col min="3601" max="3840" width="35.140625" style="88"/>
    <col min="3841" max="3841" width="17.5703125" style="88" customWidth="1"/>
    <col min="3842" max="3842" width="8.42578125" style="88" bestFit="1" customWidth="1"/>
    <col min="3843" max="3843" width="6.5703125" style="88" customWidth="1"/>
    <col min="3844" max="3844" width="9.5703125" style="88" customWidth="1"/>
    <col min="3845" max="3845" width="7.140625" style="88" bestFit="1" customWidth="1"/>
    <col min="3846" max="3846" width="6.5703125" style="88" customWidth="1"/>
    <col min="3847" max="3847" width="7.140625" style="88" bestFit="1" customWidth="1"/>
    <col min="3848" max="3848" width="6.5703125" style="88" customWidth="1"/>
    <col min="3849" max="3849" width="7.85546875" style="88" bestFit="1" customWidth="1"/>
    <col min="3850" max="3850" width="7.28515625" style="88" bestFit="1" customWidth="1"/>
    <col min="3851" max="3853" width="6.5703125" style="88" customWidth="1"/>
    <col min="3854" max="3854" width="8.28515625" style="88" bestFit="1" customWidth="1"/>
    <col min="3855" max="3855" width="7.7109375" style="88" bestFit="1" customWidth="1"/>
    <col min="3856" max="3856" width="7.85546875" style="88" customWidth="1"/>
    <col min="3857" max="4096" width="35.140625" style="88"/>
    <col min="4097" max="4097" width="17.5703125" style="88" customWidth="1"/>
    <col min="4098" max="4098" width="8.42578125" style="88" bestFit="1" customWidth="1"/>
    <col min="4099" max="4099" width="6.5703125" style="88" customWidth="1"/>
    <col min="4100" max="4100" width="9.5703125" style="88" customWidth="1"/>
    <col min="4101" max="4101" width="7.140625" style="88" bestFit="1" customWidth="1"/>
    <col min="4102" max="4102" width="6.5703125" style="88" customWidth="1"/>
    <col min="4103" max="4103" width="7.140625" style="88" bestFit="1" customWidth="1"/>
    <col min="4104" max="4104" width="6.5703125" style="88" customWidth="1"/>
    <col min="4105" max="4105" width="7.85546875" style="88" bestFit="1" customWidth="1"/>
    <col min="4106" max="4106" width="7.28515625" style="88" bestFit="1" customWidth="1"/>
    <col min="4107" max="4109" width="6.5703125" style="88" customWidth="1"/>
    <col min="4110" max="4110" width="8.28515625" style="88" bestFit="1" customWidth="1"/>
    <col min="4111" max="4111" width="7.7109375" style="88" bestFit="1" customWidth="1"/>
    <col min="4112" max="4112" width="7.85546875" style="88" customWidth="1"/>
    <col min="4113" max="4352" width="35.140625" style="88"/>
    <col min="4353" max="4353" width="17.5703125" style="88" customWidth="1"/>
    <col min="4354" max="4354" width="8.42578125" style="88" bestFit="1" customWidth="1"/>
    <col min="4355" max="4355" width="6.5703125" style="88" customWidth="1"/>
    <col min="4356" max="4356" width="9.5703125" style="88" customWidth="1"/>
    <col min="4357" max="4357" width="7.140625" style="88" bestFit="1" customWidth="1"/>
    <col min="4358" max="4358" width="6.5703125" style="88" customWidth="1"/>
    <col min="4359" max="4359" width="7.140625" style="88" bestFit="1" customWidth="1"/>
    <col min="4360" max="4360" width="6.5703125" style="88" customWidth="1"/>
    <col min="4361" max="4361" width="7.85546875" style="88" bestFit="1" customWidth="1"/>
    <col min="4362" max="4362" width="7.28515625" style="88" bestFit="1" customWidth="1"/>
    <col min="4363" max="4365" width="6.5703125" style="88" customWidth="1"/>
    <col min="4366" max="4366" width="8.28515625" style="88" bestFit="1" customWidth="1"/>
    <col min="4367" max="4367" width="7.7109375" style="88" bestFit="1" customWidth="1"/>
    <col min="4368" max="4368" width="7.85546875" style="88" customWidth="1"/>
    <col min="4369" max="4608" width="35.140625" style="88"/>
    <col min="4609" max="4609" width="17.5703125" style="88" customWidth="1"/>
    <col min="4610" max="4610" width="8.42578125" style="88" bestFit="1" customWidth="1"/>
    <col min="4611" max="4611" width="6.5703125" style="88" customWidth="1"/>
    <col min="4612" max="4612" width="9.5703125" style="88" customWidth="1"/>
    <col min="4613" max="4613" width="7.140625" style="88" bestFit="1" customWidth="1"/>
    <col min="4614" max="4614" width="6.5703125" style="88" customWidth="1"/>
    <col min="4615" max="4615" width="7.140625" style="88" bestFit="1" customWidth="1"/>
    <col min="4616" max="4616" width="6.5703125" style="88" customWidth="1"/>
    <col min="4617" max="4617" width="7.85546875" style="88" bestFit="1" customWidth="1"/>
    <col min="4618" max="4618" width="7.28515625" style="88" bestFit="1" customWidth="1"/>
    <col min="4619" max="4621" width="6.5703125" style="88" customWidth="1"/>
    <col min="4622" max="4622" width="8.28515625" style="88" bestFit="1" customWidth="1"/>
    <col min="4623" max="4623" width="7.7109375" style="88" bestFit="1" customWidth="1"/>
    <col min="4624" max="4624" width="7.85546875" style="88" customWidth="1"/>
    <col min="4625" max="4864" width="35.140625" style="88"/>
    <col min="4865" max="4865" width="17.5703125" style="88" customWidth="1"/>
    <col min="4866" max="4866" width="8.42578125" style="88" bestFit="1" customWidth="1"/>
    <col min="4867" max="4867" width="6.5703125" style="88" customWidth="1"/>
    <col min="4868" max="4868" width="9.5703125" style="88" customWidth="1"/>
    <col min="4869" max="4869" width="7.140625" style="88" bestFit="1" customWidth="1"/>
    <col min="4870" max="4870" width="6.5703125" style="88" customWidth="1"/>
    <col min="4871" max="4871" width="7.140625" style="88" bestFit="1" customWidth="1"/>
    <col min="4872" max="4872" width="6.5703125" style="88" customWidth="1"/>
    <col min="4873" max="4873" width="7.85546875" style="88" bestFit="1" customWidth="1"/>
    <col min="4874" max="4874" width="7.28515625" style="88" bestFit="1" customWidth="1"/>
    <col min="4875" max="4877" width="6.5703125" style="88" customWidth="1"/>
    <col min="4878" max="4878" width="8.28515625" style="88" bestFit="1" customWidth="1"/>
    <col min="4879" max="4879" width="7.7109375" style="88" bestFit="1" customWidth="1"/>
    <col min="4880" max="4880" width="7.85546875" style="88" customWidth="1"/>
    <col min="4881" max="5120" width="35.140625" style="88"/>
    <col min="5121" max="5121" width="17.5703125" style="88" customWidth="1"/>
    <col min="5122" max="5122" width="8.42578125" style="88" bestFit="1" customWidth="1"/>
    <col min="5123" max="5123" width="6.5703125" style="88" customWidth="1"/>
    <col min="5124" max="5124" width="9.5703125" style="88" customWidth="1"/>
    <col min="5125" max="5125" width="7.140625" style="88" bestFit="1" customWidth="1"/>
    <col min="5126" max="5126" width="6.5703125" style="88" customWidth="1"/>
    <col min="5127" max="5127" width="7.140625" style="88" bestFit="1" customWidth="1"/>
    <col min="5128" max="5128" width="6.5703125" style="88" customWidth="1"/>
    <col min="5129" max="5129" width="7.85546875" style="88" bestFit="1" customWidth="1"/>
    <col min="5130" max="5130" width="7.28515625" style="88" bestFit="1" customWidth="1"/>
    <col min="5131" max="5133" width="6.5703125" style="88" customWidth="1"/>
    <col min="5134" max="5134" width="8.28515625" style="88" bestFit="1" customWidth="1"/>
    <col min="5135" max="5135" width="7.7109375" style="88" bestFit="1" customWidth="1"/>
    <col min="5136" max="5136" width="7.85546875" style="88" customWidth="1"/>
    <col min="5137" max="5376" width="35.140625" style="88"/>
    <col min="5377" max="5377" width="17.5703125" style="88" customWidth="1"/>
    <col min="5378" max="5378" width="8.42578125" style="88" bestFit="1" customWidth="1"/>
    <col min="5379" max="5379" width="6.5703125" style="88" customWidth="1"/>
    <col min="5380" max="5380" width="9.5703125" style="88" customWidth="1"/>
    <col min="5381" max="5381" width="7.140625" style="88" bestFit="1" customWidth="1"/>
    <col min="5382" max="5382" width="6.5703125" style="88" customWidth="1"/>
    <col min="5383" max="5383" width="7.140625" style="88" bestFit="1" customWidth="1"/>
    <col min="5384" max="5384" width="6.5703125" style="88" customWidth="1"/>
    <col min="5385" max="5385" width="7.85546875" style="88" bestFit="1" customWidth="1"/>
    <col min="5386" max="5386" width="7.28515625" style="88" bestFit="1" customWidth="1"/>
    <col min="5387" max="5389" width="6.5703125" style="88" customWidth="1"/>
    <col min="5390" max="5390" width="8.28515625" style="88" bestFit="1" customWidth="1"/>
    <col min="5391" max="5391" width="7.7109375" style="88" bestFit="1" customWidth="1"/>
    <col min="5392" max="5392" width="7.85546875" style="88" customWidth="1"/>
    <col min="5393" max="5632" width="35.140625" style="88"/>
    <col min="5633" max="5633" width="17.5703125" style="88" customWidth="1"/>
    <col min="5634" max="5634" width="8.42578125" style="88" bestFit="1" customWidth="1"/>
    <col min="5635" max="5635" width="6.5703125" style="88" customWidth="1"/>
    <col min="5636" max="5636" width="9.5703125" style="88" customWidth="1"/>
    <col min="5637" max="5637" width="7.140625" style="88" bestFit="1" customWidth="1"/>
    <col min="5638" max="5638" width="6.5703125" style="88" customWidth="1"/>
    <col min="5639" max="5639" width="7.140625" style="88" bestFit="1" customWidth="1"/>
    <col min="5640" max="5640" width="6.5703125" style="88" customWidth="1"/>
    <col min="5641" max="5641" width="7.85546875" style="88" bestFit="1" customWidth="1"/>
    <col min="5642" max="5642" width="7.28515625" style="88" bestFit="1" customWidth="1"/>
    <col min="5643" max="5645" width="6.5703125" style="88" customWidth="1"/>
    <col min="5646" max="5646" width="8.28515625" style="88" bestFit="1" customWidth="1"/>
    <col min="5647" max="5647" width="7.7109375" style="88" bestFit="1" customWidth="1"/>
    <col min="5648" max="5648" width="7.85546875" style="88" customWidth="1"/>
    <col min="5649" max="5888" width="35.140625" style="88"/>
    <col min="5889" max="5889" width="17.5703125" style="88" customWidth="1"/>
    <col min="5890" max="5890" width="8.42578125" style="88" bestFit="1" customWidth="1"/>
    <col min="5891" max="5891" width="6.5703125" style="88" customWidth="1"/>
    <col min="5892" max="5892" width="9.5703125" style="88" customWidth="1"/>
    <col min="5893" max="5893" width="7.140625" style="88" bestFit="1" customWidth="1"/>
    <col min="5894" max="5894" width="6.5703125" style="88" customWidth="1"/>
    <col min="5895" max="5895" width="7.140625" style="88" bestFit="1" customWidth="1"/>
    <col min="5896" max="5896" width="6.5703125" style="88" customWidth="1"/>
    <col min="5897" max="5897" width="7.85546875" style="88" bestFit="1" customWidth="1"/>
    <col min="5898" max="5898" width="7.28515625" style="88" bestFit="1" customWidth="1"/>
    <col min="5899" max="5901" width="6.5703125" style="88" customWidth="1"/>
    <col min="5902" max="5902" width="8.28515625" style="88" bestFit="1" customWidth="1"/>
    <col min="5903" max="5903" width="7.7109375" style="88" bestFit="1" customWidth="1"/>
    <col min="5904" max="5904" width="7.85546875" style="88" customWidth="1"/>
    <col min="5905" max="6144" width="35.140625" style="88"/>
    <col min="6145" max="6145" width="17.5703125" style="88" customWidth="1"/>
    <col min="6146" max="6146" width="8.42578125" style="88" bestFit="1" customWidth="1"/>
    <col min="6147" max="6147" width="6.5703125" style="88" customWidth="1"/>
    <col min="6148" max="6148" width="9.5703125" style="88" customWidth="1"/>
    <col min="6149" max="6149" width="7.140625" style="88" bestFit="1" customWidth="1"/>
    <col min="6150" max="6150" width="6.5703125" style="88" customWidth="1"/>
    <col min="6151" max="6151" width="7.140625" style="88" bestFit="1" customWidth="1"/>
    <col min="6152" max="6152" width="6.5703125" style="88" customWidth="1"/>
    <col min="6153" max="6153" width="7.85546875" style="88" bestFit="1" customWidth="1"/>
    <col min="6154" max="6154" width="7.28515625" style="88" bestFit="1" customWidth="1"/>
    <col min="6155" max="6157" width="6.5703125" style="88" customWidth="1"/>
    <col min="6158" max="6158" width="8.28515625" style="88" bestFit="1" customWidth="1"/>
    <col min="6159" max="6159" width="7.7109375" style="88" bestFit="1" customWidth="1"/>
    <col min="6160" max="6160" width="7.85546875" style="88" customWidth="1"/>
    <col min="6161" max="6400" width="35.140625" style="88"/>
    <col min="6401" max="6401" width="17.5703125" style="88" customWidth="1"/>
    <col min="6402" max="6402" width="8.42578125" style="88" bestFit="1" customWidth="1"/>
    <col min="6403" max="6403" width="6.5703125" style="88" customWidth="1"/>
    <col min="6404" max="6404" width="9.5703125" style="88" customWidth="1"/>
    <col min="6405" max="6405" width="7.140625" style="88" bestFit="1" customWidth="1"/>
    <col min="6406" max="6406" width="6.5703125" style="88" customWidth="1"/>
    <col min="6407" max="6407" width="7.140625" style="88" bestFit="1" customWidth="1"/>
    <col min="6408" max="6408" width="6.5703125" style="88" customWidth="1"/>
    <col min="6409" max="6409" width="7.85546875" style="88" bestFit="1" customWidth="1"/>
    <col min="6410" max="6410" width="7.28515625" style="88" bestFit="1" customWidth="1"/>
    <col min="6411" max="6413" width="6.5703125" style="88" customWidth="1"/>
    <col min="6414" max="6414" width="8.28515625" style="88" bestFit="1" customWidth="1"/>
    <col min="6415" max="6415" width="7.7109375" style="88" bestFit="1" customWidth="1"/>
    <col min="6416" max="6416" width="7.85546875" style="88" customWidth="1"/>
    <col min="6417" max="6656" width="35.140625" style="88"/>
    <col min="6657" max="6657" width="17.5703125" style="88" customWidth="1"/>
    <col min="6658" max="6658" width="8.42578125" style="88" bestFit="1" customWidth="1"/>
    <col min="6659" max="6659" width="6.5703125" style="88" customWidth="1"/>
    <col min="6660" max="6660" width="9.5703125" style="88" customWidth="1"/>
    <col min="6661" max="6661" width="7.140625" style="88" bestFit="1" customWidth="1"/>
    <col min="6662" max="6662" width="6.5703125" style="88" customWidth="1"/>
    <col min="6663" max="6663" width="7.140625" style="88" bestFit="1" customWidth="1"/>
    <col min="6664" max="6664" width="6.5703125" style="88" customWidth="1"/>
    <col min="6665" max="6665" width="7.85546875" style="88" bestFit="1" customWidth="1"/>
    <col min="6666" max="6666" width="7.28515625" style="88" bestFit="1" customWidth="1"/>
    <col min="6667" max="6669" width="6.5703125" style="88" customWidth="1"/>
    <col min="6670" max="6670" width="8.28515625" style="88" bestFit="1" customWidth="1"/>
    <col min="6671" max="6671" width="7.7109375" style="88" bestFit="1" customWidth="1"/>
    <col min="6672" max="6672" width="7.85546875" style="88" customWidth="1"/>
    <col min="6673" max="6912" width="35.140625" style="88"/>
    <col min="6913" max="6913" width="17.5703125" style="88" customWidth="1"/>
    <col min="6914" max="6914" width="8.42578125" style="88" bestFit="1" customWidth="1"/>
    <col min="6915" max="6915" width="6.5703125" style="88" customWidth="1"/>
    <col min="6916" max="6916" width="9.5703125" style="88" customWidth="1"/>
    <col min="6917" max="6917" width="7.140625" style="88" bestFit="1" customWidth="1"/>
    <col min="6918" max="6918" width="6.5703125" style="88" customWidth="1"/>
    <col min="6919" max="6919" width="7.140625" style="88" bestFit="1" customWidth="1"/>
    <col min="6920" max="6920" width="6.5703125" style="88" customWidth="1"/>
    <col min="6921" max="6921" width="7.85546875" style="88" bestFit="1" customWidth="1"/>
    <col min="6922" max="6922" width="7.28515625" style="88" bestFit="1" customWidth="1"/>
    <col min="6923" max="6925" width="6.5703125" style="88" customWidth="1"/>
    <col min="6926" max="6926" width="8.28515625" style="88" bestFit="1" customWidth="1"/>
    <col min="6927" max="6927" width="7.7109375" style="88" bestFit="1" customWidth="1"/>
    <col min="6928" max="6928" width="7.85546875" style="88" customWidth="1"/>
    <col min="6929" max="7168" width="35.140625" style="88"/>
    <col min="7169" max="7169" width="17.5703125" style="88" customWidth="1"/>
    <col min="7170" max="7170" width="8.42578125" style="88" bestFit="1" customWidth="1"/>
    <col min="7171" max="7171" width="6.5703125" style="88" customWidth="1"/>
    <col min="7172" max="7172" width="9.5703125" style="88" customWidth="1"/>
    <col min="7173" max="7173" width="7.140625" style="88" bestFit="1" customWidth="1"/>
    <col min="7174" max="7174" width="6.5703125" style="88" customWidth="1"/>
    <col min="7175" max="7175" width="7.140625" style="88" bestFit="1" customWidth="1"/>
    <col min="7176" max="7176" width="6.5703125" style="88" customWidth="1"/>
    <col min="7177" max="7177" width="7.85546875" style="88" bestFit="1" customWidth="1"/>
    <col min="7178" max="7178" width="7.28515625" style="88" bestFit="1" customWidth="1"/>
    <col min="7179" max="7181" width="6.5703125" style="88" customWidth="1"/>
    <col min="7182" max="7182" width="8.28515625" style="88" bestFit="1" customWidth="1"/>
    <col min="7183" max="7183" width="7.7109375" style="88" bestFit="1" customWidth="1"/>
    <col min="7184" max="7184" width="7.85546875" style="88" customWidth="1"/>
    <col min="7185" max="7424" width="35.140625" style="88"/>
    <col min="7425" max="7425" width="17.5703125" style="88" customWidth="1"/>
    <col min="7426" max="7426" width="8.42578125" style="88" bestFit="1" customWidth="1"/>
    <col min="7427" max="7427" width="6.5703125" style="88" customWidth="1"/>
    <col min="7428" max="7428" width="9.5703125" style="88" customWidth="1"/>
    <col min="7429" max="7429" width="7.140625" style="88" bestFit="1" customWidth="1"/>
    <col min="7430" max="7430" width="6.5703125" style="88" customWidth="1"/>
    <col min="7431" max="7431" width="7.140625" style="88" bestFit="1" customWidth="1"/>
    <col min="7432" max="7432" width="6.5703125" style="88" customWidth="1"/>
    <col min="7433" max="7433" width="7.85546875" style="88" bestFit="1" customWidth="1"/>
    <col min="7434" max="7434" width="7.28515625" style="88" bestFit="1" customWidth="1"/>
    <col min="7435" max="7437" width="6.5703125" style="88" customWidth="1"/>
    <col min="7438" max="7438" width="8.28515625" style="88" bestFit="1" customWidth="1"/>
    <col min="7439" max="7439" width="7.7109375" style="88" bestFit="1" customWidth="1"/>
    <col min="7440" max="7440" width="7.85546875" style="88" customWidth="1"/>
    <col min="7441" max="7680" width="35.140625" style="88"/>
    <col min="7681" max="7681" width="17.5703125" style="88" customWidth="1"/>
    <col min="7682" max="7682" width="8.42578125" style="88" bestFit="1" customWidth="1"/>
    <col min="7683" max="7683" width="6.5703125" style="88" customWidth="1"/>
    <col min="7684" max="7684" width="9.5703125" style="88" customWidth="1"/>
    <col min="7685" max="7685" width="7.140625" style="88" bestFit="1" customWidth="1"/>
    <col min="7686" max="7686" width="6.5703125" style="88" customWidth="1"/>
    <col min="7687" max="7687" width="7.140625" style="88" bestFit="1" customWidth="1"/>
    <col min="7688" max="7688" width="6.5703125" style="88" customWidth="1"/>
    <col min="7689" max="7689" width="7.85546875" style="88" bestFit="1" customWidth="1"/>
    <col min="7690" max="7690" width="7.28515625" style="88" bestFit="1" customWidth="1"/>
    <col min="7691" max="7693" width="6.5703125" style="88" customWidth="1"/>
    <col min="7694" max="7694" width="8.28515625" style="88" bestFit="1" customWidth="1"/>
    <col min="7695" max="7695" width="7.7109375" style="88" bestFit="1" customWidth="1"/>
    <col min="7696" max="7696" width="7.85546875" style="88" customWidth="1"/>
    <col min="7697" max="7936" width="35.140625" style="88"/>
    <col min="7937" max="7937" width="17.5703125" style="88" customWidth="1"/>
    <col min="7938" max="7938" width="8.42578125" style="88" bestFit="1" customWidth="1"/>
    <col min="7939" max="7939" width="6.5703125" style="88" customWidth="1"/>
    <col min="7940" max="7940" width="9.5703125" style="88" customWidth="1"/>
    <col min="7941" max="7941" width="7.140625" style="88" bestFit="1" customWidth="1"/>
    <col min="7942" max="7942" width="6.5703125" style="88" customWidth="1"/>
    <col min="7943" max="7943" width="7.140625" style="88" bestFit="1" customWidth="1"/>
    <col min="7944" max="7944" width="6.5703125" style="88" customWidth="1"/>
    <col min="7945" max="7945" width="7.85546875" style="88" bestFit="1" customWidth="1"/>
    <col min="7946" max="7946" width="7.28515625" style="88" bestFit="1" customWidth="1"/>
    <col min="7947" max="7949" width="6.5703125" style="88" customWidth="1"/>
    <col min="7950" max="7950" width="8.28515625" style="88" bestFit="1" customWidth="1"/>
    <col min="7951" max="7951" width="7.7109375" style="88" bestFit="1" customWidth="1"/>
    <col min="7952" max="7952" width="7.85546875" style="88" customWidth="1"/>
    <col min="7953" max="8192" width="35.140625" style="88"/>
    <col min="8193" max="8193" width="17.5703125" style="88" customWidth="1"/>
    <col min="8194" max="8194" width="8.42578125" style="88" bestFit="1" customWidth="1"/>
    <col min="8195" max="8195" width="6.5703125" style="88" customWidth="1"/>
    <col min="8196" max="8196" width="9.5703125" style="88" customWidth="1"/>
    <col min="8197" max="8197" width="7.140625" style="88" bestFit="1" customWidth="1"/>
    <col min="8198" max="8198" width="6.5703125" style="88" customWidth="1"/>
    <col min="8199" max="8199" width="7.140625" style="88" bestFit="1" customWidth="1"/>
    <col min="8200" max="8200" width="6.5703125" style="88" customWidth="1"/>
    <col min="8201" max="8201" width="7.85546875" style="88" bestFit="1" customWidth="1"/>
    <col min="8202" max="8202" width="7.28515625" style="88" bestFit="1" customWidth="1"/>
    <col min="8203" max="8205" width="6.5703125" style="88" customWidth="1"/>
    <col min="8206" max="8206" width="8.28515625" style="88" bestFit="1" customWidth="1"/>
    <col min="8207" max="8207" width="7.7109375" style="88" bestFit="1" customWidth="1"/>
    <col min="8208" max="8208" width="7.85546875" style="88" customWidth="1"/>
    <col min="8209" max="8448" width="35.140625" style="88"/>
    <col min="8449" max="8449" width="17.5703125" style="88" customWidth="1"/>
    <col min="8450" max="8450" width="8.42578125" style="88" bestFit="1" customWidth="1"/>
    <col min="8451" max="8451" width="6.5703125" style="88" customWidth="1"/>
    <col min="8452" max="8452" width="9.5703125" style="88" customWidth="1"/>
    <col min="8453" max="8453" width="7.140625" style="88" bestFit="1" customWidth="1"/>
    <col min="8454" max="8454" width="6.5703125" style="88" customWidth="1"/>
    <col min="8455" max="8455" width="7.140625" style="88" bestFit="1" customWidth="1"/>
    <col min="8456" max="8456" width="6.5703125" style="88" customWidth="1"/>
    <col min="8457" max="8457" width="7.85546875" style="88" bestFit="1" customWidth="1"/>
    <col min="8458" max="8458" width="7.28515625" style="88" bestFit="1" customWidth="1"/>
    <col min="8459" max="8461" width="6.5703125" style="88" customWidth="1"/>
    <col min="8462" max="8462" width="8.28515625" style="88" bestFit="1" customWidth="1"/>
    <col min="8463" max="8463" width="7.7109375" style="88" bestFit="1" customWidth="1"/>
    <col min="8464" max="8464" width="7.85546875" style="88" customWidth="1"/>
    <col min="8465" max="8704" width="35.140625" style="88"/>
    <col min="8705" max="8705" width="17.5703125" style="88" customWidth="1"/>
    <col min="8706" max="8706" width="8.42578125" style="88" bestFit="1" customWidth="1"/>
    <col min="8707" max="8707" width="6.5703125" style="88" customWidth="1"/>
    <col min="8708" max="8708" width="9.5703125" style="88" customWidth="1"/>
    <col min="8709" max="8709" width="7.140625" style="88" bestFit="1" customWidth="1"/>
    <col min="8710" max="8710" width="6.5703125" style="88" customWidth="1"/>
    <col min="8711" max="8711" width="7.140625" style="88" bestFit="1" customWidth="1"/>
    <col min="8712" max="8712" width="6.5703125" style="88" customWidth="1"/>
    <col min="8713" max="8713" width="7.85546875" style="88" bestFit="1" customWidth="1"/>
    <col min="8714" max="8714" width="7.28515625" style="88" bestFit="1" customWidth="1"/>
    <col min="8715" max="8717" width="6.5703125" style="88" customWidth="1"/>
    <col min="8718" max="8718" width="8.28515625" style="88" bestFit="1" customWidth="1"/>
    <col min="8719" max="8719" width="7.7109375" style="88" bestFit="1" customWidth="1"/>
    <col min="8720" max="8720" width="7.85546875" style="88" customWidth="1"/>
    <col min="8721" max="8960" width="35.140625" style="88"/>
    <col min="8961" max="8961" width="17.5703125" style="88" customWidth="1"/>
    <col min="8962" max="8962" width="8.42578125" style="88" bestFit="1" customWidth="1"/>
    <col min="8963" max="8963" width="6.5703125" style="88" customWidth="1"/>
    <col min="8964" max="8964" width="9.5703125" style="88" customWidth="1"/>
    <col min="8965" max="8965" width="7.140625" style="88" bestFit="1" customWidth="1"/>
    <col min="8966" max="8966" width="6.5703125" style="88" customWidth="1"/>
    <col min="8967" max="8967" width="7.140625" style="88" bestFit="1" customWidth="1"/>
    <col min="8968" max="8968" width="6.5703125" style="88" customWidth="1"/>
    <col min="8969" max="8969" width="7.85546875" style="88" bestFit="1" customWidth="1"/>
    <col min="8970" max="8970" width="7.28515625" style="88" bestFit="1" customWidth="1"/>
    <col min="8971" max="8973" width="6.5703125" style="88" customWidth="1"/>
    <col min="8974" max="8974" width="8.28515625" style="88" bestFit="1" customWidth="1"/>
    <col min="8975" max="8975" width="7.7109375" style="88" bestFit="1" customWidth="1"/>
    <col min="8976" max="8976" width="7.85546875" style="88" customWidth="1"/>
    <col min="8977" max="9216" width="35.140625" style="88"/>
    <col min="9217" max="9217" width="17.5703125" style="88" customWidth="1"/>
    <col min="9218" max="9218" width="8.42578125" style="88" bestFit="1" customWidth="1"/>
    <col min="9219" max="9219" width="6.5703125" style="88" customWidth="1"/>
    <col min="9220" max="9220" width="9.5703125" style="88" customWidth="1"/>
    <col min="9221" max="9221" width="7.140625" style="88" bestFit="1" customWidth="1"/>
    <col min="9222" max="9222" width="6.5703125" style="88" customWidth="1"/>
    <col min="9223" max="9223" width="7.140625" style="88" bestFit="1" customWidth="1"/>
    <col min="9224" max="9224" width="6.5703125" style="88" customWidth="1"/>
    <col min="9225" max="9225" width="7.85546875" style="88" bestFit="1" customWidth="1"/>
    <col min="9226" max="9226" width="7.28515625" style="88" bestFit="1" customWidth="1"/>
    <col min="9227" max="9229" width="6.5703125" style="88" customWidth="1"/>
    <col min="9230" max="9230" width="8.28515625" style="88" bestFit="1" customWidth="1"/>
    <col min="9231" max="9231" width="7.7109375" style="88" bestFit="1" customWidth="1"/>
    <col min="9232" max="9232" width="7.85546875" style="88" customWidth="1"/>
    <col min="9233" max="9472" width="35.140625" style="88"/>
    <col min="9473" max="9473" width="17.5703125" style="88" customWidth="1"/>
    <col min="9474" max="9474" width="8.42578125" style="88" bestFit="1" customWidth="1"/>
    <col min="9475" max="9475" width="6.5703125" style="88" customWidth="1"/>
    <col min="9476" max="9476" width="9.5703125" style="88" customWidth="1"/>
    <col min="9477" max="9477" width="7.140625" style="88" bestFit="1" customWidth="1"/>
    <col min="9478" max="9478" width="6.5703125" style="88" customWidth="1"/>
    <col min="9479" max="9479" width="7.140625" style="88" bestFit="1" customWidth="1"/>
    <col min="9480" max="9480" width="6.5703125" style="88" customWidth="1"/>
    <col min="9481" max="9481" width="7.85546875" style="88" bestFit="1" customWidth="1"/>
    <col min="9482" max="9482" width="7.28515625" style="88" bestFit="1" customWidth="1"/>
    <col min="9483" max="9485" width="6.5703125" style="88" customWidth="1"/>
    <col min="9486" max="9486" width="8.28515625" style="88" bestFit="1" customWidth="1"/>
    <col min="9487" max="9487" width="7.7109375" style="88" bestFit="1" customWidth="1"/>
    <col min="9488" max="9488" width="7.85546875" style="88" customWidth="1"/>
    <col min="9489" max="9728" width="35.140625" style="88"/>
    <col min="9729" max="9729" width="17.5703125" style="88" customWidth="1"/>
    <col min="9730" max="9730" width="8.42578125" style="88" bestFit="1" customWidth="1"/>
    <col min="9731" max="9731" width="6.5703125" style="88" customWidth="1"/>
    <col min="9732" max="9732" width="9.5703125" style="88" customWidth="1"/>
    <col min="9733" max="9733" width="7.140625" style="88" bestFit="1" customWidth="1"/>
    <col min="9734" max="9734" width="6.5703125" style="88" customWidth="1"/>
    <col min="9735" max="9735" width="7.140625" style="88" bestFit="1" customWidth="1"/>
    <col min="9736" max="9736" width="6.5703125" style="88" customWidth="1"/>
    <col min="9737" max="9737" width="7.85546875" style="88" bestFit="1" customWidth="1"/>
    <col min="9738" max="9738" width="7.28515625" style="88" bestFit="1" customWidth="1"/>
    <col min="9739" max="9741" width="6.5703125" style="88" customWidth="1"/>
    <col min="9742" max="9742" width="8.28515625" style="88" bestFit="1" customWidth="1"/>
    <col min="9743" max="9743" width="7.7109375" style="88" bestFit="1" customWidth="1"/>
    <col min="9744" max="9744" width="7.85546875" style="88" customWidth="1"/>
    <col min="9745" max="9984" width="35.140625" style="88"/>
    <col min="9985" max="9985" width="17.5703125" style="88" customWidth="1"/>
    <col min="9986" max="9986" width="8.42578125" style="88" bestFit="1" customWidth="1"/>
    <col min="9987" max="9987" width="6.5703125" style="88" customWidth="1"/>
    <col min="9988" max="9988" width="9.5703125" style="88" customWidth="1"/>
    <col min="9989" max="9989" width="7.140625" style="88" bestFit="1" customWidth="1"/>
    <col min="9990" max="9990" width="6.5703125" style="88" customWidth="1"/>
    <col min="9991" max="9991" width="7.140625" style="88" bestFit="1" customWidth="1"/>
    <col min="9992" max="9992" width="6.5703125" style="88" customWidth="1"/>
    <col min="9993" max="9993" width="7.85546875" style="88" bestFit="1" customWidth="1"/>
    <col min="9994" max="9994" width="7.28515625" style="88" bestFit="1" customWidth="1"/>
    <col min="9995" max="9997" width="6.5703125" style="88" customWidth="1"/>
    <col min="9998" max="9998" width="8.28515625" style="88" bestFit="1" customWidth="1"/>
    <col min="9999" max="9999" width="7.7109375" style="88" bestFit="1" customWidth="1"/>
    <col min="10000" max="10000" width="7.85546875" style="88" customWidth="1"/>
    <col min="10001" max="10240" width="35.140625" style="88"/>
    <col min="10241" max="10241" width="17.5703125" style="88" customWidth="1"/>
    <col min="10242" max="10242" width="8.42578125" style="88" bestFit="1" customWidth="1"/>
    <col min="10243" max="10243" width="6.5703125" style="88" customWidth="1"/>
    <col min="10244" max="10244" width="9.5703125" style="88" customWidth="1"/>
    <col min="10245" max="10245" width="7.140625" style="88" bestFit="1" customWidth="1"/>
    <col min="10246" max="10246" width="6.5703125" style="88" customWidth="1"/>
    <col min="10247" max="10247" width="7.140625" style="88" bestFit="1" customWidth="1"/>
    <col min="10248" max="10248" width="6.5703125" style="88" customWidth="1"/>
    <col min="10249" max="10249" width="7.85546875" style="88" bestFit="1" customWidth="1"/>
    <col min="10250" max="10250" width="7.28515625" style="88" bestFit="1" customWidth="1"/>
    <col min="10251" max="10253" width="6.5703125" style="88" customWidth="1"/>
    <col min="10254" max="10254" width="8.28515625" style="88" bestFit="1" customWidth="1"/>
    <col min="10255" max="10255" width="7.7109375" style="88" bestFit="1" customWidth="1"/>
    <col min="10256" max="10256" width="7.85546875" style="88" customWidth="1"/>
    <col min="10257" max="10496" width="35.140625" style="88"/>
    <col min="10497" max="10497" width="17.5703125" style="88" customWidth="1"/>
    <col min="10498" max="10498" width="8.42578125" style="88" bestFit="1" customWidth="1"/>
    <col min="10499" max="10499" width="6.5703125" style="88" customWidth="1"/>
    <col min="10500" max="10500" width="9.5703125" style="88" customWidth="1"/>
    <col min="10501" max="10501" width="7.140625" style="88" bestFit="1" customWidth="1"/>
    <col min="10502" max="10502" width="6.5703125" style="88" customWidth="1"/>
    <col min="10503" max="10503" width="7.140625" style="88" bestFit="1" customWidth="1"/>
    <col min="10504" max="10504" width="6.5703125" style="88" customWidth="1"/>
    <col min="10505" max="10505" width="7.85546875" style="88" bestFit="1" customWidth="1"/>
    <col min="10506" max="10506" width="7.28515625" style="88" bestFit="1" customWidth="1"/>
    <col min="10507" max="10509" width="6.5703125" style="88" customWidth="1"/>
    <col min="10510" max="10510" width="8.28515625" style="88" bestFit="1" customWidth="1"/>
    <col min="10511" max="10511" width="7.7109375" style="88" bestFit="1" customWidth="1"/>
    <col min="10512" max="10512" width="7.85546875" style="88" customWidth="1"/>
    <col min="10513" max="10752" width="35.140625" style="88"/>
    <col min="10753" max="10753" width="17.5703125" style="88" customWidth="1"/>
    <col min="10754" max="10754" width="8.42578125" style="88" bestFit="1" customWidth="1"/>
    <col min="10755" max="10755" width="6.5703125" style="88" customWidth="1"/>
    <col min="10756" max="10756" width="9.5703125" style="88" customWidth="1"/>
    <col min="10757" max="10757" width="7.140625" style="88" bestFit="1" customWidth="1"/>
    <col min="10758" max="10758" width="6.5703125" style="88" customWidth="1"/>
    <col min="10759" max="10759" width="7.140625" style="88" bestFit="1" customWidth="1"/>
    <col min="10760" max="10760" width="6.5703125" style="88" customWidth="1"/>
    <col min="10761" max="10761" width="7.85546875" style="88" bestFit="1" customWidth="1"/>
    <col min="10762" max="10762" width="7.28515625" style="88" bestFit="1" customWidth="1"/>
    <col min="10763" max="10765" width="6.5703125" style="88" customWidth="1"/>
    <col min="10766" max="10766" width="8.28515625" style="88" bestFit="1" customWidth="1"/>
    <col min="10767" max="10767" width="7.7109375" style="88" bestFit="1" customWidth="1"/>
    <col min="10768" max="10768" width="7.85546875" style="88" customWidth="1"/>
    <col min="10769" max="11008" width="35.140625" style="88"/>
    <col min="11009" max="11009" width="17.5703125" style="88" customWidth="1"/>
    <col min="11010" max="11010" width="8.42578125" style="88" bestFit="1" customWidth="1"/>
    <col min="11011" max="11011" width="6.5703125" style="88" customWidth="1"/>
    <col min="11012" max="11012" width="9.5703125" style="88" customWidth="1"/>
    <col min="11013" max="11013" width="7.140625" style="88" bestFit="1" customWidth="1"/>
    <col min="11014" max="11014" width="6.5703125" style="88" customWidth="1"/>
    <col min="11015" max="11015" width="7.140625" style="88" bestFit="1" customWidth="1"/>
    <col min="11016" max="11016" width="6.5703125" style="88" customWidth="1"/>
    <col min="11017" max="11017" width="7.85546875" style="88" bestFit="1" customWidth="1"/>
    <col min="11018" max="11018" width="7.28515625" style="88" bestFit="1" customWidth="1"/>
    <col min="11019" max="11021" width="6.5703125" style="88" customWidth="1"/>
    <col min="11022" max="11022" width="8.28515625" style="88" bestFit="1" customWidth="1"/>
    <col min="11023" max="11023" width="7.7109375" style="88" bestFit="1" customWidth="1"/>
    <col min="11024" max="11024" width="7.85546875" style="88" customWidth="1"/>
    <col min="11025" max="11264" width="35.140625" style="88"/>
    <col min="11265" max="11265" width="17.5703125" style="88" customWidth="1"/>
    <col min="11266" max="11266" width="8.42578125" style="88" bestFit="1" customWidth="1"/>
    <col min="11267" max="11267" width="6.5703125" style="88" customWidth="1"/>
    <col min="11268" max="11268" width="9.5703125" style="88" customWidth="1"/>
    <col min="11269" max="11269" width="7.140625" style="88" bestFit="1" customWidth="1"/>
    <col min="11270" max="11270" width="6.5703125" style="88" customWidth="1"/>
    <col min="11271" max="11271" width="7.140625" style="88" bestFit="1" customWidth="1"/>
    <col min="11272" max="11272" width="6.5703125" style="88" customWidth="1"/>
    <col min="11273" max="11273" width="7.85546875" style="88" bestFit="1" customWidth="1"/>
    <col min="11274" max="11274" width="7.28515625" style="88" bestFit="1" customWidth="1"/>
    <col min="11275" max="11277" width="6.5703125" style="88" customWidth="1"/>
    <col min="11278" max="11278" width="8.28515625" style="88" bestFit="1" customWidth="1"/>
    <col min="11279" max="11279" width="7.7109375" style="88" bestFit="1" customWidth="1"/>
    <col min="11280" max="11280" width="7.85546875" style="88" customWidth="1"/>
    <col min="11281" max="11520" width="35.140625" style="88"/>
    <col min="11521" max="11521" width="17.5703125" style="88" customWidth="1"/>
    <col min="11522" max="11522" width="8.42578125" style="88" bestFit="1" customWidth="1"/>
    <col min="11523" max="11523" width="6.5703125" style="88" customWidth="1"/>
    <col min="11524" max="11524" width="9.5703125" style="88" customWidth="1"/>
    <col min="11525" max="11525" width="7.140625" style="88" bestFit="1" customWidth="1"/>
    <col min="11526" max="11526" width="6.5703125" style="88" customWidth="1"/>
    <col min="11527" max="11527" width="7.140625" style="88" bestFit="1" customWidth="1"/>
    <col min="11528" max="11528" width="6.5703125" style="88" customWidth="1"/>
    <col min="11529" max="11529" width="7.85546875" style="88" bestFit="1" customWidth="1"/>
    <col min="11530" max="11530" width="7.28515625" style="88" bestFit="1" customWidth="1"/>
    <col min="11531" max="11533" width="6.5703125" style="88" customWidth="1"/>
    <col min="11534" max="11534" width="8.28515625" style="88" bestFit="1" customWidth="1"/>
    <col min="11535" max="11535" width="7.7109375" style="88" bestFit="1" customWidth="1"/>
    <col min="11536" max="11536" width="7.85546875" style="88" customWidth="1"/>
    <col min="11537" max="11776" width="35.140625" style="88"/>
    <col min="11777" max="11777" width="17.5703125" style="88" customWidth="1"/>
    <col min="11778" max="11778" width="8.42578125" style="88" bestFit="1" customWidth="1"/>
    <col min="11779" max="11779" width="6.5703125" style="88" customWidth="1"/>
    <col min="11780" max="11780" width="9.5703125" style="88" customWidth="1"/>
    <col min="11781" max="11781" width="7.140625" style="88" bestFit="1" customWidth="1"/>
    <col min="11782" max="11782" width="6.5703125" style="88" customWidth="1"/>
    <col min="11783" max="11783" width="7.140625" style="88" bestFit="1" customWidth="1"/>
    <col min="11784" max="11784" width="6.5703125" style="88" customWidth="1"/>
    <col min="11785" max="11785" width="7.85546875" style="88" bestFit="1" customWidth="1"/>
    <col min="11786" max="11786" width="7.28515625" style="88" bestFit="1" customWidth="1"/>
    <col min="11787" max="11789" width="6.5703125" style="88" customWidth="1"/>
    <col min="11790" max="11790" width="8.28515625" style="88" bestFit="1" customWidth="1"/>
    <col min="11791" max="11791" width="7.7109375" style="88" bestFit="1" customWidth="1"/>
    <col min="11792" max="11792" width="7.85546875" style="88" customWidth="1"/>
    <col min="11793" max="12032" width="35.140625" style="88"/>
    <col min="12033" max="12033" width="17.5703125" style="88" customWidth="1"/>
    <col min="12034" max="12034" width="8.42578125" style="88" bestFit="1" customWidth="1"/>
    <col min="12035" max="12035" width="6.5703125" style="88" customWidth="1"/>
    <col min="12036" max="12036" width="9.5703125" style="88" customWidth="1"/>
    <col min="12037" max="12037" width="7.140625" style="88" bestFit="1" customWidth="1"/>
    <col min="12038" max="12038" width="6.5703125" style="88" customWidth="1"/>
    <col min="12039" max="12039" width="7.140625" style="88" bestFit="1" customWidth="1"/>
    <col min="12040" max="12040" width="6.5703125" style="88" customWidth="1"/>
    <col min="12041" max="12041" width="7.85546875" style="88" bestFit="1" customWidth="1"/>
    <col min="12042" max="12042" width="7.28515625" style="88" bestFit="1" customWidth="1"/>
    <col min="12043" max="12045" width="6.5703125" style="88" customWidth="1"/>
    <col min="12046" max="12046" width="8.28515625" style="88" bestFit="1" customWidth="1"/>
    <col min="12047" max="12047" width="7.7109375" style="88" bestFit="1" customWidth="1"/>
    <col min="12048" max="12048" width="7.85546875" style="88" customWidth="1"/>
    <col min="12049" max="12288" width="35.140625" style="88"/>
    <col min="12289" max="12289" width="17.5703125" style="88" customWidth="1"/>
    <col min="12290" max="12290" width="8.42578125" style="88" bestFit="1" customWidth="1"/>
    <col min="12291" max="12291" width="6.5703125" style="88" customWidth="1"/>
    <col min="12292" max="12292" width="9.5703125" style="88" customWidth="1"/>
    <col min="12293" max="12293" width="7.140625" style="88" bestFit="1" customWidth="1"/>
    <col min="12294" max="12294" width="6.5703125" style="88" customWidth="1"/>
    <col min="12295" max="12295" width="7.140625" style="88" bestFit="1" customWidth="1"/>
    <col min="12296" max="12296" width="6.5703125" style="88" customWidth="1"/>
    <col min="12297" max="12297" width="7.85546875" style="88" bestFit="1" customWidth="1"/>
    <col min="12298" max="12298" width="7.28515625" style="88" bestFit="1" customWidth="1"/>
    <col min="12299" max="12301" width="6.5703125" style="88" customWidth="1"/>
    <col min="12302" max="12302" width="8.28515625" style="88" bestFit="1" customWidth="1"/>
    <col min="12303" max="12303" width="7.7109375" style="88" bestFit="1" customWidth="1"/>
    <col min="12304" max="12304" width="7.85546875" style="88" customWidth="1"/>
    <col min="12305" max="12544" width="35.140625" style="88"/>
    <col min="12545" max="12545" width="17.5703125" style="88" customWidth="1"/>
    <col min="12546" max="12546" width="8.42578125" style="88" bestFit="1" customWidth="1"/>
    <col min="12547" max="12547" width="6.5703125" style="88" customWidth="1"/>
    <col min="12548" max="12548" width="9.5703125" style="88" customWidth="1"/>
    <col min="12549" max="12549" width="7.140625" style="88" bestFit="1" customWidth="1"/>
    <col min="12550" max="12550" width="6.5703125" style="88" customWidth="1"/>
    <col min="12551" max="12551" width="7.140625" style="88" bestFit="1" customWidth="1"/>
    <col min="12552" max="12552" width="6.5703125" style="88" customWidth="1"/>
    <col min="12553" max="12553" width="7.85546875" style="88" bestFit="1" customWidth="1"/>
    <col min="12554" max="12554" width="7.28515625" style="88" bestFit="1" customWidth="1"/>
    <col min="12555" max="12557" width="6.5703125" style="88" customWidth="1"/>
    <col min="12558" max="12558" width="8.28515625" style="88" bestFit="1" customWidth="1"/>
    <col min="12559" max="12559" width="7.7109375" style="88" bestFit="1" customWidth="1"/>
    <col min="12560" max="12560" width="7.85546875" style="88" customWidth="1"/>
    <col min="12561" max="12800" width="35.140625" style="88"/>
    <col min="12801" max="12801" width="17.5703125" style="88" customWidth="1"/>
    <col min="12802" max="12802" width="8.42578125" style="88" bestFit="1" customWidth="1"/>
    <col min="12803" max="12803" width="6.5703125" style="88" customWidth="1"/>
    <col min="12804" max="12804" width="9.5703125" style="88" customWidth="1"/>
    <col min="12805" max="12805" width="7.140625" style="88" bestFit="1" customWidth="1"/>
    <col min="12806" max="12806" width="6.5703125" style="88" customWidth="1"/>
    <col min="12807" max="12807" width="7.140625" style="88" bestFit="1" customWidth="1"/>
    <col min="12808" max="12808" width="6.5703125" style="88" customWidth="1"/>
    <col min="12809" max="12809" width="7.85546875" style="88" bestFit="1" customWidth="1"/>
    <col min="12810" max="12810" width="7.28515625" style="88" bestFit="1" customWidth="1"/>
    <col min="12811" max="12813" width="6.5703125" style="88" customWidth="1"/>
    <col min="12814" max="12814" width="8.28515625" style="88" bestFit="1" customWidth="1"/>
    <col min="12815" max="12815" width="7.7109375" style="88" bestFit="1" customWidth="1"/>
    <col min="12816" max="12816" width="7.85546875" style="88" customWidth="1"/>
    <col min="12817" max="13056" width="35.140625" style="88"/>
    <col min="13057" max="13057" width="17.5703125" style="88" customWidth="1"/>
    <col min="13058" max="13058" width="8.42578125" style="88" bestFit="1" customWidth="1"/>
    <col min="13059" max="13059" width="6.5703125" style="88" customWidth="1"/>
    <col min="13060" max="13060" width="9.5703125" style="88" customWidth="1"/>
    <col min="13061" max="13061" width="7.140625" style="88" bestFit="1" customWidth="1"/>
    <col min="13062" max="13062" width="6.5703125" style="88" customWidth="1"/>
    <col min="13063" max="13063" width="7.140625" style="88" bestFit="1" customWidth="1"/>
    <col min="13064" max="13064" width="6.5703125" style="88" customWidth="1"/>
    <col min="13065" max="13065" width="7.85546875" style="88" bestFit="1" customWidth="1"/>
    <col min="13066" max="13066" width="7.28515625" style="88" bestFit="1" customWidth="1"/>
    <col min="13067" max="13069" width="6.5703125" style="88" customWidth="1"/>
    <col min="13070" max="13070" width="8.28515625" style="88" bestFit="1" customWidth="1"/>
    <col min="13071" max="13071" width="7.7109375" style="88" bestFit="1" customWidth="1"/>
    <col min="13072" max="13072" width="7.85546875" style="88" customWidth="1"/>
    <col min="13073" max="13312" width="35.140625" style="88"/>
    <col min="13313" max="13313" width="17.5703125" style="88" customWidth="1"/>
    <col min="13314" max="13314" width="8.42578125" style="88" bestFit="1" customWidth="1"/>
    <col min="13315" max="13315" width="6.5703125" style="88" customWidth="1"/>
    <col min="13316" max="13316" width="9.5703125" style="88" customWidth="1"/>
    <col min="13317" max="13317" width="7.140625" style="88" bestFit="1" customWidth="1"/>
    <col min="13318" max="13318" width="6.5703125" style="88" customWidth="1"/>
    <col min="13319" max="13319" width="7.140625" style="88" bestFit="1" customWidth="1"/>
    <col min="13320" max="13320" width="6.5703125" style="88" customWidth="1"/>
    <col min="13321" max="13321" width="7.85546875" style="88" bestFit="1" customWidth="1"/>
    <col min="13322" max="13322" width="7.28515625" style="88" bestFit="1" customWidth="1"/>
    <col min="13323" max="13325" width="6.5703125" style="88" customWidth="1"/>
    <col min="13326" max="13326" width="8.28515625" style="88" bestFit="1" customWidth="1"/>
    <col min="13327" max="13327" width="7.7109375" style="88" bestFit="1" customWidth="1"/>
    <col min="13328" max="13328" width="7.85546875" style="88" customWidth="1"/>
    <col min="13329" max="13568" width="35.140625" style="88"/>
    <col min="13569" max="13569" width="17.5703125" style="88" customWidth="1"/>
    <col min="13570" max="13570" width="8.42578125" style="88" bestFit="1" customWidth="1"/>
    <col min="13571" max="13571" width="6.5703125" style="88" customWidth="1"/>
    <col min="13572" max="13572" width="9.5703125" style="88" customWidth="1"/>
    <col min="13573" max="13573" width="7.140625" style="88" bestFit="1" customWidth="1"/>
    <col min="13574" max="13574" width="6.5703125" style="88" customWidth="1"/>
    <col min="13575" max="13575" width="7.140625" style="88" bestFit="1" customWidth="1"/>
    <col min="13576" max="13576" width="6.5703125" style="88" customWidth="1"/>
    <col min="13577" max="13577" width="7.85546875" style="88" bestFit="1" customWidth="1"/>
    <col min="13578" max="13578" width="7.28515625" style="88" bestFit="1" customWidth="1"/>
    <col min="13579" max="13581" width="6.5703125" style="88" customWidth="1"/>
    <col min="13582" max="13582" width="8.28515625" style="88" bestFit="1" customWidth="1"/>
    <col min="13583" max="13583" width="7.7109375" style="88" bestFit="1" customWidth="1"/>
    <col min="13584" max="13584" width="7.85546875" style="88" customWidth="1"/>
    <col min="13585" max="13824" width="35.140625" style="88"/>
    <col min="13825" max="13825" width="17.5703125" style="88" customWidth="1"/>
    <col min="13826" max="13826" width="8.42578125" style="88" bestFit="1" customWidth="1"/>
    <col min="13827" max="13827" width="6.5703125" style="88" customWidth="1"/>
    <col min="13828" max="13828" width="9.5703125" style="88" customWidth="1"/>
    <col min="13829" max="13829" width="7.140625" style="88" bestFit="1" customWidth="1"/>
    <col min="13830" max="13830" width="6.5703125" style="88" customWidth="1"/>
    <col min="13831" max="13831" width="7.140625" style="88" bestFit="1" customWidth="1"/>
    <col min="13832" max="13832" width="6.5703125" style="88" customWidth="1"/>
    <col min="13833" max="13833" width="7.85546875" style="88" bestFit="1" customWidth="1"/>
    <col min="13834" max="13834" width="7.28515625" style="88" bestFit="1" customWidth="1"/>
    <col min="13835" max="13837" width="6.5703125" style="88" customWidth="1"/>
    <col min="13838" max="13838" width="8.28515625" style="88" bestFit="1" customWidth="1"/>
    <col min="13839" max="13839" width="7.7109375" style="88" bestFit="1" customWidth="1"/>
    <col min="13840" max="13840" width="7.85546875" style="88" customWidth="1"/>
    <col min="13841" max="14080" width="35.140625" style="88"/>
    <col min="14081" max="14081" width="17.5703125" style="88" customWidth="1"/>
    <col min="14082" max="14082" width="8.42578125" style="88" bestFit="1" customWidth="1"/>
    <col min="14083" max="14083" width="6.5703125" style="88" customWidth="1"/>
    <col min="14084" max="14084" width="9.5703125" style="88" customWidth="1"/>
    <col min="14085" max="14085" width="7.140625" style="88" bestFit="1" customWidth="1"/>
    <col min="14086" max="14086" width="6.5703125" style="88" customWidth="1"/>
    <col min="14087" max="14087" width="7.140625" style="88" bestFit="1" customWidth="1"/>
    <col min="14088" max="14088" width="6.5703125" style="88" customWidth="1"/>
    <col min="14089" max="14089" width="7.85546875" style="88" bestFit="1" customWidth="1"/>
    <col min="14090" max="14090" width="7.28515625" style="88" bestFit="1" customWidth="1"/>
    <col min="14091" max="14093" width="6.5703125" style="88" customWidth="1"/>
    <col min="14094" max="14094" width="8.28515625" style="88" bestFit="1" customWidth="1"/>
    <col min="14095" max="14095" width="7.7109375" style="88" bestFit="1" customWidth="1"/>
    <col min="14096" max="14096" width="7.85546875" style="88" customWidth="1"/>
    <col min="14097" max="14336" width="35.140625" style="88"/>
    <col min="14337" max="14337" width="17.5703125" style="88" customWidth="1"/>
    <col min="14338" max="14338" width="8.42578125" style="88" bestFit="1" customWidth="1"/>
    <col min="14339" max="14339" width="6.5703125" style="88" customWidth="1"/>
    <col min="14340" max="14340" width="9.5703125" style="88" customWidth="1"/>
    <col min="14341" max="14341" width="7.140625" style="88" bestFit="1" customWidth="1"/>
    <col min="14342" max="14342" width="6.5703125" style="88" customWidth="1"/>
    <col min="14343" max="14343" width="7.140625" style="88" bestFit="1" customWidth="1"/>
    <col min="14344" max="14344" width="6.5703125" style="88" customWidth="1"/>
    <col min="14345" max="14345" width="7.85546875" style="88" bestFit="1" customWidth="1"/>
    <col min="14346" max="14346" width="7.28515625" style="88" bestFit="1" customWidth="1"/>
    <col min="14347" max="14349" width="6.5703125" style="88" customWidth="1"/>
    <col min="14350" max="14350" width="8.28515625" style="88" bestFit="1" customWidth="1"/>
    <col min="14351" max="14351" width="7.7109375" style="88" bestFit="1" customWidth="1"/>
    <col min="14352" max="14352" width="7.85546875" style="88" customWidth="1"/>
    <col min="14353" max="14592" width="35.140625" style="88"/>
    <col min="14593" max="14593" width="17.5703125" style="88" customWidth="1"/>
    <col min="14594" max="14594" width="8.42578125" style="88" bestFit="1" customWidth="1"/>
    <col min="14595" max="14595" width="6.5703125" style="88" customWidth="1"/>
    <col min="14596" max="14596" width="9.5703125" style="88" customWidth="1"/>
    <col min="14597" max="14597" width="7.140625" style="88" bestFit="1" customWidth="1"/>
    <col min="14598" max="14598" width="6.5703125" style="88" customWidth="1"/>
    <col min="14599" max="14599" width="7.140625" style="88" bestFit="1" customWidth="1"/>
    <col min="14600" max="14600" width="6.5703125" style="88" customWidth="1"/>
    <col min="14601" max="14601" width="7.85546875" style="88" bestFit="1" customWidth="1"/>
    <col min="14602" max="14602" width="7.28515625" style="88" bestFit="1" customWidth="1"/>
    <col min="14603" max="14605" width="6.5703125" style="88" customWidth="1"/>
    <col min="14606" max="14606" width="8.28515625" style="88" bestFit="1" customWidth="1"/>
    <col min="14607" max="14607" width="7.7109375" style="88" bestFit="1" customWidth="1"/>
    <col min="14608" max="14608" width="7.85546875" style="88" customWidth="1"/>
    <col min="14609" max="14848" width="35.140625" style="88"/>
    <col min="14849" max="14849" width="17.5703125" style="88" customWidth="1"/>
    <col min="14850" max="14850" width="8.42578125" style="88" bestFit="1" customWidth="1"/>
    <col min="14851" max="14851" width="6.5703125" style="88" customWidth="1"/>
    <col min="14852" max="14852" width="9.5703125" style="88" customWidth="1"/>
    <col min="14853" max="14853" width="7.140625" style="88" bestFit="1" customWidth="1"/>
    <col min="14854" max="14854" width="6.5703125" style="88" customWidth="1"/>
    <col min="14855" max="14855" width="7.140625" style="88" bestFit="1" customWidth="1"/>
    <col min="14856" max="14856" width="6.5703125" style="88" customWidth="1"/>
    <col min="14857" max="14857" width="7.85546875" style="88" bestFit="1" customWidth="1"/>
    <col min="14858" max="14858" width="7.28515625" style="88" bestFit="1" customWidth="1"/>
    <col min="14859" max="14861" width="6.5703125" style="88" customWidth="1"/>
    <col min="14862" max="14862" width="8.28515625" style="88" bestFit="1" customWidth="1"/>
    <col min="14863" max="14863" width="7.7109375" style="88" bestFit="1" customWidth="1"/>
    <col min="14864" max="14864" width="7.85546875" style="88" customWidth="1"/>
    <col min="14865" max="15104" width="35.140625" style="88"/>
    <col min="15105" max="15105" width="17.5703125" style="88" customWidth="1"/>
    <col min="15106" max="15106" width="8.42578125" style="88" bestFit="1" customWidth="1"/>
    <col min="15107" max="15107" width="6.5703125" style="88" customWidth="1"/>
    <col min="15108" max="15108" width="9.5703125" style="88" customWidth="1"/>
    <col min="15109" max="15109" width="7.140625" style="88" bestFit="1" customWidth="1"/>
    <col min="15110" max="15110" width="6.5703125" style="88" customWidth="1"/>
    <col min="15111" max="15111" width="7.140625" style="88" bestFit="1" customWidth="1"/>
    <col min="15112" max="15112" width="6.5703125" style="88" customWidth="1"/>
    <col min="15113" max="15113" width="7.85546875" style="88" bestFit="1" customWidth="1"/>
    <col min="15114" max="15114" width="7.28515625" style="88" bestFit="1" customWidth="1"/>
    <col min="15115" max="15117" width="6.5703125" style="88" customWidth="1"/>
    <col min="15118" max="15118" width="8.28515625" style="88" bestFit="1" customWidth="1"/>
    <col min="15119" max="15119" width="7.7109375" style="88" bestFit="1" customWidth="1"/>
    <col min="15120" max="15120" width="7.85546875" style="88" customWidth="1"/>
    <col min="15121" max="15360" width="35.140625" style="88"/>
    <col min="15361" max="15361" width="17.5703125" style="88" customWidth="1"/>
    <col min="15362" max="15362" width="8.42578125" style="88" bestFit="1" customWidth="1"/>
    <col min="15363" max="15363" width="6.5703125" style="88" customWidth="1"/>
    <col min="15364" max="15364" width="9.5703125" style="88" customWidth="1"/>
    <col min="15365" max="15365" width="7.140625" style="88" bestFit="1" customWidth="1"/>
    <col min="15366" max="15366" width="6.5703125" style="88" customWidth="1"/>
    <col min="15367" max="15367" width="7.140625" style="88" bestFit="1" customWidth="1"/>
    <col min="15368" max="15368" width="6.5703125" style="88" customWidth="1"/>
    <col min="15369" max="15369" width="7.85546875" style="88" bestFit="1" customWidth="1"/>
    <col min="15370" max="15370" width="7.28515625" style="88" bestFit="1" customWidth="1"/>
    <col min="15371" max="15373" width="6.5703125" style="88" customWidth="1"/>
    <col min="15374" max="15374" width="8.28515625" style="88" bestFit="1" customWidth="1"/>
    <col min="15375" max="15375" width="7.7109375" style="88" bestFit="1" customWidth="1"/>
    <col min="15376" max="15376" width="7.85546875" style="88" customWidth="1"/>
    <col min="15377" max="15616" width="35.140625" style="88"/>
    <col min="15617" max="15617" width="17.5703125" style="88" customWidth="1"/>
    <col min="15618" max="15618" width="8.42578125" style="88" bestFit="1" customWidth="1"/>
    <col min="15619" max="15619" width="6.5703125" style="88" customWidth="1"/>
    <col min="15620" max="15620" width="9.5703125" style="88" customWidth="1"/>
    <col min="15621" max="15621" width="7.140625" style="88" bestFit="1" customWidth="1"/>
    <col min="15622" max="15622" width="6.5703125" style="88" customWidth="1"/>
    <col min="15623" max="15623" width="7.140625" style="88" bestFit="1" customWidth="1"/>
    <col min="15624" max="15624" width="6.5703125" style="88" customWidth="1"/>
    <col min="15625" max="15625" width="7.85546875" style="88" bestFit="1" customWidth="1"/>
    <col min="15626" max="15626" width="7.28515625" style="88" bestFit="1" customWidth="1"/>
    <col min="15627" max="15629" width="6.5703125" style="88" customWidth="1"/>
    <col min="15630" max="15630" width="8.28515625" style="88" bestFit="1" customWidth="1"/>
    <col min="15631" max="15631" width="7.7109375" style="88" bestFit="1" customWidth="1"/>
    <col min="15632" max="15632" width="7.85546875" style="88" customWidth="1"/>
    <col min="15633" max="15872" width="35.140625" style="88"/>
    <col min="15873" max="15873" width="17.5703125" style="88" customWidth="1"/>
    <col min="15874" max="15874" width="8.42578125" style="88" bestFit="1" customWidth="1"/>
    <col min="15875" max="15875" width="6.5703125" style="88" customWidth="1"/>
    <col min="15876" max="15876" width="9.5703125" style="88" customWidth="1"/>
    <col min="15877" max="15877" width="7.140625" style="88" bestFit="1" customWidth="1"/>
    <col min="15878" max="15878" width="6.5703125" style="88" customWidth="1"/>
    <col min="15879" max="15879" width="7.140625" style="88" bestFit="1" customWidth="1"/>
    <col min="15880" max="15880" width="6.5703125" style="88" customWidth="1"/>
    <col min="15881" max="15881" width="7.85546875" style="88" bestFit="1" customWidth="1"/>
    <col min="15882" max="15882" width="7.28515625" style="88" bestFit="1" customWidth="1"/>
    <col min="15883" max="15885" width="6.5703125" style="88" customWidth="1"/>
    <col min="15886" max="15886" width="8.28515625" style="88" bestFit="1" customWidth="1"/>
    <col min="15887" max="15887" width="7.7109375" style="88" bestFit="1" customWidth="1"/>
    <col min="15888" max="15888" width="7.85546875" style="88" customWidth="1"/>
    <col min="15889" max="16128" width="35.140625" style="88"/>
    <col min="16129" max="16129" width="17.5703125" style="88" customWidth="1"/>
    <col min="16130" max="16130" width="8.42578125" style="88" bestFit="1" customWidth="1"/>
    <col min="16131" max="16131" width="6.5703125" style="88" customWidth="1"/>
    <col min="16132" max="16132" width="9.5703125" style="88" customWidth="1"/>
    <col min="16133" max="16133" width="7.140625" style="88" bestFit="1" customWidth="1"/>
    <col min="16134" max="16134" width="6.5703125" style="88" customWidth="1"/>
    <col min="16135" max="16135" width="7.140625" style="88" bestFit="1" customWidth="1"/>
    <col min="16136" max="16136" width="6.5703125" style="88" customWidth="1"/>
    <col min="16137" max="16137" width="7.85546875" style="88" bestFit="1" customWidth="1"/>
    <col min="16138" max="16138" width="7.28515625" style="88" bestFit="1" customWidth="1"/>
    <col min="16139" max="16141" width="6.5703125" style="88" customWidth="1"/>
    <col min="16142" max="16142" width="8.28515625" style="88" bestFit="1" customWidth="1"/>
    <col min="16143" max="16143" width="7.7109375" style="88" bestFit="1" customWidth="1"/>
    <col min="16144" max="16144" width="7.85546875" style="88" customWidth="1"/>
    <col min="16145" max="16384" width="35.140625" style="88"/>
  </cols>
  <sheetData>
    <row r="1" spans="1:17" ht="33.75" customHeight="1" thickBot="1">
      <c r="A1" s="346" t="s">
        <v>432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</row>
    <row r="2" spans="1:17" ht="20.25" customHeight="1" thickBot="1">
      <c r="A2" s="307" t="s">
        <v>68</v>
      </c>
      <c r="B2" s="347" t="s">
        <v>154</v>
      </c>
      <c r="C2" s="348"/>
      <c r="D2" s="349"/>
      <c r="E2" s="350" t="s">
        <v>155</v>
      </c>
      <c r="F2" s="348"/>
      <c r="G2" s="349"/>
      <c r="H2" s="350" t="s">
        <v>156</v>
      </c>
      <c r="I2" s="348"/>
      <c r="J2" s="351"/>
      <c r="K2" s="347" t="s">
        <v>157</v>
      </c>
      <c r="L2" s="348"/>
      <c r="M2" s="349"/>
      <c r="N2" s="352" t="s">
        <v>158</v>
      </c>
      <c r="O2" s="352"/>
      <c r="P2" s="352"/>
    </row>
    <row r="3" spans="1:17" ht="25.5" customHeight="1" thickBot="1">
      <c r="A3" s="308"/>
      <c r="B3" s="124" t="s">
        <v>105</v>
      </c>
      <c r="C3" s="124" t="s">
        <v>107</v>
      </c>
      <c r="D3" s="124" t="s">
        <v>32</v>
      </c>
      <c r="E3" s="124" t="s">
        <v>105</v>
      </c>
      <c r="F3" s="124" t="s">
        <v>107</v>
      </c>
      <c r="G3" s="124" t="s">
        <v>32</v>
      </c>
      <c r="H3" s="124" t="s">
        <v>105</v>
      </c>
      <c r="I3" s="124" t="s">
        <v>107</v>
      </c>
      <c r="J3" s="124" t="s">
        <v>32</v>
      </c>
      <c r="K3" s="124" t="s">
        <v>105</v>
      </c>
      <c r="L3" s="124" t="s">
        <v>107</v>
      </c>
      <c r="M3" s="124" t="s">
        <v>32</v>
      </c>
      <c r="N3" s="124" t="s">
        <v>105</v>
      </c>
      <c r="O3" s="124" t="s">
        <v>107</v>
      </c>
      <c r="P3" s="124" t="s">
        <v>32</v>
      </c>
    </row>
    <row r="4" spans="1:17" s="90" customFormat="1" ht="24.75" customHeight="1">
      <c r="A4" s="89">
        <v>1395</v>
      </c>
      <c r="B4" s="89">
        <v>16687</v>
      </c>
      <c r="C4" s="89">
        <v>498</v>
      </c>
      <c r="D4" s="89">
        <v>17185</v>
      </c>
      <c r="E4" s="89">
        <v>6062</v>
      </c>
      <c r="F4" s="89">
        <v>242</v>
      </c>
      <c r="G4" s="89">
        <v>6304</v>
      </c>
      <c r="H4" s="89">
        <v>1917</v>
      </c>
      <c r="I4" s="89">
        <v>425</v>
      </c>
      <c r="J4" s="89">
        <v>2342</v>
      </c>
      <c r="K4" s="89">
        <v>362</v>
      </c>
      <c r="L4" s="89">
        <v>5</v>
      </c>
      <c r="M4" s="89">
        <v>367</v>
      </c>
      <c r="N4" s="89">
        <v>25028</v>
      </c>
      <c r="O4" s="89">
        <v>1170</v>
      </c>
      <c r="P4" s="89">
        <v>26198</v>
      </c>
    </row>
    <row r="5" spans="1:17" s="90" customFormat="1" ht="24.75" customHeight="1">
      <c r="A5" s="89">
        <v>1396</v>
      </c>
      <c r="B5" s="89">
        <v>19421</v>
      </c>
      <c r="C5" s="89">
        <v>638</v>
      </c>
      <c r="D5" s="89">
        <v>20059</v>
      </c>
      <c r="E5" s="89">
        <v>7190</v>
      </c>
      <c r="F5" s="89">
        <v>279</v>
      </c>
      <c r="G5" s="89">
        <v>7469</v>
      </c>
      <c r="H5" s="89">
        <v>2521</v>
      </c>
      <c r="I5" s="89">
        <v>4029</v>
      </c>
      <c r="J5" s="89">
        <v>6550</v>
      </c>
      <c r="K5" s="89">
        <v>413</v>
      </c>
      <c r="L5" s="89">
        <v>5</v>
      </c>
      <c r="M5" s="89">
        <v>418</v>
      </c>
      <c r="N5" s="89">
        <v>29545</v>
      </c>
      <c r="O5" s="89">
        <v>4951</v>
      </c>
      <c r="P5" s="89">
        <v>34496</v>
      </c>
    </row>
    <row r="6" spans="1:17" s="90" customFormat="1" ht="24.75" customHeight="1">
      <c r="A6" s="89">
        <v>1397</v>
      </c>
      <c r="B6" s="89">
        <v>21204</v>
      </c>
      <c r="C6" s="89">
        <v>640</v>
      </c>
      <c r="D6" s="89">
        <v>21844</v>
      </c>
      <c r="E6" s="89">
        <v>7485</v>
      </c>
      <c r="F6" s="89">
        <v>258</v>
      </c>
      <c r="G6" s="89">
        <v>7743</v>
      </c>
      <c r="H6" s="89">
        <v>2445</v>
      </c>
      <c r="I6" s="89">
        <v>11759</v>
      </c>
      <c r="J6" s="89">
        <v>14204</v>
      </c>
      <c r="K6" s="89">
        <v>620</v>
      </c>
      <c r="L6" s="89">
        <v>12</v>
      </c>
      <c r="M6" s="89">
        <v>632</v>
      </c>
      <c r="N6" s="89">
        <v>31754</v>
      </c>
      <c r="O6" s="89">
        <v>12669</v>
      </c>
      <c r="P6" s="89">
        <v>44423</v>
      </c>
    </row>
    <row r="7" spans="1:17" s="90" customFormat="1" ht="24.75" customHeight="1">
      <c r="A7" s="89">
        <v>1398</v>
      </c>
      <c r="B7" s="89">
        <v>24757</v>
      </c>
      <c r="C7" s="89">
        <v>805</v>
      </c>
      <c r="D7" s="89">
        <v>25562</v>
      </c>
      <c r="E7" s="89">
        <v>8408</v>
      </c>
      <c r="F7" s="89">
        <v>336</v>
      </c>
      <c r="G7" s="89">
        <v>8744</v>
      </c>
      <c r="H7" s="89">
        <v>3178</v>
      </c>
      <c r="I7" s="89">
        <v>12939</v>
      </c>
      <c r="J7" s="89">
        <v>16117</v>
      </c>
      <c r="K7" s="89">
        <v>667</v>
      </c>
      <c r="L7" s="89">
        <v>12</v>
      </c>
      <c r="M7" s="89">
        <v>679</v>
      </c>
      <c r="N7" s="89">
        <v>37010</v>
      </c>
      <c r="O7" s="89">
        <v>14092</v>
      </c>
      <c r="P7" s="89">
        <v>51102</v>
      </c>
    </row>
    <row r="8" spans="1:17" ht="20.25" customHeight="1">
      <c r="A8" s="89">
        <v>1399</v>
      </c>
      <c r="B8" s="89">
        <v>18141</v>
      </c>
      <c r="C8" s="89">
        <v>634</v>
      </c>
      <c r="D8" s="89">
        <v>18777</v>
      </c>
      <c r="E8" s="89">
        <v>8230</v>
      </c>
      <c r="F8" s="89">
        <v>453</v>
      </c>
      <c r="G8" s="89">
        <v>8688</v>
      </c>
      <c r="H8" s="89">
        <v>2531</v>
      </c>
      <c r="I8" s="89">
        <v>7518</v>
      </c>
      <c r="J8" s="89">
        <v>10049</v>
      </c>
      <c r="K8" s="89">
        <v>747</v>
      </c>
      <c r="L8" s="89">
        <v>12</v>
      </c>
      <c r="M8" s="89">
        <v>759</v>
      </c>
      <c r="N8" s="89">
        <v>29649</v>
      </c>
      <c r="O8" s="89">
        <v>8617</v>
      </c>
      <c r="P8" s="89">
        <v>38273</v>
      </c>
    </row>
    <row r="9" spans="1:17" ht="20.25" customHeight="1" thickBot="1">
      <c r="A9" s="89">
        <v>1400</v>
      </c>
      <c r="B9" s="89">
        <f>SUM(B10:B42)</f>
        <v>20165</v>
      </c>
      <c r="C9" s="89">
        <f>SUM(C10:C42)</f>
        <v>933</v>
      </c>
      <c r="D9" s="89">
        <f t="shared" ref="D9:M9" si="0">SUM(D10:D42)</f>
        <v>21098</v>
      </c>
      <c r="E9" s="89">
        <f t="shared" si="0"/>
        <v>7739</v>
      </c>
      <c r="F9" s="89">
        <f t="shared" si="0"/>
        <v>327</v>
      </c>
      <c r="G9" s="89">
        <f t="shared" si="0"/>
        <v>8066</v>
      </c>
      <c r="H9" s="89">
        <f t="shared" si="0"/>
        <v>2805</v>
      </c>
      <c r="I9" s="89">
        <f t="shared" si="0"/>
        <v>7215</v>
      </c>
      <c r="J9" s="89">
        <f t="shared" si="0"/>
        <v>10020</v>
      </c>
      <c r="K9" s="89">
        <f t="shared" si="0"/>
        <v>830</v>
      </c>
      <c r="L9" s="89">
        <f t="shared" si="0"/>
        <v>13</v>
      </c>
      <c r="M9" s="89">
        <f t="shared" si="0"/>
        <v>843</v>
      </c>
      <c r="N9" s="89">
        <f>SUM(N10:N42)</f>
        <v>31539</v>
      </c>
      <c r="O9" s="89">
        <f t="shared" ref="O9:P9" si="1">SUM(O10:O42)</f>
        <v>8488</v>
      </c>
      <c r="P9" s="89">
        <f t="shared" si="1"/>
        <v>40027</v>
      </c>
      <c r="Q9" s="93"/>
    </row>
    <row r="10" spans="1:17" ht="20.25" customHeight="1" thickBot="1">
      <c r="A10" s="5" t="s">
        <v>41</v>
      </c>
      <c r="B10" s="92">
        <v>231</v>
      </c>
      <c r="C10" s="91">
        <v>16</v>
      </c>
      <c r="D10" s="92">
        <f>B10+C10</f>
        <v>247</v>
      </c>
      <c r="E10" s="91">
        <v>4</v>
      </c>
      <c r="F10" s="92">
        <v>1</v>
      </c>
      <c r="G10" s="91">
        <f>E10+F10</f>
        <v>5</v>
      </c>
      <c r="H10" s="92">
        <v>0</v>
      </c>
      <c r="I10" s="91">
        <v>0</v>
      </c>
      <c r="J10" s="92">
        <f>H10+I10</f>
        <v>0</v>
      </c>
      <c r="K10" s="91">
        <v>6</v>
      </c>
      <c r="L10" s="92">
        <v>0</v>
      </c>
      <c r="M10" s="91">
        <f>L10+K10</f>
        <v>6</v>
      </c>
      <c r="N10" s="92">
        <f>B10+E10+K10+H10</f>
        <v>241</v>
      </c>
      <c r="O10" s="91">
        <f>C10+F10+I10+L10</f>
        <v>17</v>
      </c>
      <c r="P10" s="92">
        <f>O10+N10</f>
        <v>258</v>
      </c>
    </row>
    <row r="11" spans="1:17" ht="20.25" customHeight="1" thickBot="1">
      <c r="A11" s="11" t="s">
        <v>42</v>
      </c>
      <c r="B11" s="104">
        <v>159</v>
      </c>
      <c r="C11" s="103">
        <v>2</v>
      </c>
      <c r="D11" s="92">
        <f t="shared" ref="D11:D42" si="2">B11+C11</f>
        <v>161</v>
      </c>
      <c r="E11" s="103">
        <v>0</v>
      </c>
      <c r="F11" s="104">
        <v>0</v>
      </c>
      <c r="G11" s="91">
        <f t="shared" ref="G11:G42" si="3">E11+F11</f>
        <v>0</v>
      </c>
      <c r="H11" s="104">
        <v>1</v>
      </c>
      <c r="I11" s="103">
        <v>0</v>
      </c>
      <c r="J11" s="92">
        <f t="shared" ref="J11:J42" si="4">H11+I11</f>
        <v>1</v>
      </c>
      <c r="K11" s="103">
        <v>1</v>
      </c>
      <c r="L11" s="104">
        <v>0</v>
      </c>
      <c r="M11" s="91">
        <f t="shared" ref="M11:M42" si="5">L11+K11</f>
        <v>1</v>
      </c>
      <c r="N11" s="92">
        <f t="shared" ref="N11:N42" si="6">B11+E11+K11+H11</f>
        <v>161</v>
      </c>
      <c r="O11" s="91">
        <f t="shared" ref="O11:O42" si="7">C11+F11+I11+L11</f>
        <v>2</v>
      </c>
      <c r="P11" s="92">
        <f t="shared" ref="P11:P42" si="8">O11+N11</f>
        <v>163</v>
      </c>
    </row>
    <row r="12" spans="1:17" ht="20.25" customHeight="1" thickBot="1">
      <c r="A12" s="11" t="s">
        <v>43</v>
      </c>
      <c r="B12" s="104">
        <v>4</v>
      </c>
      <c r="C12" s="103">
        <v>0</v>
      </c>
      <c r="D12" s="92">
        <f t="shared" si="2"/>
        <v>4</v>
      </c>
      <c r="E12" s="103">
        <v>1</v>
      </c>
      <c r="F12" s="104">
        <v>0</v>
      </c>
      <c r="G12" s="91">
        <f t="shared" si="3"/>
        <v>1</v>
      </c>
      <c r="H12" s="104">
        <v>0</v>
      </c>
      <c r="I12" s="103">
        <v>0</v>
      </c>
      <c r="J12" s="92">
        <f t="shared" si="4"/>
        <v>0</v>
      </c>
      <c r="K12" s="103">
        <v>0</v>
      </c>
      <c r="L12" s="104">
        <v>0</v>
      </c>
      <c r="M12" s="91">
        <f t="shared" si="5"/>
        <v>0</v>
      </c>
      <c r="N12" s="92">
        <f t="shared" si="6"/>
        <v>5</v>
      </c>
      <c r="O12" s="91">
        <f t="shared" si="7"/>
        <v>0</v>
      </c>
      <c r="P12" s="92">
        <f t="shared" si="8"/>
        <v>5</v>
      </c>
    </row>
    <row r="13" spans="1:17" ht="20.25" customHeight="1" thickBot="1">
      <c r="A13" s="11" t="s">
        <v>0</v>
      </c>
      <c r="B13" s="104">
        <v>1735</v>
      </c>
      <c r="C13" s="103">
        <v>76</v>
      </c>
      <c r="D13" s="92">
        <f t="shared" si="2"/>
        <v>1811</v>
      </c>
      <c r="E13" s="103">
        <v>1149</v>
      </c>
      <c r="F13" s="104">
        <v>6</v>
      </c>
      <c r="G13" s="91">
        <f t="shared" si="3"/>
        <v>1155</v>
      </c>
      <c r="H13" s="104">
        <v>240</v>
      </c>
      <c r="I13" s="103">
        <v>807</v>
      </c>
      <c r="J13" s="92">
        <f t="shared" si="4"/>
        <v>1047</v>
      </c>
      <c r="K13" s="103">
        <v>53</v>
      </c>
      <c r="L13" s="104">
        <v>1</v>
      </c>
      <c r="M13" s="91">
        <f t="shared" si="5"/>
        <v>54</v>
      </c>
      <c r="N13" s="92">
        <f t="shared" si="6"/>
        <v>3177</v>
      </c>
      <c r="O13" s="91">
        <f t="shared" si="7"/>
        <v>890</v>
      </c>
      <c r="P13" s="92">
        <f t="shared" si="8"/>
        <v>4067</v>
      </c>
    </row>
    <row r="14" spans="1:17" ht="20.25" customHeight="1" thickBot="1">
      <c r="A14" s="11" t="s">
        <v>33</v>
      </c>
      <c r="B14" s="104">
        <v>864</v>
      </c>
      <c r="C14" s="103">
        <v>42</v>
      </c>
      <c r="D14" s="92">
        <f t="shared" si="2"/>
        <v>906</v>
      </c>
      <c r="E14" s="103">
        <v>213</v>
      </c>
      <c r="F14" s="104">
        <v>6</v>
      </c>
      <c r="G14" s="91">
        <f t="shared" si="3"/>
        <v>219</v>
      </c>
      <c r="H14" s="104">
        <v>129</v>
      </c>
      <c r="I14" s="103">
        <v>365</v>
      </c>
      <c r="J14" s="92">
        <f t="shared" si="4"/>
        <v>494</v>
      </c>
      <c r="K14" s="103">
        <v>67</v>
      </c>
      <c r="L14" s="104">
        <v>3</v>
      </c>
      <c r="M14" s="91">
        <f t="shared" si="5"/>
        <v>70</v>
      </c>
      <c r="N14" s="92">
        <f t="shared" si="6"/>
        <v>1273</v>
      </c>
      <c r="O14" s="91">
        <f t="shared" si="7"/>
        <v>416</v>
      </c>
      <c r="P14" s="92">
        <f t="shared" si="8"/>
        <v>1689</v>
      </c>
    </row>
    <row r="15" spans="1:17" ht="20.25" customHeight="1" thickBot="1">
      <c r="A15" s="11" t="s">
        <v>44</v>
      </c>
      <c r="B15" s="104">
        <v>55</v>
      </c>
      <c r="C15" s="103">
        <v>1</v>
      </c>
      <c r="D15" s="92">
        <f t="shared" si="2"/>
        <v>56</v>
      </c>
      <c r="E15" s="103"/>
      <c r="F15" s="104">
        <v>0</v>
      </c>
      <c r="G15" s="91">
        <f t="shared" si="3"/>
        <v>0</v>
      </c>
      <c r="H15" s="104">
        <v>1</v>
      </c>
      <c r="I15" s="103">
        <v>0</v>
      </c>
      <c r="J15" s="92">
        <f t="shared" si="4"/>
        <v>1</v>
      </c>
      <c r="K15" s="103"/>
      <c r="L15" s="104">
        <v>0</v>
      </c>
      <c r="M15" s="91">
        <f t="shared" si="5"/>
        <v>0</v>
      </c>
      <c r="N15" s="92">
        <f t="shared" si="6"/>
        <v>56</v>
      </c>
      <c r="O15" s="91">
        <f t="shared" si="7"/>
        <v>1</v>
      </c>
      <c r="P15" s="92">
        <f t="shared" si="8"/>
        <v>57</v>
      </c>
    </row>
    <row r="16" spans="1:17" ht="20.25" customHeight="1" thickBot="1">
      <c r="A16" s="11" t="s">
        <v>1</v>
      </c>
      <c r="B16" s="104">
        <v>214</v>
      </c>
      <c r="C16" s="103">
        <v>10</v>
      </c>
      <c r="D16" s="92">
        <f t="shared" si="2"/>
        <v>224</v>
      </c>
      <c r="E16" s="103">
        <v>52</v>
      </c>
      <c r="F16" s="104">
        <v>6</v>
      </c>
      <c r="G16" s="91">
        <f t="shared" si="3"/>
        <v>58</v>
      </c>
      <c r="H16" s="104">
        <v>75</v>
      </c>
      <c r="I16" s="103">
        <v>138</v>
      </c>
      <c r="J16" s="92">
        <f t="shared" si="4"/>
        <v>213</v>
      </c>
      <c r="K16" s="103">
        <v>8</v>
      </c>
      <c r="L16" s="104">
        <v>0</v>
      </c>
      <c r="M16" s="91">
        <f t="shared" si="5"/>
        <v>8</v>
      </c>
      <c r="N16" s="92">
        <f t="shared" si="6"/>
        <v>349</v>
      </c>
      <c r="O16" s="91">
        <f t="shared" si="7"/>
        <v>154</v>
      </c>
      <c r="P16" s="92">
        <f t="shared" si="8"/>
        <v>503</v>
      </c>
    </row>
    <row r="17" spans="1:16" ht="20.25" customHeight="1" thickBot="1">
      <c r="A17" s="11" t="s">
        <v>45</v>
      </c>
      <c r="B17" s="104">
        <v>5</v>
      </c>
      <c r="C17" s="103">
        <v>0</v>
      </c>
      <c r="D17" s="92">
        <f t="shared" si="2"/>
        <v>5</v>
      </c>
      <c r="E17" s="103">
        <v>1</v>
      </c>
      <c r="F17" s="104">
        <v>0</v>
      </c>
      <c r="G17" s="91">
        <f t="shared" si="3"/>
        <v>1</v>
      </c>
      <c r="H17" s="104">
        <v>0</v>
      </c>
      <c r="I17" s="103"/>
      <c r="J17" s="92">
        <f t="shared" si="4"/>
        <v>0</v>
      </c>
      <c r="K17" s="103"/>
      <c r="L17" s="104">
        <v>0</v>
      </c>
      <c r="M17" s="91">
        <f t="shared" si="5"/>
        <v>0</v>
      </c>
      <c r="N17" s="92">
        <f t="shared" si="6"/>
        <v>6</v>
      </c>
      <c r="O17" s="91">
        <f t="shared" si="7"/>
        <v>0</v>
      </c>
      <c r="P17" s="92">
        <f t="shared" si="8"/>
        <v>6</v>
      </c>
    </row>
    <row r="18" spans="1:16" ht="20.25" customHeight="1" thickBot="1">
      <c r="A18" s="11" t="s">
        <v>46</v>
      </c>
      <c r="B18" s="104">
        <v>182</v>
      </c>
      <c r="C18" s="103">
        <v>10</v>
      </c>
      <c r="D18" s="92">
        <f t="shared" si="2"/>
        <v>192</v>
      </c>
      <c r="E18" s="103">
        <v>4</v>
      </c>
      <c r="F18" s="104">
        <v>0</v>
      </c>
      <c r="G18" s="91">
        <f t="shared" si="3"/>
        <v>4</v>
      </c>
      <c r="H18" s="104">
        <v>7</v>
      </c>
      <c r="I18" s="103">
        <v>1</v>
      </c>
      <c r="J18" s="92">
        <f t="shared" si="4"/>
        <v>8</v>
      </c>
      <c r="K18" s="103">
        <v>3</v>
      </c>
      <c r="L18" s="104">
        <v>0</v>
      </c>
      <c r="M18" s="91">
        <f t="shared" si="5"/>
        <v>3</v>
      </c>
      <c r="N18" s="92">
        <f t="shared" si="6"/>
        <v>196</v>
      </c>
      <c r="O18" s="91">
        <f t="shared" si="7"/>
        <v>11</v>
      </c>
      <c r="P18" s="92">
        <f t="shared" si="8"/>
        <v>207</v>
      </c>
    </row>
    <row r="19" spans="1:16" ht="20.25" customHeight="1" thickBot="1">
      <c r="A19" s="11" t="s">
        <v>47</v>
      </c>
      <c r="B19" s="104">
        <v>1200</v>
      </c>
      <c r="C19" s="103">
        <v>71</v>
      </c>
      <c r="D19" s="92">
        <f t="shared" si="2"/>
        <v>1271</v>
      </c>
      <c r="E19" s="103">
        <v>37</v>
      </c>
      <c r="F19" s="104">
        <v>3</v>
      </c>
      <c r="G19" s="91">
        <f t="shared" si="3"/>
        <v>40</v>
      </c>
      <c r="H19" s="104">
        <v>127</v>
      </c>
      <c r="I19" s="103">
        <v>801</v>
      </c>
      <c r="J19" s="92">
        <f t="shared" si="4"/>
        <v>928</v>
      </c>
      <c r="K19" s="103">
        <v>90</v>
      </c>
      <c r="L19" s="104">
        <v>0</v>
      </c>
      <c r="M19" s="91">
        <f t="shared" si="5"/>
        <v>90</v>
      </c>
      <c r="N19" s="92">
        <f t="shared" si="6"/>
        <v>1454</v>
      </c>
      <c r="O19" s="91">
        <f t="shared" si="7"/>
        <v>875</v>
      </c>
      <c r="P19" s="92">
        <f t="shared" si="8"/>
        <v>2329</v>
      </c>
    </row>
    <row r="20" spans="1:16" ht="20.25" customHeight="1" thickBot="1">
      <c r="A20" s="11" t="s">
        <v>29</v>
      </c>
      <c r="B20" s="104">
        <v>6</v>
      </c>
      <c r="C20" s="103">
        <v>1</v>
      </c>
      <c r="D20" s="92">
        <f t="shared" si="2"/>
        <v>7</v>
      </c>
      <c r="E20" s="103">
        <v>2</v>
      </c>
      <c r="F20" s="104">
        <v>0</v>
      </c>
      <c r="G20" s="91">
        <f t="shared" si="3"/>
        <v>2</v>
      </c>
      <c r="H20" s="104"/>
      <c r="I20" s="103"/>
      <c r="J20" s="92">
        <f t="shared" si="4"/>
        <v>0</v>
      </c>
      <c r="K20" s="103">
        <v>1</v>
      </c>
      <c r="L20" s="104">
        <v>0</v>
      </c>
      <c r="M20" s="91">
        <f t="shared" si="5"/>
        <v>1</v>
      </c>
      <c r="N20" s="92">
        <f t="shared" si="6"/>
        <v>9</v>
      </c>
      <c r="O20" s="91">
        <f t="shared" si="7"/>
        <v>1</v>
      </c>
      <c r="P20" s="92">
        <f t="shared" si="8"/>
        <v>10</v>
      </c>
    </row>
    <row r="21" spans="1:16" ht="20.25" customHeight="1" thickBot="1">
      <c r="A21" s="11" t="s">
        <v>2</v>
      </c>
      <c r="B21" s="104">
        <v>152</v>
      </c>
      <c r="C21" s="103">
        <v>5</v>
      </c>
      <c r="D21" s="92">
        <f t="shared" si="2"/>
        <v>157</v>
      </c>
      <c r="E21" s="103">
        <v>2</v>
      </c>
      <c r="F21" s="104">
        <v>0</v>
      </c>
      <c r="G21" s="91">
        <f t="shared" si="3"/>
        <v>2</v>
      </c>
      <c r="H21" s="104">
        <v>18</v>
      </c>
      <c r="I21" s="103">
        <v>14</v>
      </c>
      <c r="J21" s="92">
        <f t="shared" si="4"/>
        <v>32</v>
      </c>
      <c r="K21" s="103">
        <v>6</v>
      </c>
      <c r="L21" s="104">
        <v>0</v>
      </c>
      <c r="M21" s="91">
        <f t="shared" si="5"/>
        <v>6</v>
      </c>
      <c r="N21" s="92">
        <f t="shared" si="6"/>
        <v>178</v>
      </c>
      <c r="O21" s="91">
        <f t="shared" si="7"/>
        <v>19</v>
      </c>
      <c r="P21" s="92">
        <f t="shared" si="8"/>
        <v>197</v>
      </c>
    </row>
    <row r="22" spans="1:16" ht="20.25" customHeight="1" thickBot="1">
      <c r="A22" s="11" t="s">
        <v>3</v>
      </c>
      <c r="B22" s="104">
        <v>117</v>
      </c>
      <c r="C22" s="103">
        <v>12</v>
      </c>
      <c r="D22" s="92">
        <f t="shared" si="2"/>
        <v>129</v>
      </c>
      <c r="E22" s="103">
        <v>26</v>
      </c>
      <c r="F22" s="104">
        <v>1</v>
      </c>
      <c r="G22" s="91">
        <f t="shared" si="3"/>
        <v>27</v>
      </c>
      <c r="H22" s="104">
        <v>1</v>
      </c>
      <c r="I22" s="103">
        <v>0</v>
      </c>
      <c r="J22" s="92">
        <f t="shared" si="4"/>
        <v>1</v>
      </c>
      <c r="K22" s="103">
        <v>2</v>
      </c>
      <c r="L22" s="104">
        <v>0</v>
      </c>
      <c r="M22" s="91">
        <f t="shared" si="5"/>
        <v>2</v>
      </c>
      <c r="N22" s="92">
        <f t="shared" si="6"/>
        <v>146</v>
      </c>
      <c r="O22" s="91">
        <f t="shared" si="7"/>
        <v>13</v>
      </c>
      <c r="P22" s="92">
        <f t="shared" si="8"/>
        <v>159</v>
      </c>
    </row>
    <row r="23" spans="1:16" ht="20.25" customHeight="1" thickBot="1">
      <c r="A23" s="11" t="s">
        <v>4</v>
      </c>
      <c r="B23" s="104">
        <v>1038</v>
      </c>
      <c r="C23" s="103">
        <v>17</v>
      </c>
      <c r="D23" s="92">
        <f t="shared" si="2"/>
        <v>1055</v>
      </c>
      <c r="E23" s="103">
        <v>146</v>
      </c>
      <c r="F23" s="104">
        <v>10</v>
      </c>
      <c r="G23" s="91">
        <f t="shared" si="3"/>
        <v>156</v>
      </c>
      <c r="H23" s="104">
        <v>123</v>
      </c>
      <c r="I23" s="103">
        <v>278</v>
      </c>
      <c r="J23" s="92">
        <f t="shared" si="4"/>
        <v>401</v>
      </c>
      <c r="K23" s="103">
        <v>84</v>
      </c>
      <c r="L23" s="104">
        <v>1</v>
      </c>
      <c r="M23" s="91">
        <f t="shared" si="5"/>
        <v>85</v>
      </c>
      <c r="N23" s="92">
        <f t="shared" si="6"/>
        <v>1391</v>
      </c>
      <c r="O23" s="91">
        <f t="shared" si="7"/>
        <v>306</v>
      </c>
      <c r="P23" s="92">
        <f t="shared" si="8"/>
        <v>1697</v>
      </c>
    </row>
    <row r="24" spans="1:16" ht="20.25" customHeight="1" thickBot="1">
      <c r="A24" s="11" t="s">
        <v>48</v>
      </c>
      <c r="B24" s="104">
        <v>65</v>
      </c>
      <c r="C24" s="103">
        <v>7</v>
      </c>
      <c r="D24" s="92">
        <f t="shared" si="2"/>
        <v>72</v>
      </c>
      <c r="E24" s="103">
        <v>4</v>
      </c>
      <c r="F24" s="104">
        <v>0</v>
      </c>
      <c r="G24" s="91">
        <f t="shared" si="3"/>
        <v>4</v>
      </c>
      <c r="H24" s="104">
        <v>6</v>
      </c>
      <c r="I24" s="103">
        <v>2</v>
      </c>
      <c r="J24" s="92">
        <f t="shared" si="4"/>
        <v>8</v>
      </c>
      <c r="K24" s="103">
        <v>3</v>
      </c>
      <c r="L24" s="104">
        <v>1</v>
      </c>
      <c r="M24" s="91">
        <f t="shared" si="5"/>
        <v>4</v>
      </c>
      <c r="N24" s="92">
        <f t="shared" si="6"/>
        <v>78</v>
      </c>
      <c r="O24" s="91">
        <f t="shared" si="7"/>
        <v>10</v>
      </c>
      <c r="P24" s="92">
        <f t="shared" si="8"/>
        <v>88</v>
      </c>
    </row>
    <row r="25" spans="1:16" ht="20.25" customHeight="1" thickBot="1">
      <c r="A25" s="11" t="s">
        <v>49</v>
      </c>
      <c r="B25" s="104">
        <v>1932</v>
      </c>
      <c r="C25" s="103">
        <v>78</v>
      </c>
      <c r="D25" s="92">
        <f t="shared" si="2"/>
        <v>2010</v>
      </c>
      <c r="E25" s="103">
        <v>485</v>
      </c>
      <c r="F25" s="104">
        <v>20</v>
      </c>
      <c r="G25" s="91">
        <f t="shared" si="3"/>
        <v>505</v>
      </c>
      <c r="H25" s="104">
        <v>272</v>
      </c>
      <c r="I25" s="103">
        <v>474</v>
      </c>
      <c r="J25" s="92">
        <f t="shared" si="4"/>
        <v>746</v>
      </c>
      <c r="K25" s="103">
        <v>109</v>
      </c>
      <c r="L25" s="104">
        <v>1</v>
      </c>
      <c r="M25" s="91">
        <f t="shared" si="5"/>
        <v>110</v>
      </c>
      <c r="N25" s="92">
        <f t="shared" si="6"/>
        <v>2798</v>
      </c>
      <c r="O25" s="91">
        <f t="shared" si="7"/>
        <v>573</v>
      </c>
      <c r="P25" s="92">
        <f t="shared" si="8"/>
        <v>3371</v>
      </c>
    </row>
    <row r="26" spans="1:16" ht="20.25" customHeight="1" thickBot="1">
      <c r="A26" s="11" t="s">
        <v>50</v>
      </c>
      <c r="B26" s="104">
        <v>6184</v>
      </c>
      <c r="C26" s="103">
        <v>311</v>
      </c>
      <c r="D26" s="92">
        <f t="shared" si="2"/>
        <v>6495</v>
      </c>
      <c r="E26" s="103">
        <v>4076</v>
      </c>
      <c r="F26" s="104">
        <v>246</v>
      </c>
      <c r="G26" s="91">
        <f t="shared" si="3"/>
        <v>4322</v>
      </c>
      <c r="H26" s="104">
        <v>492</v>
      </c>
      <c r="I26" s="103">
        <v>1489</v>
      </c>
      <c r="J26" s="92">
        <f t="shared" si="4"/>
        <v>1981</v>
      </c>
      <c r="K26" s="103">
        <v>125</v>
      </c>
      <c r="L26" s="104">
        <v>2</v>
      </c>
      <c r="M26" s="91">
        <f t="shared" si="5"/>
        <v>127</v>
      </c>
      <c r="N26" s="92">
        <f t="shared" si="6"/>
        <v>10877</v>
      </c>
      <c r="O26" s="91">
        <f t="shared" si="7"/>
        <v>2048</v>
      </c>
      <c r="P26" s="92">
        <f t="shared" si="8"/>
        <v>12925</v>
      </c>
    </row>
    <row r="27" spans="1:16" ht="20.25" customHeight="1" thickBot="1">
      <c r="A27" s="11" t="s">
        <v>51</v>
      </c>
      <c r="B27" s="104">
        <v>1094</v>
      </c>
      <c r="C27" s="103">
        <v>85</v>
      </c>
      <c r="D27" s="92">
        <f t="shared" si="2"/>
        <v>1179</v>
      </c>
      <c r="E27" s="103">
        <v>109</v>
      </c>
      <c r="F27" s="104">
        <v>3</v>
      </c>
      <c r="G27" s="91">
        <f t="shared" si="3"/>
        <v>112</v>
      </c>
      <c r="H27" s="104">
        <v>434</v>
      </c>
      <c r="I27" s="103">
        <v>277</v>
      </c>
      <c r="J27" s="92">
        <f t="shared" si="4"/>
        <v>711</v>
      </c>
      <c r="K27" s="103">
        <v>57</v>
      </c>
      <c r="L27" s="104">
        <v>0</v>
      </c>
      <c r="M27" s="91">
        <f t="shared" si="5"/>
        <v>57</v>
      </c>
      <c r="N27" s="92">
        <f t="shared" si="6"/>
        <v>1694</v>
      </c>
      <c r="O27" s="91">
        <f t="shared" si="7"/>
        <v>365</v>
      </c>
      <c r="P27" s="92">
        <f t="shared" si="8"/>
        <v>2059</v>
      </c>
    </row>
    <row r="28" spans="1:16" ht="20.25" customHeight="1" thickBot="1">
      <c r="A28" s="11" t="s">
        <v>5</v>
      </c>
      <c r="B28" s="104">
        <v>460</v>
      </c>
      <c r="C28" s="103">
        <v>21</v>
      </c>
      <c r="D28" s="92">
        <f t="shared" si="2"/>
        <v>481</v>
      </c>
      <c r="E28" s="103">
        <v>70</v>
      </c>
      <c r="F28" s="104">
        <v>4</v>
      </c>
      <c r="G28" s="91">
        <f t="shared" si="3"/>
        <v>74</v>
      </c>
      <c r="H28" s="104">
        <v>136</v>
      </c>
      <c r="I28" s="103">
        <v>294</v>
      </c>
      <c r="J28" s="92">
        <f t="shared" si="4"/>
        <v>430</v>
      </c>
      <c r="K28" s="103">
        <v>7</v>
      </c>
      <c r="L28" s="104">
        <v>1</v>
      </c>
      <c r="M28" s="91">
        <f t="shared" si="5"/>
        <v>8</v>
      </c>
      <c r="N28" s="92">
        <f t="shared" si="6"/>
        <v>673</v>
      </c>
      <c r="O28" s="91">
        <f t="shared" si="7"/>
        <v>320</v>
      </c>
      <c r="P28" s="92">
        <f t="shared" si="8"/>
        <v>993</v>
      </c>
    </row>
    <row r="29" spans="1:16" ht="20.25" customHeight="1" thickBot="1">
      <c r="A29" s="11" t="s">
        <v>52</v>
      </c>
      <c r="B29" s="104">
        <v>162</v>
      </c>
      <c r="C29" s="103">
        <v>10</v>
      </c>
      <c r="D29" s="92">
        <f t="shared" si="2"/>
        <v>172</v>
      </c>
      <c r="E29" s="103">
        <v>2</v>
      </c>
      <c r="F29" s="104">
        <v>0</v>
      </c>
      <c r="G29" s="91">
        <f t="shared" si="3"/>
        <v>2</v>
      </c>
      <c r="H29" s="104">
        <v>105</v>
      </c>
      <c r="I29" s="103">
        <v>344</v>
      </c>
      <c r="J29" s="92">
        <f t="shared" si="4"/>
        <v>449</v>
      </c>
      <c r="K29" s="103">
        <v>20</v>
      </c>
      <c r="L29" s="104">
        <v>0</v>
      </c>
      <c r="M29" s="91">
        <f t="shared" si="5"/>
        <v>20</v>
      </c>
      <c r="N29" s="92">
        <f t="shared" si="6"/>
        <v>289</v>
      </c>
      <c r="O29" s="91">
        <f t="shared" si="7"/>
        <v>354</v>
      </c>
      <c r="P29" s="92">
        <f t="shared" si="8"/>
        <v>643</v>
      </c>
    </row>
    <row r="30" spans="1:16" ht="20.25" customHeight="1" thickBot="1">
      <c r="A30" s="11" t="s">
        <v>6</v>
      </c>
      <c r="B30" s="104">
        <v>820</v>
      </c>
      <c r="C30" s="103">
        <v>74</v>
      </c>
      <c r="D30" s="92">
        <f t="shared" si="2"/>
        <v>894</v>
      </c>
      <c r="E30" s="103">
        <v>32</v>
      </c>
      <c r="F30" s="104">
        <v>4</v>
      </c>
      <c r="G30" s="91">
        <f t="shared" si="3"/>
        <v>36</v>
      </c>
      <c r="H30" s="104">
        <v>202</v>
      </c>
      <c r="I30" s="103">
        <v>431</v>
      </c>
      <c r="J30" s="92">
        <f t="shared" si="4"/>
        <v>633</v>
      </c>
      <c r="K30" s="103">
        <v>28</v>
      </c>
      <c r="L30" s="104">
        <v>3</v>
      </c>
      <c r="M30" s="91">
        <f t="shared" si="5"/>
        <v>31</v>
      </c>
      <c r="N30" s="92">
        <f t="shared" si="6"/>
        <v>1082</v>
      </c>
      <c r="O30" s="91">
        <f t="shared" si="7"/>
        <v>512</v>
      </c>
      <c r="P30" s="92">
        <f t="shared" si="8"/>
        <v>1594</v>
      </c>
    </row>
    <row r="31" spans="1:16" ht="20.25" customHeight="1" thickBot="1">
      <c r="A31" s="11" t="s">
        <v>53</v>
      </c>
      <c r="B31" s="104">
        <v>180</v>
      </c>
      <c r="C31" s="103">
        <v>5</v>
      </c>
      <c r="D31" s="92">
        <f t="shared" si="2"/>
        <v>185</v>
      </c>
      <c r="E31" s="103"/>
      <c r="F31" s="104">
        <v>0</v>
      </c>
      <c r="G31" s="91">
        <f t="shared" si="3"/>
        <v>0</v>
      </c>
      <c r="H31" s="104">
        <v>1</v>
      </c>
      <c r="I31" s="103">
        <v>0</v>
      </c>
      <c r="J31" s="92">
        <f t="shared" si="4"/>
        <v>1</v>
      </c>
      <c r="K31" s="103">
        <v>1</v>
      </c>
      <c r="L31" s="104">
        <v>0</v>
      </c>
      <c r="M31" s="91">
        <f t="shared" si="5"/>
        <v>1</v>
      </c>
      <c r="N31" s="92">
        <f t="shared" si="6"/>
        <v>182</v>
      </c>
      <c r="O31" s="91">
        <f t="shared" si="7"/>
        <v>5</v>
      </c>
      <c r="P31" s="92">
        <f t="shared" si="8"/>
        <v>187</v>
      </c>
    </row>
    <row r="32" spans="1:16" ht="20.25" customHeight="1" thickBot="1">
      <c r="A32" s="11" t="s">
        <v>54</v>
      </c>
      <c r="B32" s="104">
        <v>1050</v>
      </c>
      <c r="C32" s="103">
        <v>34</v>
      </c>
      <c r="D32" s="92">
        <f t="shared" si="2"/>
        <v>1084</v>
      </c>
      <c r="E32" s="103">
        <v>781</v>
      </c>
      <c r="F32" s="104">
        <v>10</v>
      </c>
      <c r="G32" s="91">
        <f t="shared" si="3"/>
        <v>791</v>
      </c>
      <c r="H32" s="104">
        <v>142</v>
      </c>
      <c r="I32" s="103">
        <v>747</v>
      </c>
      <c r="J32" s="92">
        <f t="shared" si="4"/>
        <v>889</v>
      </c>
      <c r="K32" s="103">
        <v>11</v>
      </c>
      <c r="L32" s="104">
        <v>0</v>
      </c>
      <c r="M32" s="91">
        <f t="shared" si="5"/>
        <v>11</v>
      </c>
      <c r="N32" s="92">
        <f t="shared" si="6"/>
        <v>1984</v>
      </c>
      <c r="O32" s="91">
        <f t="shared" si="7"/>
        <v>791</v>
      </c>
      <c r="P32" s="92">
        <f t="shared" si="8"/>
        <v>2775</v>
      </c>
    </row>
    <row r="33" spans="1:16" ht="20.25" customHeight="1" thickBot="1">
      <c r="A33" s="11" t="s">
        <v>55</v>
      </c>
      <c r="B33" s="104">
        <v>27</v>
      </c>
      <c r="C33" s="103">
        <v>0</v>
      </c>
      <c r="D33" s="92">
        <f t="shared" si="2"/>
        <v>27</v>
      </c>
      <c r="E33" s="103">
        <v>0</v>
      </c>
      <c r="F33" s="104">
        <v>0</v>
      </c>
      <c r="G33" s="91">
        <f t="shared" si="3"/>
        <v>0</v>
      </c>
      <c r="H33" s="104">
        <v>0</v>
      </c>
      <c r="I33" s="103">
        <v>0</v>
      </c>
      <c r="J33" s="92">
        <f t="shared" si="4"/>
        <v>0</v>
      </c>
      <c r="K33" s="103">
        <v>1</v>
      </c>
      <c r="L33" s="104">
        <v>0</v>
      </c>
      <c r="M33" s="91">
        <f t="shared" si="5"/>
        <v>1</v>
      </c>
      <c r="N33" s="92">
        <f t="shared" si="6"/>
        <v>28</v>
      </c>
      <c r="O33" s="91">
        <f t="shared" si="7"/>
        <v>0</v>
      </c>
      <c r="P33" s="92">
        <f t="shared" si="8"/>
        <v>28</v>
      </c>
    </row>
    <row r="34" spans="1:16" ht="20.25" customHeight="1" thickBot="1">
      <c r="A34" s="11" t="s">
        <v>56</v>
      </c>
      <c r="B34" s="104">
        <v>6</v>
      </c>
      <c r="C34" s="103">
        <v>0</v>
      </c>
      <c r="D34" s="92">
        <f t="shared" si="2"/>
        <v>6</v>
      </c>
      <c r="E34" s="103">
        <v>0</v>
      </c>
      <c r="F34" s="104">
        <v>0</v>
      </c>
      <c r="G34" s="91">
        <f t="shared" si="3"/>
        <v>0</v>
      </c>
      <c r="H34" s="104">
        <v>0</v>
      </c>
      <c r="I34" s="103">
        <v>1</v>
      </c>
      <c r="J34" s="92">
        <f t="shared" si="4"/>
        <v>1</v>
      </c>
      <c r="K34" s="103">
        <v>0</v>
      </c>
      <c r="L34" s="104">
        <v>0</v>
      </c>
      <c r="M34" s="91">
        <f t="shared" si="5"/>
        <v>0</v>
      </c>
      <c r="N34" s="92">
        <f t="shared" si="6"/>
        <v>6</v>
      </c>
      <c r="O34" s="91">
        <f t="shared" si="7"/>
        <v>1</v>
      </c>
      <c r="P34" s="92">
        <f t="shared" si="8"/>
        <v>7</v>
      </c>
    </row>
    <row r="35" spans="1:16" ht="20.25" customHeight="1" thickBot="1">
      <c r="A35" s="11" t="s">
        <v>7</v>
      </c>
      <c r="B35" s="104">
        <v>83</v>
      </c>
      <c r="C35" s="103">
        <v>5</v>
      </c>
      <c r="D35" s="92">
        <f t="shared" si="2"/>
        <v>88</v>
      </c>
      <c r="E35" s="103">
        <v>7</v>
      </c>
      <c r="F35" s="104">
        <v>0</v>
      </c>
      <c r="G35" s="91">
        <f t="shared" si="3"/>
        <v>7</v>
      </c>
      <c r="H35" s="104">
        <v>21</v>
      </c>
      <c r="I35" s="103">
        <v>23</v>
      </c>
      <c r="J35" s="92">
        <f t="shared" si="4"/>
        <v>44</v>
      </c>
      <c r="K35" s="103">
        <v>6</v>
      </c>
      <c r="L35" s="104">
        <v>0</v>
      </c>
      <c r="M35" s="91">
        <f t="shared" si="5"/>
        <v>6</v>
      </c>
      <c r="N35" s="92">
        <f t="shared" si="6"/>
        <v>117</v>
      </c>
      <c r="O35" s="91">
        <f t="shared" si="7"/>
        <v>28</v>
      </c>
      <c r="P35" s="92">
        <f t="shared" si="8"/>
        <v>145</v>
      </c>
    </row>
    <row r="36" spans="1:16" ht="20.25" customHeight="1" thickBot="1">
      <c r="A36" s="11" t="s">
        <v>57</v>
      </c>
      <c r="B36" s="104">
        <v>41</v>
      </c>
      <c r="C36" s="103">
        <v>2</v>
      </c>
      <c r="D36" s="92">
        <f t="shared" si="2"/>
        <v>43</v>
      </c>
      <c r="E36" s="103">
        <v>3</v>
      </c>
      <c r="F36" s="104">
        <v>2</v>
      </c>
      <c r="G36" s="91">
        <f t="shared" si="3"/>
        <v>5</v>
      </c>
      <c r="H36" s="104">
        <v>0</v>
      </c>
      <c r="I36" s="103">
        <v>0</v>
      </c>
      <c r="J36" s="92">
        <f t="shared" si="4"/>
        <v>0</v>
      </c>
      <c r="K36" s="103">
        <v>2</v>
      </c>
      <c r="L36" s="104">
        <v>0</v>
      </c>
      <c r="M36" s="91">
        <f t="shared" si="5"/>
        <v>2</v>
      </c>
      <c r="N36" s="92">
        <f t="shared" si="6"/>
        <v>46</v>
      </c>
      <c r="O36" s="91">
        <f t="shared" si="7"/>
        <v>4</v>
      </c>
      <c r="P36" s="92">
        <f t="shared" si="8"/>
        <v>50</v>
      </c>
    </row>
    <row r="37" spans="1:16" ht="20.25" customHeight="1" thickBot="1">
      <c r="A37" s="11" t="s">
        <v>8</v>
      </c>
      <c r="B37" s="104">
        <v>3</v>
      </c>
      <c r="C37" s="103">
        <v>0</v>
      </c>
      <c r="D37" s="92">
        <f t="shared" si="2"/>
        <v>3</v>
      </c>
      <c r="E37" s="103">
        <v>0</v>
      </c>
      <c r="F37" s="104">
        <v>0</v>
      </c>
      <c r="G37" s="91">
        <f t="shared" si="3"/>
        <v>0</v>
      </c>
      <c r="H37" s="104">
        <v>1</v>
      </c>
      <c r="I37" s="103">
        <v>0</v>
      </c>
      <c r="J37" s="92">
        <f t="shared" si="4"/>
        <v>1</v>
      </c>
      <c r="K37" s="103">
        <v>0</v>
      </c>
      <c r="L37" s="104">
        <v>0</v>
      </c>
      <c r="M37" s="91">
        <f t="shared" si="5"/>
        <v>0</v>
      </c>
      <c r="N37" s="92">
        <f t="shared" si="6"/>
        <v>4</v>
      </c>
      <c r="O37" s="91">
        <f t="shared" si="7"/>
        <v>0</v>
      </c>
      <c r="P37" s="92">
        <f t="shared" si="8"/>
        <v>4</v>
      </c>
    </row>
    <row r="38" spans="1:16" ht="20.25" customHeight="1" thickBot="1">
      <c r="A38" s="11" t="s">
        <v>9</v>
      </c>
      <c r="B38" s="104">
        <v>87</v>
      </c>
      <c r="C38" s="103">
        <v>1</v>
      </c>
      <c r="D38" s="92">
        <f t="shared" si="2"/>
        <v>88</v>
      </c>
      <c r="E38" s="103">
        <v>155</v>
      </c>
      <c r="F38" s="104">
        <v>1</v>
      </c>
      <c r="G38" s="91">
        <f t="shared" si="3"/>
        <v>156</v>
      </c>
      <c r="H38" s="104">
        <v>6</v>
      </c>
      <c r="I38" s="103">
        <v>0</v>
      </c>
      <c r="J38" s="92">
        <f t="shared" si="4"/>
        <v>6</v>
      </c>
      <c r="K38" s="103">
        <v>7</v>
      </c>
      <c r="L38" s="104">
        <v>0</v>
      </c>
      <c r="M38" s="91">
        <f t="shared" si="5"/>
        <v>7</v>
      </c>
      <c r="N38" s="92">
        <f t="shared" si="6"/>
        <v>255</v>
      </c>
      <c r="O38" s="91">
        <f t="shared" si="7"/>
        <v>2</v>
      </c>
      <c r="P38" s="92">
        <f t="shared" si="8"/>
        <v>257</v>
      </c>
    </row>
    <row r="39" spans="1:16" ht="20.25" customHeight="1" thickBot="1">
      <c r="A39" s="11" t="s">
        <v>58</v>
      </c>
      <c r="B39" s="104">
        <v>597</v>
      </c>
      <c r="C39" s="103">
        <v>14</v>
      </c>
      <c r="D39" s="92">
        <f t="shared" si="2"/>
        <v>611</v>
      </c>
      <c r="E39" s="103">
        <v>256</v>
      </c>
      <c r="F39" s="104">
        <v>4</v>
      </c>
      <c r="G39" s="91">
        <f t="shared" si="3"/>
        <v>260</v>
      </c>
      <c r="H39" s="104">
        <v>78</v>
      </c>
      <c r="I39" s="103">
        <v>191</v>
      </c>
      <c r="J39" s="92">
        <f t="shared" si="4"/>
        <v>269</v>
      </c>
      <c r="K39" s="103">
        <v>44</v>
      </c>
      <c r="L39" s="104">
        <v>0</v>
      </c>
      <c r="M39" s="91">
        <f t="shared" si="5"/>
        <v>44</v>
      </c>
      <c r="N39" s="92">
        <f t="shared" si="6"/>
        <v>975</v>
      </c>
      <c r="O39" s="91">
        <f t="shared" si="7"/>
        <v>209</v>
      </c>
      <c r="P39" s="92">
        <f t="shared" si="8"/>
        <v>1184</v>
      </c>
    </row>
    <row r="40" spans="1:16" ht="20.25" customHeight="1" thickBot="1">
      <c r="A40" s="11" t="s">
        <v>10</v>
      </c>
      <c r="B40" s="104">
        <v>235</v>
      </c>
      <c r="C40" s="103">
        <v>3</v>
      </c>
      <c r="D40" s="92">
        <f t="shared" si="2"/>
        <v>238</v>
      </c>
      <c r="E40" s="103">
        <v>8</v>
      </c>
      <c r="F40" s="104">
        <v>0</v>
      </c>
      <c r="G40" s="91">
        <f t="shared" si="3"/>
        <v>8</v>
      </c>
      <c r="H40" s="104">
        <v>69</v>
      </c>
      <c r="I40" s="103">
        <v>32</v>
      </c>
      <c r="J40" s="92">
        <f t="shared" si="4"/>
        <v>101</v>
      </c>
      <c r="K40" s="103">
        <v>15</v>
      </c>
      <c r="L40" s="104">
        <v>0</v>
      </c>
      <c r="M40" s="91">
        <f t="shared" si="5"/>
        <v>15</v>
      </c>
      <c r="N40" s="92">
        <f t="shared" si="6"/>
        <v>327</v>
      </c>
      <c r="O40" s="91">
        <f t="shared" si="7"/>
        <v>35</v>
      </c>
      <c r="P40" s="92">
        <f t="shared" si="8"/>
        <v>362</v>
      </c>
    </row>
    <row r="41" spans="1:16" ht="20.25" customHeight="1" thickBot="1">
      <c r="A41" s="11" t="s">
        <v>11</v>
      </c>
      <c r="B41" s="104">
        <v>19</v>
      </c>
      <c r="C41" s="103">
        <v>0</v>
      </c>
      <c r="D41" s="92">
        <f t="shared" si="2"/>
        <v>19</v>
      </c>
      <c r="E41" s="103">
        <v>0</v>
      </c>
      <c r="F41" s="104">
        <v>0</v>
      </c>
      <c r="G41" s="91">
        <f t="shared" si="3"/>
        <v>0</v>
      </c>
      <c r="H41" s="104">
        <v>0</v>
      </c>
      <c r="I41" s="103">
        <v>0</v>
      </c>
      <c r="J41" s="92">
        <f t="shared" si="4"/>
        <v>0</v>
      </c>
      <c r="K41" s="103">
        <v>2</v>
      </c>
      <c r="L41" s="104">
        <v>0</v>
      </c>
      <c r="M41" s="91">
        <f t="shared" si="5"/>
        <v>2</v>
      </c>
      <c r="N41" s="92">
        <f t="shared" si="6"/>
        <v>21</v>
      </c>
      <c r="O41" s="91">
        <f t="shared" si="7"/>
        <v>0</v>
      </c>
      <c r="P41" s="92">
        <f t="shared" si="8"/>
        <v>21</v>
      </c>
    </row>
    <row r="42" spans="1:16" ht="21.75" thickBot="1">
      <c r="A42" s="11" t="s">
        <v>59</v>
      </c>
      <c r="B42" s="104">
        <v>1158</v>
      </c>
      <c r="C42" s="103">
        <v>20</v>
      </c>
      <c r="D42" s="92">
        <f t="shared" si="2"/>
        <v>1178</v>
      </c>
      <c r="E42" s="103">
        <v>114</v>
      </c>
      <c r="F42" s="104">
        <v>0</v>
      </c>
      <c r="G42" s="91">
        <f t="shared" si="3"/>
        <v>114</v>
      </c>
      <c r="H42" s="104">
        <v>118</v>
      </c>
      <c r="I42" s="103">
        <v>506</v>
      </c>
      <c r="J42" s="92">
        <f t="shared" si="4"/>
        <v>624</v>
      </c>
      <c r="K42" s="103">
        <v>71</v>
      </c>
      <c r="L42" s="104">
        <v>0</v>
      </c>
      <c r="M42" s="91">
        <f t="shared" si="5"/>
        <v>71</v>
      </c>
      <c r="N42" s="92">
        <f t="shared" si="6"/>
        <v>1461</v>
      </c>
      <c r="O42" s="91">
        <f t="shared" si="7"/>
        <v>526</v>
      </c>
      <c r="P42" s="92">
        <f t="shared" si="8"/>
        <v>1987</v>
      </c>
    </row>
    <row r="43" spans="1:16">
      <c r="A43" s="344" t="s">
        <v>316</v>
      </c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5"/>
    </row>
  </sheetData>
  <mergeCells count="8">
    <mergeCell ref="A43:P43"/>
    <mergeCell ref="A1:P1"/>
    <mergeCell ref="A2:A3"/>
    <mergeCell ref="B2:D2"/>
    <mergeCell ref="E2:G2"/>
    <mergeCell ref="H2:J2"/>
    <mergeCell ref="K2:M2"/>
    <mergeCell ref="N2:P2"/>
  </mergeCells>
  <printOptions horizontalCentered="1" verticalCentered="1"/>
  <pageMargins left="0.39370078740157483" right="0.59055118110236227" top="0.19685039370078741" bottom="0.39370078740157483" header="0" footer="0"/>
  <pageSetup paperSize="9" scale="7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A7BCD-5B45-41F0-9EC1-F1F55C0F8ECE}">
  <sheetPr>
    <tabColor rgb="FF9999FF"/>
    <pageSetUpPr fitToPage="1"/>
  </sheetPr>
  <dimension ref="A1:O45"/>
  <sheetViews>
    <sheetView rightToLeft="1" view="pageBreakPreview" zoomScaleNormal="100" zoomScaleSheetLayoutView="100" workbookViewId="0">
      <selection sqref="A1:L1"/>
    </sheetView>
  </sheetViews>
  <sheetFormatPr defaultRowHeight="18.75"/>
  <cols>
    <col min="1" max="1" width="17.85546875" style="256" customWidth="1"/>
    <col min="2" max="6" width="9.28515625" style="71" customWidth="1"/>
    <col min="7" max="10" width="9.7109375" style="71" customWidth="1"/>
    <col min="11" max="12" width="10.5703125" style="71" customWidth="1"/>
    <col min="13" max="13" width="10.5703125" style="70" bestFit="1" customWidth="1"/>
    <col min="14" max="255" width="9.140625" style="71"/>
    <col min="256" max="256" width="16.140625" style="71" customWidth="1"/>
    <col min="257" max="257" width="11.42578125" style="71" bestFit="1" customWidth="1"/>
    <col min="258" max="258" width="9.5703125" style="71" bestFit="1" customWidth="1"/>
    <col min="259" max="259" width="7.7109375" style="71" bestFit="1" customWidth="1"/>
    <col min="260" max="260" width="10.28515625" style="71" customWidth="1"/>
    <col min="261" max="261" width="9.140625" style="71"/>
    <col min="262" max="262" width="10" style="71" bestFit="1" customWidth="1"/>
    <col min="263" max="263" width="11" style="71" bestFit="1" customWidth="1"/>
    <col min="264" max="264" width="12.7109375" style="71" customWidth="1"/>
    <col min="265" max="265" width="12.28515625" style="71" customWidth="1"/>
    <col min="266" max="266" width="14.42578125" style="71" bestFit="1" customWidth="1"/>
    <col min="267" max="267" width="13" style="71" bestFit="1" customWidth="1"/>
    <col min="268" max="268" width="10.5703125" style="71" bestFit="1" customWidth="1"/>
    <col min="269" max="511" width="9.140625" style="71"/>
    <col min="512" max="512" width="16.140625" style="71" customWidth="1"/>
    <col min="513" max="513" width="11.42578125" style="71" bestFit="1" customWidth="1"/>
    <col min="514" max="514" width="9.5703125" style="71" bestFit="1" customWidth="1"/>
    <col min="515" max="515" width="7.7109375" style="71" bestFit="1" customWidth="1"/>
    <col min="516" max="516" width="10.28515625" style="71" customWidth="1"/>
    <col min="517" max="517" width="9.140625" style="71"/>
    <col min="518" max="518" width="10" style="71" bestFit="1" customWidth="1"/>
    <col min="519" max="519" width="11" style="71" bestFit="1" customWidth="1"/>
    <col min="520" max="520" width="12.7109375" style="71" customWidth="1"/>
    <col min="521" max="521" width="12.28515625" style="71" customWidth="1"/>
    <col min="522" max="522" width="14.42578125" style="71" bestFit="1" customWidth="1"/>
    <col min="523" max="523" width="13" style="71" bestFit="1" customWidth="1"/>
    <col min="524" max="524" width="10.5703125" style="71" bestFit="1" customWidth="1"/>
    <col min="525" max="767" width="9.140625" style="71"/>
    <col min="768" max="768" width="16.140625" style="71" customWidth="1"/>
    <col min="769" max="769" width="11.42578125" style="71" bestFit="1" customWidth="1"/>
    <col min="770" max="770" width="9.5703125" style="71" bestFit="1" customWidth="1"/>
    <col min="771" max="771" width="7.7109375" style="71" bestFit="1" customWidth="1"/>
    <col min="772" max="772" width="10.28515625" style="71" customWidth="1"/>
    <col min="773" max="773" width="9.140625" style="71"/>
    <col min="774" max="774" width="10" style="71" bestFit="1" customWidth="1"/>
    <col min="775" max="775" width="11" style="71" bestFit="1" customWidth="1"/>
    <col min="776" max="776" width="12.7109375" style="71" customWidth="1"/>
    <col min="777" max="777" width="12.28515625" style="71" customWidth="1"/>
    <col min="778" max="778" width="14.42578125" style="71" bestFit="1" customWidth="1"/>
    <col min="779" max="779" width="13" style="71" bestFit="1" customWidth="1"/>
    <col min="780" max="780" width="10.5703125" style="71" bestFit="1" customWidth="1"/>
    <col min="781" max="1023" width="9.140625" style="71"/>
    <col min="1024" max="1024" width="16.140625" style="71" customWidth="1"/>
    <col min="1025" max="1025" width="11.42578125" style="71" bestFit="1" customWidth="1"/>
    <col min="1026" max="1026" width="9.5703125" style="71" bestFit="1" customWidth="1"/>
    <col min="1027" max="1027" width="7.7109375" style="71" bestFit="1" customWidth="1"/>
    <col min="1028" max="1028" width="10.28515625" style="71" customWidth="1"/>
    <col min="1029" max="1029" width="9.140625" style="71"/>
    <col min="1030" max="1030" width="10" style="71" bestFit="1" customWidth="1"/>
    <col min="1031" max="1031" width="11" style="71" bestFit="1" customWidth="1"/>
    <col min="1032" max="1032" width="12.7109375" style="71" customWidth="1"/>
    <col min="1033" max="1033" width="12.28515625" style="71" customWidth="1"/>
    <col min="1034" max="1034" width="14.42578125" style="71" bestFit="1" customWidth="1"/>
    <col min="1035" max="1035" width="13" style="71" bestFit="1" customWidth="1"/>
    <col min="1036" max="1036" width="10.5703125" style="71" bestFit="1" customWidth="1"/>
    <col min="1037" max="1279" width="9.140625" style="71"/>
    <col min="1280" max="1280" width="16.140625" style="71" customWidth="1"/>
    <col min="1281" max="1281" width="11.42578125" style="71" bestFit="1" customWidth="1"/>
    <col min="1282" max="1282" width="9.5703125" style="71" bestFit="1" customWidth="1"/>
    <col min="1283" max="1283" width="7.7109375" style="71" bestFit="1" customWidth="1"/>
    <col min="1284" max="1284" width="10.28515625" style="71" customWidth="1"/>
    <col min="1285" max="1285" width="9.140625" style="71"/>
    <col min="1286" max="1286" width="10" style="71" bestFit="1" customWidth="1"/>
    <col min="1287" max="1287" width="11" style="71" bestFit="1" customWidth="1"/>
    <col min="1288" max="1288" width="12.7109375" style="71" customWidth="1"/>
    <col min="1289" max="1289" width="12.28515625" style="71" customWidth="1"/>
    <col min="1290" max="1290" width="14.42578125" style="71" bestFit="1" customWidth="1"/>
    <col min="1291" max="1291" width="13" style="71" bestFit="1" customWidth="1"/>
    <col min="1292" max="1292" width="10.5703125" style="71" bestFit="1" customWidth="1"/>
    <col min="1293" max="1535" width="9.140625" style="71"/>
    <col min="1536" max="1536" width="16.140625" style="71" customWidth="1"/>
    <col min="1537" max="1537" width="11.42578125" style="71" bestFit="1" customWidth="1"/>
    <col min="1538" max="1538" width="9.5703125" style="71" bestFit="1" customWidth="1"/>
    <col min="1539" max="1539" width="7.7109375" style="71" bestFit="1" customWidth="1"/>
    <col min="1540" max="1540" width="10.28515625" style="71" customWidth="1"/>
    <col min="1541" max="1541" width="9.140625" style="71"/>
    <col min="1542" max="1542" width="10" style="71" bestFit="1" customWidth="1"/>
    <col min="1543" max="1543" width="11" style="71" bestFit="1" customWidth="1"/>
    <col min="1544" max="1544" width="12.7109375" style="71" customWidth="1"/>
    <col min="1545" max="1545" width="12.28515625" style="71" customWidth="1"/>
    <col min="1546" max="1546" width="14.42578125" style="71" bestFit="1" customWidth="1"/>
    <col min="1547" max="1547" width="13" style="71" bestFit="1" customWidth="1"/>
    <col min="1548" max="1548" width="10.5703125" style="71" bestFit="1" customWidth="1"/>
    <col min="1549" max="1791" width="9.140625" style="71"/>
    <col min="1792" max="1792" width="16.140625" style="71" customWidth="1"/>
    <col min="1793" max="1793" width="11.42578125" style="71" bestFit="1" customWidth="1"/>
    <col min="1794" max="1794" width="9.5703125" style="71" bestFit="1" customWidth="1"/>
    <col min="1795" max="1795" width="7.7109375" style="71" bestFit="1" customWidth="1"/>
    <col min="1796" max="1796" width="10.28515625" style="71" customWidth="1"/>
    <col min="1797" max="1797" width="9.140625" style="71"/>
    <col min="1798" max="1798" width="10" style="71" bestFit="1" customWidth="1"/>
    <col min="1799" max="1799" width="11" style="71" bestFit="1" customWidth="1"/>
    <col min="1800" max="1800" width="12.7109375" style="71" customWidth="1"/>
    <col min="1801" max="1801" width="12.28515625" style="71" customWidth="1"/>
    <col min="1802" max="1802" width="14.42578125" style="71" bestFit="1" customWidth="1"/>
    <col min="1803" max="1803" width="13" style="71" bestFit="1" customWidth="1"/>
    <col min="1804" max="1804" width="10.5703125" style="71" bestFit="1" customWidth="1"/>
    <col min="1805" max="2047" width="9.140625" style="71"/>
    <col min="2048" max="2048" width="16.140625" style="71" customWidth="1"/>
    <col min="2049" max="2049" width="11.42578125" style="71" bestFit="1" customWidth="1"/>
    <col min="2050" max="2050" width="9.5703125" style="71" bestFit="1" customWidth="1"/>
    <col min="2051" max="2051" width="7.7109375" style="71" bestFit="1" customWidth="1"/>
    <col min="2052" max="2052" width="10.28515625" style="71" customWidth="1"/>
    <col min="2053" max="2053" width="9.140625" style="71"/>
    <col min="2054" max="2054" width="10" style="71" bestFit="1" customWidth="1"/>
    <col min="2055" max="2055" width="11" style="71" bestFit="1" customWidth="1"/>
    <col min="2056" max="2056" width="12.7109375" style="71" customWidth="1"/>
    <col min="2057" max="2057" width="12.28515625" style="71" customWidth="1"/>
    <col min="2058" max="2058" width="14.42578125" style="71" bestFit="1" customWidth="1"/>
    <col min="2059" max="2059" width="13" style="71" bestFit="1" customWidth="1"/>
    <col min="2060" max="2060" width="10.5703125" style="71" bestFit="1" customWidth="1"/>
    <col min="2061" max="2303" width="9.140625" style="71"/>
    <col min="2304" max="2304" width="16.140625" style="71" customWidth="1"/>
    <col min="2305" max="2305" width="11.42578125" style="71" bestFit="1" customWidth="1"/>
    <col min="2306" max="2306" width="9.5703125" style="71" bestFit="1" customWidth="1"/>
    <col min="2307" max="2307" width="7.7109375" style="71" bestFit="1" customWidth="1"/>
    <col min="2308" max="2308" width="10.28515625" style="71" customWidth="1"/>
    <col min="2309" max="2309" width="9.140625" style="71"/>
    <col min="2310" max="2310" width="10" style="71" bestFit="1" customWidth="1"/>
    <col min="2311" max="2311" width="11" style="71" bestFit="1" customWidth="1"/>
    <col min="2312" max="2312" width="12.7109375" style="71" customWidth="1"/>
    <col min="2313" max="2313" width="12.28515625" style="71" customWidth="1"/>
    <col min="2314" max="2314" width="14.42578125" style="71" bestFit="1" customWidth="1"/>
    <col min="2315" max="2315" width="13" style="71" bestFit="1" customWidth="1"/>
    <col min="2316" max="2316" width="10.5703125" style="71" bestFit="1" customWidth="1"/>
    <col min="2317" max="2559" width="9.140625" style="71"/>
    <col min="2560" max="2560" width="16.140625" style="71" customWidth="1"/>
    <col min="2561" max="2561" width="11.42578125" style="71" bestFit="1" customWidth="1"/>
    <col min="2562" max="2562" width="9.5703125" style="71" bestFit="1" customWidth="1"/>
    <col min="2563" max="2563" width="7.7109375" style="71" bestFit="1" customWidth="1"/>
    <col min="2564" max="2564" width="10.28515625" style="71" customWidth="1"/>
    <col min="2565" max="2565" width="9.140625" style="71"/>
    <col min="2566" max="2566" width="10" style="71" bestFit="1" customWidth="1"/>
    <col min="2567" max="2567" width="11" style="71" bestFit="1" customWidth="1"/>
    <col min="2568" max="2568" width="12.7109375" style="71" customWidth="1"/>
    <col min="2569" max="2569" width="12.28515625" style="71" customWidth="1"/>
    <col min="2570" max="2570" width="14.42578125" style="71" bestFit="1" customWidth="1"/>
    <col min="2571" max="2571" width="13" style="71" bestFit="1" customWidth="1"/>
    <col min="2572" max="2572" width="10.5703125" style="71" bestFit="1" customWidth="1"/>
    <col min="2573" max="2815" width="9.140625" style="71"/>
    <col min="2816" max="2816" width="16.140625" style="71" customWidth="1"/>
    <col min="2817" max="2817" width="11.42578125" style="71" bestFit="1" customWidth="1"/>
    <col min="2818" max="2818" width="9.5703125" style="71" bestFit="1" customWidth="1"/>
    <col min="2819" max="2819" width="7.7109375" style="71" bestFit="1" customWidth="1"/>
    <col min="2820" max="2820" width="10.28515625" style="71" customWidth="1"/>
    <col min="2821" max="2821" width="9.140625" style="71"/>
    <col min="2822" max="2822" width="10" style="71" bestFit="1" customWidth="1"/>
    <col min="2823" max="2823" width="11" style="71" bestFit="1" customWidth="1"/>
    <col min="2824" max="2824" width="12.7109375" style="71" customWidth="1"/>
    <col min="2825" max="2825" width="12.28515625" style="71" customWidth="1"/>
    <col min="2826" max="2826" width="14.42578125" style="71" bestFit="1" customWidth="1"/>
    <col min="2827" max="2827" width="13" style="71" bestFit="1" customWidth="1"/>
    <col min="2828" max="2828" width="10.5703125" style="71" bestFit="1" customWidth="1"/>
    <col min="2829" max="3071" width="9.140625" style="71"/>
    <col min="3072" max="3072" width="16.140625" style="71" customWidth="1"/>
    <col min="3073" max="3073" width="11.42578125" style="71" bestFit="1" customWidth="1"/>
    <col min="3074" max="3074" width="9.5703125" style="71" bestFit="1" customWidth="1"/>
    <col min="3075" max="3075" width="7.7109375" style="71" bestFit="1" customWidth="1"/>
    <col min="3076" max="3076" width="10.28515625" style="71" customWidth="1"/>
    <col min="3077" max="3077" width="9.140625" style="71"/>
    <col min="3078" max="3078" width="10" style="71" bestFit="1" customWidth="1"/>
    <col min="3079" max="3079" width="11" style="71" bestFit="1" customWidth="1"/>
    <col min="3080" max="3080" width="12.7109375" style="71" customWidth="1"/>
    <col min="3081" max="3081" width="12.28515625" style="71" customWidth="1"/>
    <col min="3082" max="3082" width="14.42578125" style="71" bestFit="1" customWidth="1"/>
    <col min="3083" max="3083" width="13" style="71" bestFit="1" customWidth="1"/>
    <col min="3084" max="3084" width="10.5703125" style="71" bestFit="1" customWidth="1"/>
    <col min="3085" max="3327" width="9.140625" style="71"/>
    <col min="3328" max="3328" width="16.140625" style="71" customWidth="1"/>
    <col min="3329" max="3329" width="11.42578125" style="71" bestFit="1" customWidth="1"/>
    <col min="3330" max="3330" width="9.5703125" style="71" bestFit="1" customWidth="1"/>
    <col min="3331" max="3331" width="7.7109375" style="71" bestFit="1" customWidth="1"/>
    <col min="3332" max="3332" width="10.28515625" style="71" customWidth="1"/>
    <col min="3333" max="3333" width="9.140625" style="71"/>
    <col min="3334" max="3334" width="10" style="71" bestFit="1" customWidth="1"/>
    <col min="3335" max="3335" width="11" style="71" bestFit="1" customWidth="1"/>
    <col min="3336" max="3336" width="12.7109375" style="71" customWidth="1"/>
    <col min="3337" max="3337" width="12.28515625" style="71" customWidth="1"/>
    <col min="3338" max="3338" width="14.42578125" style="71" bestFit="1" customWidth="1"/>
    <col min="3339" max="3339" width="13" style="71" bestFit="1" customWidth="1"/>
    <col min="3340" max="3340" width="10.5703125" style="71" bestFit="1" customWidth="1"/>
    <col min="3341" max="3583" width="9.140625" style="71"/>
    <col min="3584" max="3584" width="16.140625" style="71" customWidth="1"/>
    <col min="3585" max="3585" width="11.42578125" style="71" bestFit="1" customWidth="1"/>
    <col min="3586" max="3586" width="9.5703125" style="71" bestFit="1" customWidth="1"/>
    <col min="3587" max="3587" width="7.7109375" style="71" bestFit="1" customWidth="1"/>
    <col min="3588" max="3588" width="10.28515625" style="71" customWidth="1"/>
    <col min="3589" max="3589" width="9.140625" style="71"/>
    <col min="3590" max="3590" width="10" style="71" bestFit="1" customWidth="1"/>
    <col min="3591" max="3591" width="11" style="71" bestFit="1" customWidth="1"/>
    <col min="3592" max="3592" width="12.7109375" style="71" customWidth="1"/>
    <col min="3593" max="3593" width="12.28515625" style="71" customWidth="1"/>
    <col min="3594" max="3594" width="14.42578125" style="71" bestFit="1" customWidth="1"/>
    <col min="3595" max="3595" width="13" style="71" bestFit="1" customWidth="1"/>
    <col min="3596" max="3596" width="10.5703125" style="71" bestFit="1" customWidth="1"/>
    <col min="3597" max="3839" width="9.140625" style="71"/>
    <col min="3840" max="3840" width="16.140625" style="71" customWidth="1"/>
    <col min="3841" max="3841" width="11.42578125" style="71" bestFit="1" customWidth="1"/>
    <col min="3842" max="3842" width="9.5703125" style="71" bestFit="1" customWidth="1"/>
    <col min="3843" max="3843" width="7.7109375" style="71" bestFit="1" customWidth="1"/>
    <col min="3844" max="3844" width="10.28515625" style="71" customWidth="1"/>
    <col min="3845" max="3845" width="9.140625" style="71"/>
    <col min="3846" max="3846" width="10" style="71" bestFit="1" customWidth="1"/>
    <col min="3847" max="3847" width="11" style="71" bestFit="1" customWidth="1"/>
    <col min="3848" max="3848" width="12.7109375" style="71" customWidth="1"/>
    <col min="3849" max="3849" width="12.28515625" style="71" customWidth="1"/>
    <col min="3850" max="3850" width="14.42578125" style="71" bestFit="1" customWidth="1"/>
    <col min="3851" max="3851" width="13" style="71" bestFit="1" customWidth="1"/>
    <col min="3852" max="3852" width="10.5703125" style="71" bestFit="1" customWidth="1"/>
    <col min="3853" max="4095" width="9.140625" style="71"/>
    <col min="4096" max="4096" width="16.140625" style="71" customWidth="1"/>
    <col min="4097" max="4097" width="11.42578125" style="71" bestFit="1" customWidth="1"/>
    <col min="4098" max="4098" width="9.5703125" style="71" bestFit="1" customWidth="1"/>
    <col min="4099" max="4099" width="7.7109375" style="71" bestFit="1" customWidth="1"/>
    <col min="4100" max="4100" width="10.28515625" style="71" customWidth="1"/>
    <col min="4101" max="4101" width="9.140625" style="71"/>
    <col min="4102" max="4102" width="10" style="71" bestFit="1" customWidth="1"/>
    <col min="4103" max="4103" width="11" style="71" bestFit="1" customWidth="1"/>
    <col min="4104" max="4104" width="12.7109375" style="71" customWidth="1"/>
    <col min="4105" max="4105" width="12.28515625" style="71" customWidth="1"/>
    <col min="4106" max="4106" width="14.42578125" style="71" bestFit="1" customWidth="1"/>
    <col min="4107" max="4107" width="13" style="71" bestFit="1" customWidth="1"/>
    <col min="4108" max="4108" width="10.5703125" style="71" bestFit="1" customWidth="1"/>
    <col min="4109" max="4351" width="9.140625" style="71"/>
    <col min="4352" max="4352" width="16.140625" style="71" customWidth="1"/>
    <col min="4353" max="4353" width="11.42578125" style="71" bestFit="1" customWidth="1"/>
    <col min="4354" max="4354" width="9.5703125" style="71" bestFit="1" customWidth="1"/>
    <col min="4355" max="4355" width="7.7109375" style="71" bestFit="1" customWidth="1"/>
    <col min="4356" max="4356" width="10.28515625" style="71" customWidth="1"/>
    <col min="4357" max="4357" width="9.140625" style="71"/>
    <col min="4358" max="4358" width="10" style="71" bestFit="1" customWidth="1"/>
    <col min="4359" max="4359" width="11" style="71" bestFit="1" customWidth="1"/>
    <col min="4360" max="4360" width="12.7109375" style="71" customWidth="1"/>
    <col min="4361" max="4361" width="12.28515625" style="71" customWidth="1"/>
    <col min="4362" max="4362" width="14.42578125" style="71" bestFit="1" customWidth="1"/>
    <col min="4363" max="4363" width="13" style="71" bestFit="1" customWidth="1"/>
    <col min="4364" max="4364" width="10.5703125" style="71" bestFit="1" customWidth="1"/>
    <col min="4365" max="4607" width="9.140625" style="71"/>
    <col min="4608" max="4608" width="16.140625" style="71" customWidth="1"/>
    <col min="4609" max="4609" width="11.42578125" style="71" bestFit="1" customWidth="1"/>
    <col min="4610" max="4610" width="9.5703125" style="71" bestFit="1" customWidth="1"/>
    <col min="4611" max="4611" width="7.7109375" style="71" bestFit="1" customWidth="1"/>
    <col min="4612" max="4612" width="10.28515625" style="71" customWidth="1"/>
    <col min="4613" max="4613" width="9.140625" style="71"/>
    <col min="4614" max="4614" width="10" style="71" bestFit="1" customWidth="1"/>
    <col min="4615" max="4615" width="11" style="71" bestFit="1" customWidth="1"/>
    <col min="4616" max="4616" width="12.7109375" style="71" customWidth="1"/>
    <col min="4617" max="4617" width="12.28515625" style="71" customWidth="1"/>
    <col min="4618" max="4618" width="14.42578125" style="71" bestFit="1" customWidth="1"/>
    <col min="4619" max="4619" width="13" style="71" bestFit="1" customWidth="1"/>
    <col min="4620" max="4620" width="10.5703125" style="71" bestFit="1" customWidth="1"/>
    <col min="4621" max="4863" width="9.140625" style="71"/>
    <col min="4864" max="4864" width="16.140625" style="71" customWidth="1"/>
    <col min="4865" max="4865" width="11.42578125" style="71" bestFit="1" customWidth="1"/>
    <col min="4866" max="4866" width="9.5703125" style="71" bestFit="1" customWidth="1"/>
    <col min="4867" max="4867" width="7.7109375" style="71" bestFit="1" customWidth="1"/>
    <col min="4868" max="4868" width="10.28515625" style="71" customWidth="1"/>
    <col min="4869" max="4869" width="9.140625" style="71"/>
    <col min="4870" max="4870" width="10" style="71" bestFit="1" customWidth="1"/>
    <col min="4871" max="4871" width="11" style="71" bestFit="1" customWidth="1"/>
    <col min="4872" max="4872" width="12.7109375" style="71" customWidth="1"/>
    <col min="4873" max="4873" width="12.28515625" style="71" customWidth="1"/>
    <col min="4874" max="4874" width="14.42578125" style="71" bestFit="1" customWidth="1"/>
    <col min="4875" max="4875" width="13" style="71" bestFit="1" customWidth="1"/>
    <col min="4876" max="4876" width="10.5703125" style="71" bestFit="1" customWidth="1"/>
    <col min="4877" max="5119" width="9.140625" style="71"/>
    <col min="5120" max="5120" width="16.140625" style="71" customWidth="1"/>
    <col min="5121" max="5121" width="11.42578125" style="71" bestFit="1" customWidth="1"/>
    <col min="5122" max="5122" width="9.5703125" style="71" bestFit="1" customWidth="1"/>
    <col min="5123" max="5123" width="7.7109375" style="71" bestFit="1" customWidth="1"/>
    <col min="5124" max="5124" width="10.28515625" style="71" customWidth="1"/>
    <col min="5125" max="5125" width="9.140625" style="71"/>
    <col min="5126" max="5126" width="10" style="71" bestFit="1" customWidth="1"/>
    <col min="5127" max="5127" width="11" style="71" bestFit="1" customWidth="1"/>
    <col min="5128" max="5128" width="12.7109375" style="71" customWidth="1"/>
    <col min="5129" max="5129" width="12.28515625" style="71" customWidth="1"/>
    <col min="5130" max="5130" width="14.42578125" style="71" bestFit="1" customWidth="1"/>
    <col min="5131" max="5131" width="13" style="71" bestFit="1" customWidth="1"/>
    <col min="5132" max="5132" width="10.5703125" style="71" bestFit="1" customWidth="1"/>
    <col min="5133" max="5375" width="9.140625" style="71"/>
    <col min="5376" max="5376" width="16.140625" style="71" customWidth="1"/>
    <col min="5377" max="5377" width="11.42578125" style="71" bestFit="1" customWidth="1"/>
    <col min="5378" max="5378" width="9.5703125" style="71" bestFit="1" customWidth="1"/>
    <col min="5379" max="5379" width="7.7109375" style="71" bestFit="1" customWidth="1"/>
    <col min="5380" max="5380" width="10.28515625" style="71" customWidth="1"/>
    <col min="5381" max="5381" width="9.140625" style="71"/>
    <col min="5382" max="5382" width="10" style="71" bestFit="1" customWidth="1"/>
    <col min="5383" max="5383" width="11" style="71" bestFit="1" customWidth="1"/>
    <col min="5384" max="5384" width="12.7109375" style="71" customWidth="1"/>
    <col min="5385" max="5385" width="12.28515625" style="71" customWidth="1"/>
    <col min="5386" max="5386" width="14.42578125" style="71" bestFit="1" customWidth="1"/>
    <col min="5387" max="5387" width="13" style="71" bestFit="1" customWidth="1"/>
    <col min="5388" max="5388" width="10.5703125" style="71" bestFit="1" customWidth="1"/>
    <col min="5389" max="5631" width="9.140625" style="71"/>
    <col min="5632" max="5632" width="16.140625" style="71" customWidth="1"/>
    <col min="5633" max="5633" width="11.42578125" style="71" bestFit="1" customWidth="1"/>
    <col min="5634" max="5634" width="9.5703125" style="71" bestFit="1" customWidth="1"/>
    <col min="5635" max="5635" width="7.7109375" style="71" bestFit="1" customWidth="1"/>
    <col min="5636" max="5636" width="10.28515625" style="71" customWidth="1"/>
    <col min="5637" max="5637" width="9.140625" style="71"/>
    <col min="5638" max="5638" width="10" style="71" bestFit="1" customWidth="1"/>
    <col min="5639" max="5639" width="11" style="71" bestFit="1" customWidth="1"/>
    <col min="5640" max="5640" width="12.7109375" style="71" customWidth="1"/>
    <col min="5641" max="5641" width="12.28515625" style="71" customWidth="1"/>
    <col min="5642" max="5642" width="14.42578125" style="71" bestFit="1" customWidth="1"/>
    <col min="5643" max="5643" width="13" style="71" bestFit="1" customWidth="1"/>
    <col min="5644" max="5644" width="10.5703125" style="71" bestFit="1" customWidth="1"/>
    <col min="5645" max="5887" width="9.140625" style="71"/>
    <col min="5888" max="5888" width="16.140625" style="71" customWidth="1"/>
    <col min="5889" max="5889" width="11.42578125" style="71" bestFit="1" customWidth="1"/>
    <col min="5890" max="5890" width="9.5703125" style="71" bestFit="1" customWidth="1"/>
    <col min="5891" max="5891" width="7.7109375" style="71" bestFit="1" customWidth="1"/>
    <col min="5892" max="5892" width="10.28515625" style="71" customWidth="1"/>
    <col min="5893" max="5893" width="9.140625" style="71"/>
    <col min="5894" max="5894" width="10" style="71" bestFit="1" customWidth="1"/>
    <col min="5895" max="5895" width="11" style="71" bestFit="1" customWidth="1"/>
    <col min="5896" max="5896" width="12.7109375" style="71" customWidth="1"/>
    <col min="5897" max="5897" width="12.28515625" style="71" customWidth="1"/>
    <col min="5898" max="5898" width="14.42578125" style="71" bestFit="1" customWidth="1"/>
    <col min="5899" max="5899" width="13" style="71" bestFit="1" customWidth="1"/>
    <col min="5900" max="5900" width="10.5703125" style="71" bestFit="1" customWidth="1"/>
    <col min="5901" max="6143" width="9.140625" style="71"/>
    <col min="6144" max="6144" width="16.140625" style="71" customWidth="1"/>
    <col min="6145" max="6145" width="11.42578125" style="71" bestFit="1" customWidth="1"/>
    <col min="6146" max="6146" width="9.5703125" style="71" bestFit="1" customWidth="1"/>
    <col min="6147" max="6147" width="7.7109375" style="71" bestFit="1" customWidth="1"/>
    <col min="6148" max="6148" width="10.28515625" style="71" customWidth="1"/>
    <col min="6149" max="6149" width="9.140625" style="71"/>
    <col min="6150" max="6150" width="10" style="71" bestFit="1" customWidth="1"/>
    <col min="6151" max="6151" width="11" style="71" bestFit="1" customWidth="1"/>
    <col min="6152" max="6152" width="12.7109375" style="71" customWidth="1"/>
    <col min="6153" max="6153" width="12.28515625" style="71" customWidth="1"/>
    <col min="6154" max="6154" width="14.42578125" style="71" bestFit="1" customWidth="1"/>
    <col min="6155" max="6155" width="13" style="71" bestFit="1" customWidth="1"/>
    <col min="6156" max="6156" width="10.5703125" style="71" bestFit="1" customWidth="1"/>
    <col min="6157" max="6399" width="9.140625" style="71"/>
    <col min="6400" max="6400" width="16.140625" style="71" customWidth="1"/>
    <col min="6401" max="6401" width="11.42578125" style="71" bestFit="1" customWidth="1"/>
    <col min="6402" max="6402" width="9.5703125" style="71" bestFit="1" customWidth="1"/>
    <col min="6403" max="6403" width="7.7109375" style="71" bestFit="1" customWidth="1"/>
    <col min="6404" max="6404" width="10.28515625" style="71" customWidth="1"/>
    <col min="6405" max="6405" width="9.140625" style="71"/>
    <col min="6406" max="6406" width="10" style="71" bestFit="1" customWidth="1"/>
    <col min="6407" max="6407" width="11" style="71" bestFit="1" customWidth="1"/>
    <col min="6408" max="6408" width="12.7109375" style="71" customWidth="1"/>
    <col min="6409" max="6409" width="12.28515625" style="71" customWidth="1"/>
    <col min="6410" max="6410" width="14.42578125" style="71" bestFit="1" customWidth="1"/>
    <col min="6411" max="6411" width="13" style="71" bestFit="1" customWidth="1"/>
    <col min="6412" max="6412" width="10.5703125" style="71" bestFit="1" customWidth="1"/>
    <col min="6413" max="6655" width="9.140625" style="71"/>
    <col min="6656" max="6656" width="16.140625" style="71" customWidth="1"/>
    <col min="6657" max="6657" width="11.42578125" style="71" bestFit="1" customWidth="1"/>
    <col min="6658" max="6658" width="9.5703125" style="71" bestFit="1" customWidth="1"/>
    <col min="6659" max="6659" width="7.7109375" style="71" bestFit="1" customWidth="1"/>
    <col min="6660" max="6660" width="10.28515625" style="71" customWidth="1"/>
    <col min="6661" max="6661" width="9.140625" style="71"/>
    <col min="6662" max="6662" width="10" style="71" bestFit="1" customWidth="1"/>
    <col min="6663" max="6663" width="11" style="71" bestFit="1" customWidth="1"/>
    <col min="6664" max="6664" width="12.7109375" style="71" customWidth="1"/>
    <col min="6665" max="6665" width="12.28515625" style="71" customWidth="1"/>
    <col min="6666" max="6666" width="14.42578125" style="71" bestFit="1" customWidth="1"/>
    <col min="6667" max="6667" width="13" style="71" bestFit="1" customWidth="1"/>
    <col min="6668" max="6668" width="10.5703125" style="71" bestFit="1" customWidth="1"/>
    <col min="6669" max="6911" width="9.140625" style="71"/>
    <col min="6912" max="6912" width="16.140625" style="71" customWidth="1"/>
    <col min="6913" max="6913" width="11.42578125" style="71" bestFit="1" customWidth="1"/>
    <col min="6914" max="6914" width="9.5703125" style="71" bestFit="1" customWidth="1"/>
    <col min="6915" max="6915" width="7.7109375" style="71" bestFit="1" customWidth="1"/>
    <col min="6916" max="6916" width="10.28515625" style="71" customWidth="1"/>
    <col min="6917" max="6917" width="9.140625" style="71"/>
    <col min="6918" max="6918" width="10" style="71" bestFit="1" customWidth="1"/>
    <col min="6919" max="6919" width="11" style="71" bestFit="1" customWidth="1"/>
    <col min="6920" max="6920" width="12.7109375" style="71" customWidth="1"/>
    <col min="6921" max="6921" width="12.28515625" style="71" customWidth="1"/>
    <col min="6922" max="6922" width="14.42578125" style="71" bestFit="1" customWidth="1"/>
    <col min="6923" max="6923" width="13" style="71" bestFit="1" customWidth="1"/>
    <col min="6924" max="6924" width="10.5703125" style="71" bestFit="1" customWidth="1"/>
    <col min="6925" max="7167" width="9.140625" style="71"/>
    <col min="7168" max="7168" width="16.140625" style="71" customWidth="1"/>
    <col min="7169" max="7169" width="11.42578125" style="71" bestFit="1" customWidth="1"/>
    <col min="7170" max="7170" width="9.5703125" style="71" bestFit="1" customWidth="1"/>
    <col min="7171" max="7171" width="7.7109375" style="71" bestFit="1" customWidth="1"/>
    <col min="7172" max="7172" width="10.28515625" style="71" customWidth="1"/>
    <col min="7173" max="7173" width="9.140625" style="71"/>
    <col min="7174" max="7174" width="10" style="71" bestFit="1" customWidth="1"/>
    <col min="7175" max="7175" width="11" style="71" bestFit="1" customWidth="1"/>
    <col min="7176" max="7176" width="12.7109375" style="71" customWidth="1"/>
    <col min="7177" max="7177" width="12.28515625" style="71" customWidth="1"/>
    <col min="7178" max="7178" width="14.42578125" style="71" bestFit="1" customWidth="1"/>
    <col min="7179" max="7179" width="13" style="71" bestFit="1" customWidth="1"/>
    <col min="7180" max="7180" width="10.5703125" style="71" bestFit="1" customWidth="1"/>
    <col min="7181" max="7423" width="9.140625" style="71"/>
    <col min="7424" max="7424" width="16.140625" style="71" customWidth="1"/>
    <col min="7425" max="7425" width="11.42578125" style="71" bestFit="1" customWidth="1"/>
    <col min="7426" max="7426" width="9.5703125" style="71" bestFit="1" customWidth="1"/>
    <col min="7427" max="7427" width="7.7109375" style="71" bestFit="1" customWidth="1"/>
    <col min="7428" max="7428" width="10.28515625" style="71" customWidth="1"/>
    <col min="7429" max="7429" width="9.140625" style="71"/>
    <col min="7430" max="7430" width="10" style="71" bestFit="1" customWidth="1"/>
    <col min="7431" max="7431" width="11" style="71" bestFit="1" customWidth="1"/>
    <col min="7432" max="7432" width="12.7109375" style="71" customWidth="1"/>
    <col min="7433" max="7433" width="12.28515625" style="71" customWidth="1"/>
    <col min="7434" max="7434" width="14.42578125" style="71" bestFit="1" customWidth="1"/>
    <col min="7435" max="7435" width="13" style="71" bestFit="1" customWidth="1"/>
    <col min="7436" max="7436" width="10.5703125" style="71" bestFit="1" customWidth="1"/>
    <col min="7437" max="7679" width="9.140625" style="71"/>
    <col min="7680" max="7680" width="16.140625" style="71" customWidth="1"/>
    <col min="7681" max="7681" width="11.42578125" style="71" bestFit="1" customWidth="1"/>
    <col min="7682" max="7682" width="9.5703125" style="71" bestFit="1" customWidth="1"/>
    <col min="7683" max="7683" width="7.7109375" style="71" bestFit="1" customWidth="1"/>
    <col min="7684" max="7684" width="10.28515625" style="71" customWidth="1"/>
    <col min="7685" max="7685" width="9.140625" style="71"/>
    <col min="7686" max="7686" width="10" style="71" bestFit="1" customWidth="1"/>
    <col min="7687" max="7687" width="11" style="71" bestFit="1" customWidth="1"/>
    <col min="7688" max="7688" width="12.7109375" style="71" customWidth="1"/>
    <col min="7689" max="7689" width="12.28515625" style="71" customWidth="1"/>
    <col min="7690" max="7690" width="14.42578125" style="71" bestFit="1" customWidth="1"/>
    <col min="7691" max="7691" width="13" style="71" bestFit="1" customWidth="1"/>
    <col min="7692" max="7692" width="10.5703125" style="71" bestFit="1" customWidth="1"/>
    <col min="7693" max="7935" width="9.140625" style="71"/>
    <col min="7936" max="7936" width="16.140625" style="71" customWidth="1"/>
    <col min="7937" max="7937" width="11.42578125" style="71" bestFit="1" customWidth="1"/>
    <col min="7938" max="7938" width="9.5703125" style="71" bestFit="1" customWidth="1"/>
    <col min="7939" max="7939" width="7.7109375" style="71" bestFit="1" customWidth="1"/>
    <col min="7940" max="7940" width="10.28515625" style="71" customWidth="1"/>
    <col min="7941" max="7941" width="9.140625" style="71"/>
    <col min="7942" max="7942" width="10" style="71" bestFit="1" customWidth="1"/>
    <col min="7943" max="7943" width="11" style="71" bestFit="1" customWidth="1"/>
    <col min="7944" max="7944" width="12.7109375" style="71" customWidth="1"/>
    <col min="7945" max="7945" width="12.28515625" style="71" customWidth="1"/>
    <col min="7946" max="7946" width="14.42578125" style="71" bestFit="1" customWidth="1"/>
    <col min="7947" max="7947" width="13" style="71" bestFit="1" customWidth="1"/>
    <col min="7948" max="7948" width="10.5703125" style="71" bestFit="1" customWidth="1"/>
    <col min="7949" max="8191" width="9.140625" style="71"/>
    <col min="8192" max="8192" width="16.140625" style="71" customWidth="1"/>
    <col min="8193" max="8193" width="11.42578125" style="71" bestFit="1" customWidth="1"/>
    <col min="8194" max="8194" width="9.5703125" style="71" bestFit="1" customWidth="1"/>
    <col min="8195" max="8195" width="7.7109375" style="71" bestFit="1" customWidth="1"/>
    <col min="8196" max="8196" width="10.28515625" style="71" customWidth="1"/>
    <col min="8197" max="8197" width="9.140625" style="71"/>
    <col min="8198" max="8198" width="10" style="71" bestFit="1" customWidth="1"/>
    <col min="8199" max="8199" width="11" style="71" bestFit="1" customWidth="1"/>
    <col min="8200" max="8200" width="12.7109375" style="71" customWidth="1"/>
    <col min="8201" max="8201" width="12.28515625" style="71" customWidth="1"/>
    <col min="8202" max="8202" width="14.42578125" style="71" bestFit="1" customWidth="1"/>
    <col min="8203" max="8203" width="13" style="71" bestFit="1" customWidth="1"/>
    <col min="8204" max="8204" width="10.5703125" style="71" bestFit="1" customWidth="1"/>
    <col min="8205" max="8447" width="9.140625" style="71"/>
    <col min="8448" max="8448" width="16.140625" style="71" customWidth="1"/>
    <col min="8449" max="8449" width="11.42578125" style="71" bestFit="1" customWidth="1"/>
    <col min="8450" max="8450" width="9.5703125" style="71" bestFit="1" customWidth="1"/>
    <col min="8451" max="8451" width="7.7109375" style="71" bestFit="1" customWidth="1"/>
    <col min="8452" max="8452" width="10.28515625" style="71" customWidth="1"/>
    <col min="8453" max="8453" width="9.140625" style="71"/>
    <col min="8454" max="8454" width="10" style="71" bestFit="1" customWidth="1"/>
    <col min="8455" max="8455" width="11" style="71" bestFit="1" customWidth="1"/>
    <col min="8456" max="8456" width="12.7109375" style="71" customWidth="1"/>
    <col min="8457" max="8457" width="12.28515625" style="71" customWidth="1"/>
    <col min="8458" max="8458" width="14.42578125" style="71" bestFit="1" customWidth="1"/>
    <col min="8459" max="8459" width="13" style="71" bestFit="1" customWidth="1"/>
    <col min="8460" max="8460" width="10.5703125" style="71" bestFit="1" customWidth="1"/>
    <col min="8461" max="8703" width="9.140625" style="71"/>
    <col min="8704" max="8704" width="16.140625" style="71" customWidth="1"/>
    <col min="8705" max="8705" width="11.42578125" style="71" bestFit="1" customWidth="1"/>
    <col min="8706" max="8706" width="9.5703125" style="71" bestFit="1" customWidth="1"/>
    <col min="8707" max="8707" width="7.7109375" style="71" bestFit="1" customWidth="1"/>
    <col min="8708" max="8708" width="10.28515625" style="71" customWidth="1"/>
    <col min="8709" max="8709" width="9.140625" style="71"/>
    <col min="8710" max="8710" width="10" style="71" bestFit="1" customWidth="1"/>
    <col min="8711" max="8711" width="11" style="71" bestFit="1" customWidth="1"/>
    <col min="8712" max="8712" width="12.7109375" style="71" customWidth="1"/>
    <col min="8713" max="8713" width="12.28515625" style="71" customWidth="1"/>
    <col min="8714" max="8714" width="14.42578125" style="71" bestFit="1" customWidth="1"/>
    <col min="8715" max="8715" width="13" style="71" bestFit="1" customWidth="1"/>
    <col min="8716" max="8716" width="10.5703125" style="71" bestFit="1" customWidth="1"/>
    <col min="8717" max="8959" width="9.140625" style="71"/>
    <col min="8960" max="8960" width="16.140625" style="71" customWidth="1"/>
    <col min="8961" max="8961" width="11.42578125" style="71" bestFit="1" customWidth="1"/>
    <col min="8962" max="8962" width="9.5703125" style="71" bestFit="1" customWidth="1"/>
    <col min="8963" max="8963" width="7.7109375" style="71" bestFit="1" customWidth="1"/>
    <col min="8964" max="8964" width="10.28515625" style="71" customWidth="1"/>
    <col min="8965" max="8965" width="9.140625" style="71"/>
    <col min="8966" max="8966" width="10" style="71" bestFit="1" customWidth="1"/>
    <col min="8967" max="8967" width="11" style="71" bestFit="1" customWidth="1"/>
    <col min="8968" max="8968" width="12.7109375" style="71" customWidth="1"/>
    <col min="8969" max="8969" width="12.28515625" style="71" customWidth="1"/>
    <col min="8970" max="8970" width="14.42578125" style="71" bestFit="1" customWidth="1"/>
    <col min="8971" max="8971" width="13" style="71" bestFit="1" customWidth="1"/>
    <col min="8972" max="8972" width="10.5703125" style="71" bestFit="1" customWidth="1"/>
    <col min="8973" max="9215" width="9.140625" style="71"/>
    <col min="9216" max="9216" width="16.140625" style="71" customWidth="1"/>
    <col min="9217" max="9217" width="11.42578125" style="71" bestFit="1" customWidth="1"/>
    <col min="9218" max="9218" width="9.5703125" style="71" bestFit="1" customWidth="1"/>
    <col min="9219" max="9219" width="7.7109375" style="71" bestFit="1" customWidth="1"/>
    <col min="9220" max="9220" width="10.28515625" style="71" customWidth="1"/>
    <col min="9221" max="9221" width="9.140625" style="71"/>
    <col min="9222" max="9222" width="10" style="71" bestFit="1" customWidth="1"/>
    <col min="9223" max="9223" width="11" style="71" bestFit="1" customWidth="1"/>
    <col min="9224" max="9224" width="12.7109375" style="71" customWidth="1"/>
    <col min="9225" max="9225" width="12.28515625" style="71" customWidth="1"/>
    <col min="9226" max="9226" width="14.42578125" style="71" bestFit="1" customWidth="1"/>
    <col min="9227" max="9227" width="13" style="71" bestFit="1" customWidth="1"/>
    <col min="9228" max="9228" width="10.5703125" style="71" bestFit="1" customWidth="1"/>
    <col min="9229" max="9471" width="9.140625" style="71"/>
    <col min="9472" max="9472" width="16.140625" style="71" customWidth="1"/>
    <col min="9473" max="9473" width="11.42578125" style="71" bestFit="1" customWidth="1"/>
    <col min="9474" max="9474" width="9.5703125" style="71" bestFit="1" customWidth="1"/>
    <col min="9475" max="9475" width="7.7109375" style="71" bestFit="1" customWidth="1"/>
    <col min="9476" max="9476" width="10.28515625" style="71" customWidth="1"/>
    <col min="9477" max="9477" width="9.140625" style="71"/>
    <col min="9478" max="9478" width="10" style="71" bestFit="1" customWidth="1"/>
    <col min="9479" max="9479" width="11" style="71" bestFit="1" customWidth="1"/>
    <col min="9480" max="9480" width="12.7109375" style="71" customWidth="1"/>
    <col min="9481" max="9481" width="12.28515625" style="71" customWidth="1"/>
    <col min="9482" max="9482" width="14.42578125" style="71" bestFit="1" customWidth="1"/>
    <col min="9483" max="9483" width="13" style="71" bestFit="1" customWidth="1"/>
    <col min="9484" max="9484" width="10.5703125" style="71" bestFit="1" customWidth="1"/>
    <col min="9485" max="9727" width="9.140625" style="71"/>
    <col min="9728" max="9728" width="16.140625" style="71" customWidth="1"/>
    <col min="9729" max="9729" width="11.42578125" style="71" bestFit="1" customWidth="1"/>
    <col min="9730" max="9730" width="9.5703125" style="71" bestFit="1" customWidth="1"/>
    <col min="9731" max="9731" width="7.7109375" style="71" bestFit="1" customWidth="1"/>
    <col min="9732" max="9732" width="10.28515625" style="71" customWidth="1"/>
    <col min="9733" max="9733" width="9.140625" style="71"/>
    <col min="9734" max="9734" width="10" style="71" bestFit="1" customWidth="1"/>
    <col min="9735" max="9735" width="11" style="71" bestFit="1" customWidth="1"/>
    <col min="9736" max="9736" width="12.7109375" style="71" customWidth="1"/>
    <col min="9737" max="9737" width="12.28515625" style="71" customWidth="1"/>
    <col min="9738" max="9738" width="14.42578125" style="71" bestFit="1" customWidth="1"/>
    <col min="9739" max="9739" width="13" style="71" bestFit="1" customWidth="1"/>
    <col min="9740" max="9740" width="10.5703125" style="71" bestFit="1" customWidth="1"/>
    <col min="9741" max="9983" width="9.140625" style="71"/>
    <col min="9984" max="9984" width="16.140625" style="71" customWidth="1"/>
    <col min="9985" max="9985" width="11.42578125" style="71" bestFit="1" customWidth="1"/>
    <col min="9986" max="9986" width="9.5703125" style="71" bestFit="1" customWidth="1"/>
    <col min="9987" max="9987" width="7.7109375" style="71" bestFit="1" customWidth="1"/>
    <col min="9988" max="9988" width="10.28515625" style="71" customWidth="1"/>
    <col min="9989" max="9989" width="9.140625" style="71"/>
    <col min="9990" max="9990" width="10" style="71" bestFit="1" customWidth="1"/>
    <col min="9991" max="9991" width="11" style="71" bestFit="1" customWidth="1"/>
    <col min="9992" max="9992" width="12.7109375" style="71" customWidth="1"/>
    <col min="9993" max="9993" width="12.28515625" style="71" customWidth="1"/>
    <col min="9994" max="9994" width="14.42578125" style="71" bestFit="1" customWidth="1"/>
    <col min="9995" max="9995" width="13" style="71" bestFit="1" customWidth="1"/>
    <col min="9996" max="9996" width="10.5703125" style="71" bestFit="1" customWidth="1"/>
    <col min="9997" max="10239" width="9.140625" style="71"/>
    <col min="10240" max="10240" width="16.140625" style="71" customWidth="1"/>
    <col min="10241" max="10241" width="11.42578125" style="71" bestFit="1" customWidth="1"/>
    <col min="10242" max="10242" width="9.5703125" style="71" bestFit="1" customWidth="1"/>
    <col min="10243" max="10243" width="7.7109375" style="71" bestFit="1" customWidth="1"/>
    <col min="10244" max="10244" width="10.28515625" style="71" customWidth="1"/>
    <col min="10245" max="10245" width="9.140625" style="71"/>
    <col min="10246" max="10246" width="10" style="71" bestFit="1" customWidth="1"/>
    <col min="10247" max="10247" width="11" style="71" bestFit="1" customWidth="1"/>
    <col min="10248" max="10248" width="12.7109375" style="71" customWidth="1"/>
    <col min="10249" max="10249" width="12.28515625" style="71" customWidth="1"/>
    <col min="10250" max="10250" width="14.42578125" style="71" bestFit="1" customWidth="1"/>
    <col min="10251" max="10251" width="13" style="71" bestFit="1" customWidth="1"/>
    <col min="10252" max="10252" width="10.5703125" style="71" bestFit="1" customWidth="1"/>
    <col min="10253" max="10495" width="9.140625" style="71"/>
    <col min="10496" max="10496" width="16.140625" style="71" customWidth="1"/>
    <col min="10497" max="10497" width="11.42578125" style="71" bestFit="1" customWidth="1"/>
    <col min="10498" max="10498" width="9.5703125" style="71" bestFit="1" customWidth="1"/>
    <col min="10499" max="10499" width="7.7109375" style="71" bestFit="1" customWidth="1"/>
    <col min="10500" max="10500" width="10.28515625" style="71" customWidth="1"/>
    <col min="10501" max="10501" width="9.140625" style="71"/>
    <col min="10502" max="10502" width="10" style="71" bestFit="1" customWidth="1"/>
    <col min="10503" max="10503" width="11" style="71" bestFit="1" customWidth="1"/>
    <col min="10504" max="10504" width="12.7109375" style="71" customWidth="1"/>
    <col min="10505" max="10505" width="12.28515625" style="71" customWidth="1"/>
    <col min="10506" max="10506" width="14.42578125" style="71" bestFit="1" customWidth="1"/>
    <col min="10507" max="10507" width="13" style="71" bestFit="1" customWidth="1"/>
    <col min="10508" max="10508" width="10.5703125" style="71" bestFit="1" customWidth="1"/>
    <col min="10509" max="10751" width="9.140625" style="71"/>
    <col min="10752" max="10752" width="16.140625" style="71" customWidth="1"/>
    <col min="10753" max="10753" width="11.42578125" style="71" bestFit="1" customWidth="1"/>
    <col min="10754" max="10754" width="9.5703125" style="71" bestFit="1" customWidth="1"/>
    <col min="10755" max="10755" width="7.7109375" style="71" bestFit="1" customWidth="1"/>
    <col min="10756" max="10756" width="10.28515625" style="71" customWidth="1"/>
    <col min="10757" max="10757" width="9.140625" style="71"/>
    <col min="10758" max="10758" width="10" style="71" bestFit="1" customWidth="1"/>
    <col min="10759" max="10759" width="11" style="71" bestFit="1" customWidth="1"/>
    <col min="10760" max="10760" width="12.7109375" style="71" customWidth="1"/>
    <col min="10761" max="10761" width="12.28515625" style="71" customWidth="1"/>
    <col min="10762" max="10762" width="14.42578125" style="71" bestFit="1" customWidth="1"/>
    <col min="10763" max="10763" width="13" style="71" bestFit="1" customWidth="1"/>
    <col min="10764" max="10764" width="10.5703125" style="71" bestFit="1" customWidth="1"/>
    <col min="10765" max="11007" width="9.140625" style="71"/>
    <col min="11008" max="11008" width="16.140625" style="71" customWidth="1"/>
    <col min="11009" max="11009" width="11.42578125" style="71" bestFit="1" customWidth="1"/>
    <col min="11010" max="11010" width="9.5703125" style="71" bestFit="1" customWidth="1"/>
    <col min="11011" max="11011" width="7.7109375" style="71" bestFit="1" customWidth="1"/>
    <col min="11012" max="11012" width="10.28515625" style="71" customWidth="1"/>
    <col min="11013" max="11013" width="9.140625" style="71"/>
    <col min="11014" max="11014" width="10" style="71" bestFit="1" customWidth="1"/>
    <col min="11015" max="11015" width="11" style="71" bestFit="1" customWidth="1"/>
    <col min="11016" max="11016" width="12.7109375" style="71" customWidth="1"/>
    <col min="11017" max="11017" width="12.28515625" style="71" customWidth="1"/>
    <col min="11018" max="11018" width="14.42578125" style="71" bestFit="1" customWidth="1"/>
    <col min="11019" max="11019" width="13" style="71" bestFit="1" customWidth="1"/>
    <col min="11020" max="11020" width="10.5703125" style="71" bestFit="1" customWidth="1"/>
    <col min="11021" max="11263" width="9.140625" style="71"/>
    <col min="11264" max="11264" width="16.140625" style="71" customWidth="1"/>
    <col min="11265" max="11265" width="11.42578125" style="71" bestFit="1" customWidth="1"/>
    <col min="11266" max="11266" width="9.5703125" style="71" bestFit="1" customWidth="1"/>
    <col min="11267" max="11267" width="7.7109375" style="71" bestFit="1" customWidth="1"/>
    <col min="11268" max="11268" width="10.28515625" style="71" customWidth="1"/>
    <col min="11269" max="11269" width="9.140625" style="71"/>
    <col min="11270" max="11270" width="10" style="71" bestFit="1" customWidth="1"/>
    <col min="11271" max="11271" width="11" style="71" bestFit="1" customWidth="1"/>
    <col min="11272" max="11272" width="12.7109375" style="71" customWidth="1"/>
    <col min="11273" max="11273" width="12.28515625" style="71" customWidth="1"/>
    <col min="11274" max="11274" width="14.42578125" style="71" bestFit="1" customWidth="1"/>
    <col min="11275" max="11275" width="13" style="71" bestFit="1" customWidth="1"/>
    <col min="11276" max="11276" width="10.5703125" style="71" bestFit="1" customWidth="1"/>
    <col min="11277" max="11519" width="9.140625" style="71"/>
    <col min="11520" max="11520" width="16.140625" style="71" customWidth="1"/>
    <col min="11521" max="11521" width="11.42578125" style="71" bestFit="1" customWidth="1"/>
    <col min="11522" max="11522" width="9.5703125" style="71" bestFit="1" customWidth="1"/>
    <col min="11523" max="11523" width="7.7109375" style="71" bestFit="1" customWidth="1"/>
    <col min="11524" max="11524" width="10.28515625" style="71" customWidth="1"/>
    <col min="11525" max="11525" width="9.140625" style="71"/>
    <col min="11526" max="11526" width="10" style="71" bestFit="1" customWidth="1"/>
    <col min="11527" max="11527" width="11" style="71" bestFit="1" customWidth="1"/>
    <col min="11528" max="11528" width="12.7109375" style="71" customWidth="1"/>
    <col min="11529" max="11529" width="12.28515625" style="71" customWidth="1"/>
    <col min="11530" max="11530" width="14.42578125" style="71" bestFit="1" customWidth="1"/>
    <col min="11531" max="11531" width="13" style="71" bestFit="1" customWidth="1"/>
    <col min="11532" max="11532" width="10.5703125" style="71" bestFit="1" customWidth="1"/>
    <col min="11533" max="11775" width="9.140625" style="71"/>
    <col min="11776" max="11776" width="16.140625" style="71" customWidth="1"/>
    <col min="11777" max="11777" width="11.42578125" style="71" bestFit="1" customWidth="1"/>
    <col min="11778" max="11778" width="9.5703125" style="71" bestFit="1" customWidth="1"/>
    <col min="11779" max="11779" width="7.7109375" style="71" bestFit="1" customWidth="1"/>
    <col min="11780" max="11780" width="10.28515625" style="71" customWidth="1"/>
    <col min="11781" max="11781" width="9.140625" style="71"/>
    <col min="11782" max="11782" width="10" style="71" bestFit="1" customWidth="1"/>
    <col min="11783" max="11783" width="11" style="71" bestFit="1" customWidth="1"/>
    <col min="11784" max="11784" width="12.7109375" style="71" customWidth="1"/>
    <col min="11785" max="11785" width="12.28515625" style="71" customWidth="1"/>
    <col min="11786" max="11786" width="14.42578125" style="71" bestFit="1" customWidth="1"/>
    <col min="11787" max="11787" width="13" style="71" bestFit="1" customWidth="1"/>
    <col min="11788" max="11788" width="10.5703125" style="71" bestFit="1" customWidth="1"/>
    <col min="11789" max="12031" width="9.140625" style="71"/>
    <col min="12032" max="12032" width="16.140625" style="71" customWidth="1"/>
    <col min="12033" max="12033" width="11.42578125" style="71" bestFit="1" customWidth="1"/>
    <col min="12034" max="12034" width="9.5703125" style="71" bestFit="1" customWidth="1"/>
    <col min="12035" max="12035" width="7.7109375" style="71" bestFit="1" customWidth="1"/>
    <col min="12036" max="12036" width="10.28515625" style="71" customWidth="1"/>
    <col min="12037" max="12037" width="9.140625" style="71"/>
    <col min="12038" max="12038" width="10" style="71" bestFit="1" customWidth="1"/>
    <col min="12039" max="12039" width="11" style="71" bestFit="1" customWidth="1"/>
    <col min="12040" max="12040" width="12.7109375" style="71" customWidth="1"/>
    <col min="12041" max="12041" width="12.28515625" style="71" customWidth="1"/>
    <col min="12042" max="12042" width="14.42578125" style="71" bestFit="1" customWidth="1"/>
    <col min="12043" max="12043" width="13" style="71" bestFit="1" customWidth="1"/>
    <col min="12044" max="12044" width="10.5703125" style="71" bestFit="1" customWidth="1"/>
    <col min="12045" max="12287" width="9.140625" style="71"/>
    <col min="12288" max="12288" width="16.140625" style="71" customWidth="1"/>
    <col min="12289" max="12289" width="11.42578125" style="71" bestFit="1" customWidth="1"/>
    <col min="12290" max="12290" width="9.5703125" style="71" bestFit="1" customWidth="1"/>
    <col min="12291" max="12291" width="7.7109375" style="71" bestFit="1" customWidth="1"/>
    <col min="12292" max="12292" width="10.28515625" style="71" customWidth="1"/>
    <col min="12293" max="12293" width="9.140625" style="71"/>
    <col min="12294" max="12294" width="10" style="71" bestFit="1" customWidth="1"/>
    <col min="12295" max="12295" width="11" style="71" bestFit="1" customWidth="1"/>
    <col min="12296" max="12296" width="12.7109375" style="71" customWidth="1"/>
    <col min="12297" max="12297" width="12.28515625" style="71" customWidth="1"/>
    <col min="12298" max="12298" width="14.42578125" style="71" bestFit="1" customWidth="1"/>
    <col min="12299" max="12299" width="13" style="71" bestFit="1" customWidth="1"/>
    <col min="12300" max="12300" width="10.5703125" style="71" bestFit="1" customWidth="1"/>
    <col min="12301" max="12543" width="9.140625" style="71"/>
    <col min="12544" max="12544" width="16.140625" style="71" customWidth="1"/>
    <col min="12545" max="12545" width="11.42578125" style="71" bestFit="1" customWidth="1"/>
    <col min="12546" max="12546" width="9.5703125" style="71" bestFit="1" customWidth="1"/>
    <col min="12547" max="12547" width="7.7109375" style="71" bestFit="1" customWidth="1"/>
    <col min="12548" max="12548" width="10.28515625" style="71" customWidth="1"/>
    <col min="12549" max="12549" width="9.140625" style="71"/>
    <col min="12550" max="12550" width="10" style="71" bestFit="1" customWidth="1"/>
    <col min="12551" max="12551" width="11" style="71" bestFit="1" customWidth="1"/>
    <col min="12552" max="12552" width="12.7109375" style="71" customWidth="1"/>
    <col min="12553" max="12553" width="12.28515625" style="71" customWidth="1"/>
    <col min="12554" max="12554" width="14.42578125" style="71" bestFit="1" customWidth="1"/>
    <col min="12555" max="12555" width="13" style="71" bestFit="1" customWidth="1"/>
    <col min="12556" max="12556" width="10.5703125" style="71" bestFit="1" customWidth="1"/>
    <col min="12557" max="12799" width="9.140625" style="71"/>
    <col min="12800" max="12800" width="16.140625" style="71" customWidth="1"/>
    <col min="12801" max="12801" width="11.42578125" style="71" bestFit="1" customWidth="1"/>
    <col min="12802" max="12802" width="9.5703125" style="71" bestFit="1" customWidth="1"/>
    <col min="12803" max="12803" width="7.7109375" style="71" bestFit="1" customWidth="1"/>
    <col min="12804" max="12804" width="10.28515625" style="71" customWidth="1"/>
    <col min="12805" max="12805" width="9.140625" style="71"/>
    <col min="12806" max="12806" width="10" style="71" bestFit="1" customWidth="1"/>
    <col min="12807" max="12807" width="11" style="71" bestFit="1" customWidth="1"/>
    <col min="12808" max="12808" width="12.7109375" style="71" customWidth="1"/>
    <col min="12809" max="12809" width="12.28515625" style="71" customWidth="1"/>
    <col min="12810" max="12810" width="14.42578125" style="71" bestFit="1" customWidth="1"/>
    <col min="12811" max="12811" width="13" style="71" bestFit="1" customWidth="1"/>
    <col min="12812" max="12812" width="10.5703125" style="71" bestFit="1" customWidth="1"/>
    <col min="12813" max="13055" width="9.140625" style="71"/>
    <col min="13056" max="13056" width="16.140625" style="71" customWidth="1"/>
    <col min="13057" max="13057" width="11.42578125" style="71" bestFit="1" customWidth="1"/>
    <col min="13058" max="13058" width="9.5703125" style="71" bestFit="1" customWidth="1"/>
    <col min="13059" max="13059" width="7.7109375" style="71" bestFit="1" customWidth="1"/>
    <col min="13060" max="13060" width="10.28515625" style="71" customWidth="1"/>
    <col min="13061" max="13061" width="9.140625" style="71"/>
    <col min="13062" max="13062" width="10" style="71" bestFit="1" customWidth="1"/>
    <col min="13063" max="13063" width="11" style="71" bestFit="1" customWidth="1"/>
    <col min="13064" max="13064" width="12.7109375" style="71" customWidth="1"/>
    <col min="13065" max="13065" width="12.28515625" style="71" customWidth="1"/>
    <col min="13066" max="13066" width="14.42578125" style="71" bestFit="1" customWidth="1"/>
    <col min="13067" max="13067" width="13" style="71" bestFit="1" customWidth="1"/>
    <col min="13068" max="13068" width="10.5703125" style="71" bestFit="1" customWidth="1"/>
    <col min="13069" max="13311" width="9.140625" style="71"/>
    <col min="13312" max="13312" width="16.140625" style="71" customWidth="1"/>
    <col min="13313" max="13313" width="11.42578125" style="71" bestFit="1" customWidth="1"/>
    <col min="13314" max="13314" width="9.5703125" style="71" bestFit="1" customWidth="1"/>
    <col min="13315" max="13315" width="7.7109375" style="71" bestFit="1" customWidth="1"/>
    <col min="13316" max="13316" width="10.28515625" style="71" customWidth="1"/>
    <col min="13317" max="13317" width="9.140625" style="71"/>
    <col min="13318" max="13318" width="10" style="71" bestFit="1" customWidth="1"/>
    <col min="13319" max="13319" width="11" style="71" bestFit="1" customWidth="1"/>
    <col min="13320" max="13320" width="12.7109375" style="71" customWidth="1"/>
    <col min="13321" max="13321" width="12.28515625" style="71" customWidth="1"/>
    <col min="13322" max="13322" width="14.42578125" style="71" bestFit="1" customWidth="1"/>
    <col min="13323" max="13323" width="13" style="71" bestFit="1" customWidth="1"/>
    <col min="13324" max="13324" width="10.5703125" style="71" bestFit="1" customWidth="1"/>
    <col min="13325" max="13567" width="9.140625" style="71"/>
    <col min="13568" max="13568" width="16.140625" style="71" customWidth="1"/>
    <col min="13569" max="13569" width="11.42578125" style="71" bestFit="1" customWidth="1"/>
    <col min="13570" max="13570" width="9.5703125" style="71" bestFit="1" customWidth="1"/>
    <col min="13571" max="13571" width="7.7109375" style="71" bestFit="1" customWidth="1"/>
    <col min="13572" max="13572" width="10.28515625" style="71" customWidth="1"/>
    <col min="13573" max="13573" width="9.140625" style="71"/>
    <col min="13574" max="13574" width="10" style="71" bestFit="1" customWidth="1"/>
    <col min="13575" max="13575" width="11" style="71" bestFit="1" customWidth="1"/>
    <col min="13576" max="13576" width="12.7109375" style="71" customWidth="1"/>
    <col min="13577" max="13577" width="12.28515625" style="71" customWidth="1"/>
    <col min="13578" max="13578" width="14.42578125" style="71" bestFit="1" customWidth="1"/>
    <col min="13579" max="13579" width="13" style="71" bestFit="1" customWidth="1"/>
    <col min="13580" max="13580" width="10.5703125" style="71" bestFit="1" customWidth="1"/>
    <col min="13581" max="13823" width="9.140625" style="71"/>
    <col min="13824" max="13824" width="16.140625" style="71" customWidth="1"/>
    <col min="13825" max="13825" width="11.42578125" style="71" bestFit="1" customWidth="1"/>
    <col min="13826" max="13826" width="9.5703125" style="71" bestFit="1" customWidth="1"/>
    <col min="13827" max="13827" width="7.7109375" style="71" bestFit="1" customWidth="1"/>
    <col min="13828" max="13828" width="10.28515625" style="71" customWidth="1"/>
    <col min="13829" max="13829" width="9.140625" style="71"/>
    <col min="13830" max="13830" width="10" style="71" bestFit="1" customWidth="1"/>
    <col min="13831" max="13831" width="11" style="71" bestFit="1" customWidth="1"/>
    <col min="13832" max="13832" width="12.7109375" style="71" customWidth="1"/>
    <col min="13833" max="13833" width="12.28515625" style="71" customWidth="1"/>
    <col min="13834" max="13834" width="14.42578125" style="71" bestFit="1" customWidth="1"/>
    <col min="13835" max="13835" width="13" style="71" bestFit="1" customWidth="1"/>
    <col min="13836" max="13836" width="10.5703125" style="71" bestFit="1" customWidth="1"/>
    <col min="13837" max="14079" width="9.140625" style="71"/>
    <col min="14080" max="14080" width="16.140625" style="71" customWidth="1"/>
    <col min="14081" max="14081" width="11.42578125" style="71" bestFit="1" customWidth="1"/>
    <col min="14082" max="14082" width="9.5703125" style="71" bestFit="1" customWidth="1"/>
    <col min="14083" max="14083" width="7.7109375" style="71" bestFit="1" customWidth="1"/>
    <col min="14084" max="14084" width="10.28515625" style="71" customWidth="1"/>
    <col min="14085" max="14085" width="9.140625" style="71"/>
    <col min="14086" max="14086" width="10" style="71" bestFit="1" customWidth="1"/>
    <col min="14087" max="14087" width="11" style="71" bestFit="1" customWidth="1"/>
    <col min="14088" max="14088" width="12.7109375" style="71" customWidth="1"/>
    <col min="14089" max="14089" width="12.28515625" style="71" customWidth="1"/>
    <col min="14090" max="14090" width="14.42578125" style="71" bestFit="1" customWidth="1"/>
    <col min="14091" max="14091" width="13" style="71" bestFit="1" customWidth="1"/>
    <col min="14092" max="14092" width="10.5703125" style="71" bestFit="1" customWidth="1"/>
    <col min="14093" max="14335" width="9.140625" style="71"/>
    <col min="14336" max="14336" width="16.140625" style="71" customWidth="1"/>
    <col min="14337" max="14337" width="11.42578125" style="71" bestFit="1" customWidth="1"/>
    <col min="14338" max="14338" width="9.5703125" style="71" bestFit="1" customWidth="1"/>
    <col min="14339" max="14339" width="7.7109375" style="71" bestFit="1" customWidth="1"/>
    <col min="14340" max="14340" width="10.28515625" style="71" customWidth="1"/>
    <col min="14341" max="14341" width="9.140625" style="71"/>
    <col min="14342" max="14342" width="10" style="71" bestFit="1" customWidth="1"/>
    <col min="14343" max="14343" width="11" style="71" bestFit="1" customWidth="1"/>
    <col min="14344" max="14344" width="12.7109375" style="71" customWidth="1"/>
    <col min="14345" max="14345" width="12.28515625" style="71" customWidth="1"/>
    <col min="14346" max="14346" width="14.42578125" style="71" bestFit="1" customWidth="1"/>
    <col min="14347" max="14347" width="13" style="71" bestFit="1" customWidth="1"/>
    <col min="14348" max="14348" width="10.5703125" style="71" bestFit="1" customWidth="1"/>
    <col min="14349" max="14591" width="9.140625" style="71"/>
    <col min="14592" max="14592" width="16.140625" style="71" customWidth="1"/>
    <col min="14593" max="14593" width="11.42578125" style="71" bestFit="1" customWidth="1"/>
    <col min="14594" max="14594" width="9.5703125" style="71" bestFit="1" customWidth="1"/>
    <col min="14595" max="14595" width="7.7109375" style="71" bestFit="1" customWidth="1"/>
    <col min="14596" max="14596" width="10.28515625" style="71" customWidth="1"/>
    <col min="14597" max="14597" width="9.140625" style="71"/>
    <col min="14598" max="14598" width="10" style="71" bestFit="1" customWidth="1"/>
    <col min="14599" max="14599" width="11" style="71" bestFit="1" customWidth="1"/>
    <col min="14600" max="14600" width="12.7109375" style="71" customWidth="1"/>
    <col min="14601" max="14601" width="12.28515625" style="71" customWidth="1"/>
    <col min="14602" max="14602" width="14.42578125" style="71" bestFit="1" customWidth="1"/>
    <col min="14603" max="14603" width="13" style="71" bestFit="1" customWidth="1"/>
    <col min="14604" max="14604" width="10.5703125" style="71" bestFit="1" customWidth="1"/>
    <col min="14605" max="14847" width="9.140625" style="71"/>
    <col min="14848" max="14848" width="16.140625" style="71" customWidth="1"/>
    <col min="14849" max="14849" width="11.42578125" style="71" bestFit="1" customWidth="1"/>
    <col min="14850" max="14850" width="9.5703125" style="71" bestFit="1" customWidth="1"/>
    <col min="14851" max="14851" width="7.7109375" style="71" bestFit="1" customWidth="1"/>
    <col min="14852" max="14852" width="10.28515625" style="71" customWidth="1"/>
    <col min="14853" max="14853" width="9.140625" style="71"/>
    <col min="14854" max="14854" width="10" style="71" bestFit="1" customWidth="1"/>
    <col min="14855" max="14855" width="11" style="71" bestFit="1" customWidth="1"/>
    <col min="14856" max="14856" width="12.7109375" style="71" customWidth="1"/>
    <col min="14857" max="14857" width="12.28515625" style="71" customWidth="1"/>
    <col min="14858" max="14858" width="14.42578125" style="71" bestFit="1" customWidth="1"/>
    <col min="14859" max="14859" width="13" style="71" bestFit="1" customWidth="1"/>
    <col min="14860" max="14860" width="10.5703125" style="71" bestFit="1" customWidth="1"/>
    <col min="14861" max="15103" width="9.140625" style="71"/>
    <col min="15104" max="15104" width="16.140625" style="71" customWidth="1"/>
    <col min="15105" max="15105" width="11.42578125" style="71" bestFit="1" customWidth="1"/>
    <col min="15106" max="15106" width="9.5703125" style="71" bestFit="1" customWidth="1"/>
    <col min="15107" max="15107" width="7.7109375" style="71" bestFit="1" customWidth="1"/>
    <col min="15108" max="15108" width="10.28515625" style="71" customWidth="1"/>
    <col min="15109" max="15109" width="9.140625" style="71"/>
    <col min="15110" max="15110" width="10" style="71" bestFit="1" customWidth="1"/>
    <col min="15111" max="15111" width="11" style="71" bestFit="1" customWidth="1"/>
    <col min="15112" max="15112" width="12.7109375" style="71" customWidth="1"/>
    <col min="15113" max="15113" width="12.28515625" style="71" customWidth="1"/>
    <col min="15114" max="15114" width="14.42578125" style="71" bestFit="1" customWidth="1"/>
    <col min="15115" max="15115" width="13" style="71" bestFit="1" customWidth="1"/>
    <col min="15116" max="15116" width="10.5703125" style="71" bestFit="1" customWidth="1"/>
    <col min="15117" max="15359" width="9.140625" style="71"/>
    <col min="15360" max="15360" width="16.140625" style="71" customWidth="1"/>
    <col min="15361" max="15361" width="11.42578125" style="71" bestFit="1" customWidth="1"/>
    <col min="15362" max="15362" width="9.5703125" style="71" bestFit="1" customWidth="1"/>
    <col min="15363" max="15363" width="7.7109375" style="71" bestFit="1" customWidth="1"/>
    <col min="15364" max="15364" width="10.28515625" style="71" customWidth="1"/>
    <col min="15365" max="15365" width="9.140625" style="71"/>
    <col min="15366" max="15366" width="10" style="71" bestFit="1" customWidth="1"/>
    <col min="15367" max="15367" width="11" style="71" bestFit="1" customWidth="1"/>
    <col min="15368" max="15368" width="12.7109375" style="71" customWidth="1"/>
    <col min="15369" max="15369" width="12.28515625" style="71" customWidth="1"/>
    <col min="15370" max="15370" width="14.42578125" style="71" bestFit="1" customWidth="1"/>
    <col min="15371" max="15371" width="13" style="71" bestFit="1" customWidth="1"/>
    <col min="15372" max="15372" width="10.5703125" style="71" bestFit="1" customWidth="1"/>
    <col min="15373" max="15615" width="9.140625" style="71"/>
    <col min="15616" max="15616" width="16.140625" style="71" customWidth="1"/>
    <col min="15617" max="15617" width="11.42578125" style="71" bestFit="1" customWidth="1"/>
    <col min="15618" max="15618" width="9.5703125" style="71" bestFit="1" customWidth="1"/>
    <col min="15619" max="15619" width="7.7109375" style="71" bestFit="1" customWidth="1"/>
    <col min="15620" max="15620" width="10.28515625" style="71" customWidth="1"/>
    <col min="15621" max="15621" width="9.140625" style="71"/>
    <col min="15622" max="15622" width="10" style="71" bestFit="1" customWidth="1"/>
    <col min="15623" max="15623" width="11" style="71" bestFit="1" customWidth="1"/>
    <col min="15624" max="15624" width="12.7109375" style="71" customWidth="1"/>
    <col min="15625" max="15625" width="12.28515625" style="71" customWidth="1"/>
    <col min="15626" max="15626" width="14.42578125" style="71" bestFit="1" customWidth="1"/>
    <col min="15627" max="15627" width="13" style="71" bestFit="1" customWidth="1"/>
    <col min="15628" max="15628" width="10.5703125" style="71" bestFit="1" customWidth="1"/>
    <col min="15629" max="15871" width="9.140625" style="71"/>
    <col min="15872" max="15872" width="16.140625" style="71" customWidth="1"/>
    <col min="15873" max="15873" width="11.42578125" style="71" bestFit="1" customWidth="1"/>
    <col min="15874" max="15874" width="9.5703125" style="71" bestFit="1" customWidth="1"/>
    <col min="15875" max="15875" width="7.7109375" style="71" bestFit="1" customWidth="1"/>
    <col min="15876" max="15876" width="10.28515625" style="71" customWidth="1"/>
    <col min="15877" max="15877" width="9.140625" style="71"/>
    <col min="15878" max="15878" width="10" style="71" bestFit="1" customWidth="1"/>
    <col min="15879" max="15879" width="11" style="71" bestFit="1" customWidth="1"/>
    <col min="15880" max="15880" width="12.7109375" style="71" customWidth="1"/>
    <col min="15881" max="15881" width="12.28515625" style="71" customWidth="1"/>
    <col min="15882" max="15882" width="14.42578125" style="71" bestFit="1" customWidth="1"/>
    <col min="15883" max="15883" width="13" style="71" bestFit="1" customWidth="1"/>
    <col min="15884" max="15884" width="10.5703125" style="71" bestFit="1" customWidth="1"/>
    <col min="15885" max="16127" width="9.140625" style="71"/>
    <col min="16128" max="16128" width="16.140625" style="71" customWidth="1"/>
    <col min="16129" max="16129" width="11.42578125" style="71" bestFit="1" customWidth="1"/>
    <col min="16130" max="16130" width="9.5703125" style="71" bestFit="1" customWidth="1"/>
    <col min="16131" max="16131" width="7.7109375" style="71" bestFit="1" customWidth="1"/>
    <col min="16132" max="16132" width="10.28515625" style="71" customWidth="1"/>
    <col min="16133" max="16133" width="9.140625" style="71"/>
    <col min="16134" max="16134" width="10" style="71" bestFit="1" customWidth="1"/>
    <col min="16135" max="16135" width="11" style="71" bestFit="1" customWidth="1"/>
    <col min="16136" max="16136" width="12.7109375" style="71" customWidth="1"/>
    <col min="16137" max="16137" width="12.28515625" style="71" customWidth="1"/>
    <col min="16138" max="16138" width="14.42578125" style="71" bestFit="1" customWidth="1"/>
    <col min="16139" max="16139" width="13" style="71" bestFit="1" customWidth="1"/>
    <col min="16140" max="16140" width="10.5703125" style="71" bestFit="1" customWidth="1"/>
    <col min="16141" max="16384" width="9.140625" style="71"/>
  </cols>
  <sheetData>
    <row r="1" spans="1:15" ht="33.75" customHeight="1" thickBot="1">
      <c r="A1" s="356" t="s">
        <v>317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</row>
    <row r="2" spans="1:15" ht="30" customHeight="1" thickBot="1">
      <c r="A2" s="357" t="s">
        <v>68</v>
      </c>
      <c r="B2" s="359" t="s">
        <v>109</v>
      </c>
      <c r="C2" s="359" t="s">
        <v>110</v>
      </c>
      <c r="D2" s="359"/>
      <c r="E2" s="359"/>
      <c r="F2" s="359"/>
      <c r="G2" s="359" t="s">
        <v>111</v>
      </c>
      <c r="H2" s="359" t="s">
        <v>112</v>
      </c>
      <c r="I2" s="361" t="s">
        <v>113</v>
      </c>
      <c r="J2" s="361" t="s">
        <v>114</v>
      </c>
      <c r="K2" s="363" t="s">
        <v>115</v>
      </c>
      <c r="L2" s="363" t="s">
        <v>116</v>
      </c>
    </row>
    <row r="3" spans="1:15" ht="36" customHeight="1" thickBot="1">
      <c r="A3" s="358"/>
      <c r="B3" s="360"/>
      <c r="C3" s="72" t="s">
        <v>117</v>
      </c>
      <c r="D3" s="72" t="s">
        <v>118</v>
      </c>
      <c r="E3" s="72" t="s">
        <v>119</v>
      </c>
      <c r="F3" s="72" t="s">
        <v>40</v>
      </c>
      <c r="G3" s="360"/>
      <c r="H3" s="360"/>
      <c r="I3" s="362"/>
      <c r="J3" s="362"/>
      <c r="K3" s="364"/>
      <c r="L3" s="364"/>
    </row>
    <row r="4" spans="1:15" ht="21" customHeight="1">
      <c r="A4" s="73">
        <v>1398</v>
      </c>
      <c r="B4" s="73">
        <v>2079368</v>
      </c>
      <c r="C4" s="73">
        <v>15628</v>
      </c>
      <c r="D4" s="73">
        <v>15688</v>
      </c>
      <c r="E4" s="74">
        <v>112705</v>
      </c>
      <c r="F4" s="74">
        <v>144021</v>
      </c>
      <c r="G4" s="74">
        <v>905759</v>
      </c>
      <c r="H4" s="74">
        <v>1340875</v>
      </c>
      <c r="I4" s="74">
        <v>2739215</v>
      </c>
      <c r="J4" s="74">
        <v>214634</v>
      </c>
      <c r="K4" s="74">
        <v>3129148</v>
      </c>
      <c r="L4" s="74">
        <f>H4+F4+B4</f>
        <v>3564264</v>
      </c>
      <c r="M4" s="75"/>
    </row>
    <row r="5" spans="1:15" ht="21" customHeight="1">
      <c r="A5" s="73">
        <v>1399</v>
      </c>
      <c r="B5" s="73">
        <v>2208302</v>
      </c>
      <c r="C5" s="73">
        <v>15385</v>
      </c>
      <c r="D5" s="73">
        <v>15384</v>
      </c>
      <c r="E5" s="74">
        <v>110789</v>
      </c>
      <c r="F5" s="74">
        <v>141558</v>
      </c>
      <c r="G5" s="74">
        <v>959860</v>
      </c>
      <c r="H5" s="74">
        <v>1426275</v>
      </c>
      <c r="I5" s="74">
        <v>2782041</v>
      </c>
      <c r="J5" s="74">
        <v>198602</v>
      </c>
      <c r="K5" s="74">
        <v>3309720</v>
      </c>
      <c r="L5" s="74">
        <f>H5+F5+B5</f>
        <v>3776135</v>
      </c>
      <c r="M5" s="75"/>
      <c r="O5" s="82"/>
    </row>
    <row r="6" spans="1:15" ht="21" customHeight="1" thickBot="1">
      <c r="A6" s="73">
        <v>1400</v>
      </c>
      <c r="B6" s="73">
        <v>2398075</v>
      </c>
      <c r="C6" s="73">
        <v>15526</v>
      </c>
      <c r="D6" s="73">
        <v>15418</v>
      </c>
      <c r="E6" s="74">
        <v>111284</v>
      </c>
      <c r="F6" s="74">
        <v>142228</v>
      </c>
      <c r="G6" s="74">
        <v>1048071</v>
      </c>
      <c r="H6" s="74">
        <v>1536397</v>
      </c>
      <c r="I6" s="74">
        <v>2930652</v>
      </c>
      <c r="J6" s="74">
        <v>193097</v>
      </c>
      <c r="K6" s="74">
        <v>3588374</v>
      </c>
      <c r="L6" s="74">
        <f>H6+F6+B6</f>
        <v>4076700</v>
      </c>
      <c r="M6" s="75"/>
      <c r="O6" s="82"/>
    </row>
    <row r="7" spans="1:15" ht="21" customHeight="1" thickBot="1">
      <c r="A7" s="253" t="s">
        <v>120</v>
      </c>
      <c r="B7" s="76">
        <v>122296</v>
      </c>
      <c r="C7" s="77">
        <v>961</v>
      </c>
      <c r="D7" s="78">
        <v>1109</v>
      </c>
      <c r="E7" s="77">
        <v>5653</v>
      </c>
      <c r="F7" s="79">
        <v>7723</v>
      </c>
      <c r="G7" s="80">
        <v>53637</v>
      </c>
      <c r="H7" s="76">
        <v>74978</v>
      </c>
      <c r="I7" s="80">
        <v>142835</v>
      </c>
      <c r="J7" s="76">
        <v>9706</v>
      </c>
      <c r="K7" s="81">
        <v>183656</v>
      </c>
      <c r="L7" s="79">
        <v>204997</v>
      </c>
      <c r="M7" s="75"/>
      <c r="O7" s="82"/>
    </row>
    <row r="8" spans="1:15" ht="21" customHeight="1" thickBot="1">
      <c r="A8" s="254" t="s">
        <v>121</v>
      </c>
      <c r="B8" s="83">
        <v>51238</v>
      </c>
      <c r="C8" s="84">
        <v>414</v>
      </c>
      <c r="D8" s="85">
        <v>512</v>
      </c>
      <c r="E8" s="84">
        <v>2276</v>
      </c>
      <c r="F8" s="79">
        <v>3202</v>
      </c>
      <c r="G8" s="86">
        <v>24514</v>
      </c>
      <c r="H8" s="83">
        <v>36738</v>
      </c>
      <c r="I8" s="86">
        <v>60514</v>
      </c>
      <c r="J8" s="83">
        <v>4336</v>
      </c>
      <c r="K8" s="81">
        <v>78954</v>
      </c>
      <c r="L8" s="79">
        <v>91178</v>
      </c>
      <c r="M8" s="75"/>
      <c r="O8" s="82"/>
    </row>
    <row r="9" spans="1:15" ht="21" customHeight="1" thickBot="1">
      <c r="A9" s="254" t="s">
        <v>43</v>
      </c>
      <c r="B9" s="83">
        <v>28125</v>
      </c>
      <c r="C9" s="84">
        <v>267</v>
      </c>
      <c r="D9" s="85">
        <v>177</v>
      </c>
      <c r="E9" s="84">
        <v>1644</v>
      </c>
      <c r="F9" s="79">
        <v>2088</v>
      </c>
      <c r="G9" s="86">
        <v>14746</v>
      </c>
      <c r="H9" s="83">
        <v>21497</v>
      </c>
      <c r="I9" s="86">
        <v>35360</v>
      </c>
      <c r="J9" s="83">
        <v>2866</v>
      </c>
      <c r="K9" s="81">
        <v>44959</v>
      </c>
      <c r="L9" s="79">
        <v>51710</v>
      </c>
      <c r="M9" s="75"/>
      <c r="O9" s="82"/>
    </row>
    <row r="10" spans="1:15" ht="21" customHeight="1" thickBot="1">
      <c r="A10" s="254" t="s">
        <v>14</v>
      </c>
      <c r="B10" s="83">
        <v>228261</v>
      </c>
      <c r="C10" s="84">
        <v>1251</v>
      </c>
      <c r="D10" s="85">
        <v>1599</v>
      </c>
      <c r="E10" s="84">
        <v>8351</v>
      </c>
      <c r="F10" s="79">
        <v>11201</v>
      </c>
      <c r="G10" s="86">
        <v>90131</v>
      </c>
      <c r="H10" s="83">
        <v>124221</v>
      </c>
      <c r="I10" s="86">
        <v>277353</v>
      </c>
      <c r="J10" s="83">
        <v>14781</v>
      </c>
      <c r="K10" s="81">
        <v>329593</v>
      </c>
      <c r="L10" s="79">
        <v>363683</v>
      </c>
      <c r="M10" s="75"/>
      <c r="O10" s="82"/>
    </row>
    <row r="11" spans="1:15" ht="21" customHeight="1" thickBot="1">
      <c r="A11" s="254" t="s">
        <v>33</v>
      </c>
      <c r="B11" s="83">
        <v>108858</v>
      </c>
      <c r="C11" s="84">
        <v>730</v>
      </c>
      <c r="D11" s="85">
        <v>603</v>
      </c>
      <c r="E11" s="84">
        <v>4080</v>
      </c>
      <c r="F11" s="79">
        <v>5413</v>
      </c>
      <c r="G11" s="86">
        <v>46007</v>
      </c>
      <c r="H11" s="83">
        <v>66239</v>
      </c>
      <c r="I11" s="86">
        <v>131663</v>
      </c>
      <c r="J11" s="83">
        <v>6651</v>
      </c>
      <c r="K11" s="81">
        <v>160278</v>
      </c>
      <c r="L11" s="79">
        <v>180510</v>
      </c>
      <c r="M11" s="75"/>
      <c r="O11" s="82"/>
    </row>
    <row r="12" spans="1:15" ht="21" customHeight="1" thickBot="1">
      <c r="A12" s="254" t="s">
        <v>122</v>
      </c>
      <c r="B12" s="83">
        <v>11201</v>
      </c>
      <c r="C12" s="84">
        <v>131</v>
      </c>
      <c r="D12" s="85">
        <v>138</v>
      </c>
      <c r="E12" s="84">
        <v>1368</v>
      </c>
      <c r="F12" s="79">
        <v>1637</v>
      </c>
      <c r="G12" s="86">
        <v>5113</v>
      </c>
      <c r="H12" s="83">
        <v>8659</v>
      </c>
      <c r="I12" s="86">
        <v>15803</v>
      </c>
      <c r="J12" s="83">
        <v>2505</v>
      </c>
      <c r="K12" s="81">
        <v>17951</v>
      </c>
      <c r="L12" s="79">
        <v>21497</v>
      </c>
      <c r="M12" s="75"/>
      <c r="O12" s="82"/>
    </row>
    <row r="13" spans="1:15" ht="21" customHeight="1" thickBot="1">
      <c r="A13" s="254" t="s">
        <v>16</v>
      </c>
      <c r="B13" s="83">
        <v>20239</v>
      </c>
      <c r="C13" s="84">
        <v>135</v>
      </c>
      <c r="D13" s="85">
        <v>184</v>
      </c>
      <c r="E13" s="84">
        <v>2366</v>
      </c>
      <c r="F13" s="79">
        <v>2685</v>
      </c>
      <c r="G13" s="86">
        <v>12158</v>
      </c>
      <c r="H13" s="83">
        <v>20666</v>
      </c>
      <c r="I13" s="86">
        <v>28049</v>
      </c>
      <c r="J13" s="83">
        <v>3977</v>
      </c>
      <c r="K13" s="81">
        <v>35082</v>
      </c>
      <c r="L13" s="79">
        <v>43590</v>
      </c>
      <c r="M13" s="75"/>
      <c r="O13" s="82"/>
    </row>
    <row r="14" spans="1:15" ht="21" customHeight="1" thickBot="1">
      <c r="A14" s="254" t="s">
        <v>123</v>
      </c>
      <c r="B14" s="83">
        <v>25971</v>
      </c>
      <c r="C14" s="84">
        <v>248</v>
      </c>
      <c r="D14" s="85">
        <v>247</v>
      </c>
      <c r="E14" s="84">
        <v>1480</v>
      </c>
      <c r="F14" s="79">
        <v>1975</v>
      </c>
      <c r="G14" s="86">
        <v>10886</v>
      </c>
      <c r="H14" s="83">
        <v>16513</v>
      </c>
      <c r="I14" s="86">
        <v>28442</v>
      </c>
      <c r="J14" s="83">
        <v>2805</v>
      </c>
      <c r="K14" s="81">
        <v>38832</v>
      </c>
      <c r="L14" s="79">
        <v>44459</v>
      </c>
      <c r="M14" s="75"/>
      <c r="O14" s="82"/>
    </row>
    <row r="15" spans="1:15" ht="21" customHeight="1" thickBot="1">
      <c r="A15" s="254" t="s">
        <v>31</v>
      </c>
      <c r="B15" s="83">
        <v>16127</v>
      </c>
      <c r="C15" s="84">
        <v>126</v>
      </c>
      <c r="D15" s="85">
        <v>85</v>
      </c>
      <c r="E15" s="84">
        <v>616</v>
      </c>
      <c r="F15" s="79">
        <v>827</v>
      </c>
      <c r="G15" s="86">
        <v>5806</v>
      </c>
      <c r="H15" s="83">
        <v>9037</v>
      </c>
      <c r="I15" s="86">
        <v>22295</v>
      </c>
      <c r="J15" s="83">
        <v>1301</v>
      </c>
      <c r="K15" s="81">
        <v>22760</v>
      </c>
      <c r="L15" s="79">
        <v>25991</v>
      </c>
      <c r="M15" s="75"/>
      <c r="O15" s="82"/>
    </row>
    <row r="16" spans="1:15" ht="21" customHeight="1" thickBot="1">
      <c r="A16" s="254" t="s">
        <v>30</v>
      </c>
      <c r="B16" s="83">
        <v>142135</v>
      </c>
      <c r="C16" s="84">
        <v>1070</v>
      </c>
      <c r="D16" s="85">
        <v>936</v>
      </c>
      <c r="E16" s="84">
        <v>6695</v>
      </c>
      <c r="F16" s="79">
        <v>8701</v>
      </c>
      <c r="G16" s="86">
        <v>64448</v>
      </c>
      <c r="H16" s="83">
        <v>95675</v>
      </c>
      <c r="I16" s="86">
        <v>181712</v>
      </c>
      <c r="J16" s="83">
        <v>12293</v>
      </c>
      <c r="K16" s="81">
        <v>215284</v>
      </c>
      <c r="L16" s="79">
        <v>246511</v>
      </c>
      <c r="M16" s="75"/>
      <c r="O16" s="82"/>
    </row>
    <row r="17" spans="1:15" ht="21" customHeight="1" thickBot="1">
      <c r="A17" s="254" t="s">
        <v>29</v>
      </c>
      <c r="B17" s="83">
        <v>14091</v>
      </c>
      <c r="C17" s="84">
        <v>143</v>
      </c>
      <c r="D17" s="85">
        <v>150</v>
      </c>
      <c r="E17" s="84">
        <v>898</v>
      </c>
      <c r="F17" s="79">
        <v>1191</v>
      </c>
      <c r="G17" s="86">
        <v>6468</v>
      </c>
      <c r="H17" s="83">
        <v>10146</v>
      </c>
      <c r="I17" s="86">
        <v>19847</v>
      </c>
      <c r="J17" s="83">
        <v>1884</v>
      </c>
      <c r="K17" s="81">
        <v>21750</v>
      </c>
      <c r="L17" s="79">
        <v>25428</v>
      </c>
      <c r="M17" s="75"/>
      <c r="O17" s="82"/>
    </row>
    <row r="18" spans="1:15" ht="21" customHeight="1" thickBot="1">
      <c r="A18" s="254" t="s">
        <v>17</v>
      </c>
      <c r="B18" s="83">
        <v>125647</v>
      </c>
      <c r="C18" s="84">
        <v>1302</v>
      </c>
      <c r="D18" s="85">
        <v>1860</v>
      </c>
      <c r="E18" s="84">
        <v>8774</v>
      </c>
      <c r="F18" s="79">
        <v>11936</v>
      </c>
      <c r="G18" s="86">
        <v>82351</v>
      </c>
      <c r="H18" s="83">
        <v>133889</v>
      </c>
      <c r="I18" s="86">
        <v>194661</v>
      </c>
      <c r="J18" s="83">
        <v>19106</v>
      </c>
      <c r="K18" s="81">
        <v>219934</v>
      </c>
      <c r="L18" s="79">
        <v>271472</v>
      </c>
      <c r="M18" s="75"/>
      <c r="O18" s="82"/>
    </row>
    <row r="19" spans="1:15" ht="21" customHeight="1" thickBot="1">
      <c r="A19" s="254" t="s">
        <v>18</v>
      </c>
      <c r="B19" s="83">
        <v>30755</v>
      </c>
      <c r="C19" s="84">
        <v>282</v>
      </c>
      <c r="D19" s="85">
        <v>292</v>
      </c>
      <c r="E19" s="84">
        <v>2294</v>
      </c>
      <c r="F19" s="79">
        <v>2868</v>
      </c>
      <c r="G19" s="86">
        <v>12167</v>
      </c>
      <c r="H19" s="83">
        <v>17460</v>
      </c>
      <c r="I19" s="86">
        <v>40859</v>
      </c>
      <c r="J19" s="83">
        <v>4288</v>
      </c>
      <c r="K19" s="81">
        <v>45790</v>
      </c>
      <c r="L19" s="79">
        <v>51083</v>
      </c>
      <c r="M19" s="75"/>
      <c r="O19" s="82"/>
    </row>
    <row r="20" spans="1:15" ht="21" customHeight="1" thickBot="1">
      <c r="A20" s="254" t="s">
        <v>19</v>
      </c>
      <c r="B20" s="83">
        <v>29478</v>
      </c>
      <c r="C20" s="84">
        <v>211</v>
      </c>
      <c r="D20" s="85">
        <v>256</v>
      </c>
      <c r="E20" s="84">
        <v>1435</v>
      </c>
      <c r="F20" s="79">
        <v>1902</v>
      </c>
      <c r="G20" s="86">
        <v>12685</v>
      </c>
      <c r="H20" s="83">
        <v>17280</v>
      </c>
      <c r="I20" s="86">
        <v>36457</v>
      </c>
      <c r="J20" s="83">
        <v>2342</v>
      </c>
      <c r="K20" s="81">
        <v>44065</v>
      </c>
      <c r="L20" s="79">
        <v>48660</v>
      </c>
      <c r="M20" s="75"/>
      <c r="O20" s="82"/>
    </row>
    <row r="21" spans="1:15" ht="21" customHeight="1" thickBot="1">
      <c r="A21" s="254" t="s">
        <v>124</v>
      </c>
      <c r="B21" s="83">
        <v>20848</v>
      </c>
      <c r="C21" s="84">
        <v>134</v>
      </c>
      <c r="D21" s="85">
        <v>83</v>
      </c>
      <c r="E21" s="84">
        <v>1333</v>
      </c>
      <c r="F21" s="79">
        <v>1550</v>
      </c>
      <c r="G21" s="86">
        <v>11587</v>
      </c>
      <c r="H21" s="83">
        <v>25238</v>
      </c>
      <c r="I21" s="86">
        <v>37788</v>
      </c>
      <c r="J21" s="83">
        <v>3197</v>
      </c>
      <c r="K21" s="81">
        <v>33985</v>
      </c>
      <c r="L21" s="79">
        <v>47636</v>
      </c>
      <c r="M21" s="75"/>
      <c r="O21" s="82"/>
    </row>
    <row r="22" spans="1:15" ht="21" customHeight="1" thickBot="1">
      <c r="A22" s="254" t="s">
        <v>125</v>
      </c>
      <c r="B22" s="83">
        <v>224293</v>
      </c>
      <c r="C22" s="84">
        <v>528</v>
      </c>
      <c r="D22" s="85">
        <v>548</v>
      </c>
      <c r="E22" s="84">
        <v>4956</v>
      </c>
      <c r="F22" s="79">
        <v>6032</v>
      </c>
      <c r="G22" s="86">
        <v>94905</v>
      </c>
      <c r="H22" s="83">
        <v>128863</v>
      </c>
      <c r="I22" s="86">
        <v>236656</v>
      </c>
      <c r="J22" s="83">
        <v>8977</v>
      </c>
      <c r="K22" s="81">
        <v>315864</v>
      </c>
      <c r="L22" s="79">
        <v>359188</v>
      </c>
      <c r="M22" s="75"/>
      <c r="O22" s="82"/>
    </row>
    <row r="23" spans="1:15" ht="21" customHeight="1" thickBot="1">
      <c r="A23" s="254" t="s">
        <v>126</v>
      </c>
      <c r="B23" s="83">
        <v>117521</v>
      </c>
      <c r="C23" s="84">
        <v>926</v>
      </c>
      <c r="D23" s="85">
        <v>964</v>
      </c>
      <c r="E23" s="84">
        <v>6372</v>
      </c>
      <c r="F23" s="79">
        <v>8262</v>
      </c>
      <c r="G23" s="86">
        <v>56018</v>
      </c>
      <c r="H23" s="83">
        <v>80697</v>
      </c>
      <c r="I23" s="86">
        <v>145216</v>
      </c>
      <c r="J23" s="83">
        <v>9230</v>
      </c>
      <c r="K23" s="81">
        <v>181801</v>
      </c>
      <c r="L23" s="79">
        <v>206480</v>
      </c>
      <c r="M23" s="75"/>
      <c r="O23" s="82"/>
    </row>
    <row r="24" spans="1:15" ht="21" customHeight="1" thickBot="1">
      <c r="A24" s="254" t="s">
        <v>127</v>
      </c>
      <c r="B24" s="83">
        <v>221502</v>
      </c>
      <c r="C24" s="84">
        <v>497</v>
      </c>
      <c r="D24" s="85">
        <v>522</v>
      </c>
      <c r="E24" s="84">
        <v>6901</v>
      </c>
      <c r="F24" s="79">
        <v>7920</v>
      </c>
      <c r="G24" s="86">
        <v>85539</v>
      </c>
      <c r="H24" s="83">
        <v>116968</v>
      </c>
      <c r="I24" s="86">
        <v>231102</v>
      </c>
      <c r="J24" s="83">
        <v>8177</v>
      </c>
      <c r="K24" s="81">
        <v>324327</v>
      </c>
      <c r="L24" s="79">
        <v>346390</v>
      </c>
      <c r="M24" s="75"/>
      <c r="O24" s="82"/>
    </row>
    <row r="25" spans="1:15" ht="21" customHeight="1" thickBot="1">
      <c r="A25" s="254" t="s">
        <v>20</v>
      </c>
      <c r="B25" s="83">
        <v>128592</v>
      </c>
      <c r="C25" s="84">
        <v>821</v>
      </c>
      <c r="D25" s="85">
        <v>661</v>
      </c>
      <c r="E25" s="84">
        <v>6267</v>
      </c>
      <c r="F25" s="79">
        <v>7749</v>
      </c>
      <c r="G25" s="86">
        <v>54817</v>
      </c>
      <c r="H25" s="83">
        <v>83556</v>
      </c>
      <c r="I25" s="86">
        <v>155995</v>
      </c>
      <c r="J25" s="83">
        <v>10281</v>
      </c>
      <c r="K25" s="81">
        <v>191158</v>
      </c>
      <c r="L25" s="79">
        <v>219897</v>
      </c>
      <c r="M25" s="75"/>
      <c r="O25" s="82"/>
    </row>
    <row r="26" spans="1:15" ht="21" customHeight="1" thickBot="1">
      <c r="A26" s="254" t="s">
        <v>128</v>
      </c>
      <c r="B26" s="83">
        <v>58930</v>
      </c>
      <c r="C26" s="84">
        <v>378</v>
      </c>
      <c r="D26" s="85">
        <v>392</v>
      </c>
      <c r="E26" s="84">
        <v>2273</v>
      </c>
      <c r="F26" s="79">
        <v>3043</v>
      </c>
      <c r="G26" s="86">
        <v>21110</v>
      </c>
      <c r="H26" s="83">
        <v>30120</v>
      </c>
      <c r="I26" s="86">
        <v>81482</v>
      </c>
      <c r="J26" s="83">
        <v>4459</v>
      </c>
      <c r="K26" s="81">
        <v>83083</v>
      </c>
      <c r="L26" s="79">
        <v>92093</v>
      </c>
      <c r="M26" s="75"/>
      <c r="O26" s="82"/>
    </row>
    <row r="27" spans="1:15" ht="21" customHeight="1" thickBot="1">
      <c r="A27" s="254" t="s">
        <v>22</v>
      </c>
      <c r="B27" s="83">
        <v>32045</v>
      </c>
      <c r="C27" s="84">
        <v>280</v>
      </c>
      <c r="D27" s="85">
        <v>213</v>
      </c>
      <c r="E27" s="84">
        <v>1797</v>
      </c>
      <c r="F27" s="79">
        <v>2290</v>
      </c>
      <c r="G27" s="86">
        <v>14236</v>
      </c>
      <c r="H27" s="83">
        <v>21290</v>
      </c>
      <c r="I27" s="86">
        <v>40445</v>
      </c>
      <c r="J27" s="83">
        <v>3244</v>
      </c>
      <c r="K27" s="81">
        <v>48571</v>
      </c>
      <c r="L27" s="79">
        <v>55625</v>
      </c>
      <c r="M27" s="75"/>
      <c r="O27" s="82"/>
    </row>
    <row r="28" spans="1:15" ht="21" customHeight="1" thickBot="1">
      <c r="A28" s="254" t="s">
        <v>129</v>
      </c>
      <c r="B28" s="83">
        <v>31192</v>
      </c>
      <c r="C28" s="84">
        <v>302</v>
      </c>
      <c r="D28" s="85">
        <v>202</v>
      </c>
      <c r="E28" s="84">
        <v>1960</v>
      </c>
      <c r="F28" s="79">
        <v>2464</v>
      </c>
      <c r="G28" s="86">
        <v>13683</v>
      </c>
      <c r="H28" s="83">
        <v>20453</v>
      </c>
      <c r="I28" s="86">
        <v>36115</v>
      </c>
      <c r="J28" s="83">
        <v>3458</v>
      </c>
      <c r="K28" s="81">
        <v>47339</v>
      </c>
      <c r="L28" s="79">
        <v>54109</v>
      </c>
      <c r="M28" s="75"/>
      <c r="O28" s="82"/>
    </row>
    <row r="29" spans="1:15" ht="21" customHeight="1" thickBot="1">
      <c r="A29" s="254" t="s">
        <v>130</v>
      </c>
      <c r="B29" s="83">
        <v>69365</v>
      </c>
      <c r="C29" s="84">
        <v>334</v>
      </c>
      <c r="D29" s="85">
        <v>234</v>
      </c>
      <c r="E29" s="84">
        <v>3159</v>
      </c>
      <c r="F29" s="79">
        <v>3727</v>
      </c>
      <c r="G29" s="86">
        <v>32864</v>
      </c>
      <c r="H29" s="83">
        <v>49075</v>
      </c>
      <c r="I29" s="86">
        <v>85229</v>
      </c>
      <c r="J29" s="83">
        <v>4903</v>
      </c>
      <c r="K29" s="81">
        <v>105956</v>
      </c>
      <c r="L29" s="79">
        <v>122167</v>
      </c>
      <c r="M29" s="75"/>
      <c r="O29" s="82"/>
    </row>
    <row r="30" spans="1:15" ht="21" customHeight="1" thickBot="1">
      <c r="A30" s="254" t="s">
        <v>131</v>
      </c>
      <c r="B30" s="83">
        <v>40623</v>
      </c>
      <c r="C30" s="84">
        <v>351</v>
      </c>
      <c r="D30" s="85">
        <v>354</v>
      </c>
      <c r="E30" s="84">
        <v>1774</v>
      </c>
      <c r="F30" s="79">
        <v>2479</v>
      </c>
      <c r="G30" s="86">
        <v>20902</v>
      </c>
      <c r="H30" s="83">
        <v>32535</v>
      </c>
      <c r="I30" s="86">
        <v>52916</v>
      </c>
      <c r="J30" s="83">
        <v>3507</v>
      </c>
      <c r="K30" s="81">
        <v>64004</v>
      </c>
      <c r="L30" s="79">
        <v>75637</v>
      </c>
      <c r="M30" s="75"/>
      <c r="O30" s="82"/>
    </row>
    <row r="31" spans="1:15" ht="21" customHeight="1" thickBot="1">
      <c r="A31" s="255" t="s">
        <v>56</v>
      </c>
      <c r="B31" s="83">
        <v>9815</v>
      </c>
      <c r="C31" s="84">
        <v>149</v>
      </c>
      <c r="D31" s="85">
        <v>134</v>
      </c>
      <c r="E31" s="84">
        <v>733</v>
      </c>
      <c r="F31" s="79">
        <v>1016</v>
      </c>
      <c r="G31" s="86">
        <v>5848</v>
      </c>
      <c r="H31" s="83">
        <v>10278</v>
      </c>
      <c r="I31" s="86">
        <v>14868</v>
      </c>
      <c r="J31" s="83">
        <v>1688</v>
      </c>
      <c r="K31" s="81">
        <v>16679</v>
      </c>
      <c r="L31" s="79">
        <v>21109</v>
      </c>
      <c r="M31" s="75"/>
      <c r="O31" s="82"/>
    </row>
    <row r="32" spans="1:15" ht="21" customHeight="1" thickBot="1">
      <c r="A32" s="254" t="s">
        <v>132</v>
      </c>
      <c r="B32" s="83">
        <v>34082</v>
      </c>
      <c r="C32" s="84">
        <v>315</v>
      </c>
      <c r="D32" s="85">
        <v>215</v>
      </c>
      <c r="E32" s="84">
        <v>2482</v>
      </c>
      <c r="F32" s="79">
        <v>3012</v>
      </c>
      <c r="G32" s="86">
        <v>17081</v>
      </c>
      <c r="H32" s="83">
        <v>26094</v>
      </c>
      <c r="I32" s="86">
        <v>38634</v>
      </c>
      <c r="J32" s="83">
        <v>4185</v>
      </c>
      <c r="K32" s="81">
        <v>54175</v>
      </c>
      <c r="L32" s="79">
        <v>63188</v>
      </c>
      <c r="M32" s="75"/>
      <c r="O32" s="82"/>
    </row>
    <row r="33" spans="1:15" ht="21" customHeight="1" thickBot="1">
      <c r="A33" s="254" t="s">
        <v>133</v>
      </c>
      <c r="B33" s="83">
        <v>104284</v>
      </c>
      <c r="C33" s="84">
        <v>811</v>
      </c>
      <c r="D33" s="85">
        <v>724</v>
      </c>
      <c r="E33" s="84">
        <v>5506</v>
      </c>
      <c r="F33" s="79">
        <v>7041</v>
      </c>
      <c r="G33" s="86">
        <v>40131</v>
      </c>
      <c r="H33" s="83">
        <v>55054</v>
      </c>
      <c r="I33" s="86">
        <v>111814</v>
      </c>
      <c r="J33" s="83">
        <v>8461</v>
      </c>
      <c r="K33" s="81">
        <v>151456</v>
      </c>
      <c r="L33" s="79">
        <v>166379</v>
      </c>
      <c r="M33" s="75"/>
      <c r="O33" s="82"/>
    </row>
    <row r="34" spans="1:15" ht="21" customHeight="1" thickBot="1">
      <c r="A34" s="254" t="s">
        <v>24</v>
      </c>
      <c r="B34" s="83">
        <v>43046</v>
      </c>
      <c r="C34" s="84">
        <v>351</v>
      </c>
      <c r="D34" s="85">
        <v>234</v>
      </c>
      <c r="E34" s="84">
        <v>1813</v>
      </c>
      <c r="F34" s="79">
        <v>2398</v>
      </c>
      <c r="G34" s="86">
        <v>20545</v>
      </c>
      <c r="H34" s="83">
        <v>32411</v>
      </c>
      <c r="I34" s="86">
        <v>60283</v>
      </c>
      <c r="J34" s="83">
        <v>3662</v>
      </c>
      <c r="K34" s="81">
        <v>65989</v>
      </c>
      <c r="L34" s="79">
        <v>77855</v>
      </c>
      <c r="M34" s="75"/>
      <c r="O34" s="82"/>
    </row>
    <row r="35" spans="1:15" ht="21" customHeight="1" thickBot="1">
      <c r="A35" s="254" t="s">
        <v>25</v>
      </c>
      <c r="B35" s="83">
        <v>117774</v>
      </c>
      <c r="C35" s="84">
        <v>810</v>
      </c>
      <c r="D35" s="85">
        <v>676</v>
      </c>
      <c r="E35" s="84">
        <v>6764</v>
      </c>
      <c r="F35" s="79">
        <v>8250</v>
      </c>
      <c r="G35" s="86">
        <v>46559</v>
      </c>
      <c r="H35" s="83">
        <v>65268</v>
      </c>
      <c r="I35" s="86">
        <v>133279</v>
      </c>
      <c r="J35" s="83">
        <v>10563</v>
      </c>
      <c r="K35" s="81">
        <v>172583</v>
      </c>
      <c r="L35" s="79">
        <v>191292</v>
      </c>
      <c r="M35" s="75"/>
      <c r="O35" s="82"/>
    </row>
    <row r="36" spans="1:15" ht="21" customHeight="1" thickBot="1">
      <c r="A36" s="254" t="s">
        <v>134</v>
      </c>
      <c r="B36" s="83">
        <v>63399</v>
      </c>
      <c r="C36" s="84">
        <v>507</v>
      </c>
      <c r="D36" s="85">
        <v>517</v>
      </c>
      <c r="E36" s="84">
        <v>2593</v>
      </c>
      <c r="F36" s="79">
        <v>3617</v>
      </c>
      <c r="G36" s="86">
        <v>21361</v>
      </c>
      <c r="H36" s="83">
        <v>30502</v>
      </c>
      <c r="I36" s="86">
        <v>86966</v>
      </c>
      <c r="J36" s="83">
        <v>4884</v>
      </c>
      <c r="K36" s="81">
        <v>88377</v>
      </c>
      <c r="L36" s="79">
        <v>97518</v>
      </c>
      <c r="M36" s="75"/>
      <c r="O36" s="82"/>
    </row>
    <row r="37" spans="1:15" ht="21" customHeight="1" thickBot="1">
      <c r="A37" s="254" t="s">
        <v>26</v>
      </c>
      <c r="B37" s="83">
        <v>26975</v>
      </c>
      <c r="C37" s="84">
        <v>110</v>
      </c>
      <c r="D37" s="85">
        <v>150</v>
      </c>
      <c r="E37" s="84">
        <v>1129</v>
      </c>
      <c r="F37" s="79">
        <v>1389</v>
      </c>
      <c r="G37" s="86">
        <v>13185</v>
      </c>
      <c r="H37" s="83">
        <v>23312</v>
      </c>
      <c r="I37" s="86">
        <v>39799</v>
      </c>
      <c r="J37" s="83">
        <v>2132</v>
      </c>
      <c r="K37" s="81">
        <v>41549</v>
      </c>
      <c r="L37" s="79">
        <v>51676</v>
      </c>
      <c r="M37" s="75"/>
      <c r="O37" s="82"/>
    </row>
    <row r="38" spans="1:15" ht="21" customHeight="1" thickBot="1">
      <c r="A38" s="254" t="s">
        <v>27</v>
      </c>
      <c r="B38" s="83">
        <v>41692</v>
      </c>
      <c r="C38" s="84">
        <v>309</v>
      </c>
      <c r="D38" s="85">
        <v>225</v>
      </c>
      <c r="E38" s="84">
        <v>3058</v>
      </c>
      <c r="F38" s="79">
        <v>3592</v>
      </c>
      <c r="G38" s="86">
        <v>19624</v>
      </c>
      <c r="H38" s="83">
        <v>28457</v>
      </c>
      <c r="I38" s="86">
        <v>48439</v>
      </c>
      <c r="J38" s="83">
        <v>4982</v>
      </c>
      <c r="K38" s="81">
        <v>64908</v>
      </c>
      <c r="L38" s="79">
        <v>73741</v>
      </c>
      <c r="M38" s="75"/>
      <c r="O38" s="82"/>
    </row>
    <row r="39" spans="1:15" ht="21" customHeight="1" thickBot="1">
      <c r="A39" s="254" t="s">
        <v>135</v>
      </c>
      <c r="B39" s="83">
        <v>57675</v>
      </c>
      <c r="C39" s="84">
        <v>342</v>
      </c>
      <c r="D39" s="85">
        <v>222</v>
      </c>
      <c r="E39" s="84">
        <v>2484</v>
      </c>
      <c r="F39" s="79">
        <v>3048</v>
      </c>
      <c r="G39" s="86">
        <v>16959</v>
      </c>
      <c r="H39" s="83">
        <v>23228</v>
      </c>
      <c r="I39" s="86">
        <v>77776</v>
      </c>
      <c r="J39" s="83">
        <v>4266</v>
      </c>
      <c r="K39" s="81">
        <v>77682</v>
      </c>
      <c r="L39" s="79">
        <v>83951</v>
      </c>
      <c r="M39" s="75"/>
    </row>
    <row r="40" spans="1:15" ht="21" customHeight="1">
      <c r="A40" s="353" t="s">
        <v>171</v>
      </c>
      <c r="B40" s="355"/>
      <c r="C40" s="355"/>
      <c r="D40" s="355"/>
      <c r="E40" s="355"/>
      <c r="F40" s="355"/>
      <c r="G40" s="355"/>
      <c r="H40" s="87"/>
      <c r="I40" s="87"/>
      <c r="J40" s="87"/>
      <c r="K40" s="87"/>
      <c r="L40" s="87"/>
      <c r="M40" s="75"/>
    </row>
    <row r="41" spans="1:15" ht="21">
      <c r="A41" s="353" t="s">
        <v>136</v>
      </c>
      <c r="B41" s="354"/>
      <c r="C41" s="354"/>
      <c r="D41" s="354"/>
      <c r="E41" s="354"/>
      <c r="F41" s="354"/>
      <c r="G41" s="354"/>
    </row>
    <row r="45" spans="1:15" ht="18.75" customHeight="1"/>
  </sheetData>
  <mergeCells count="12">
    <mergeCell ref="A41:G41"/>
    <mergeCell ref="A40:G40"/>
    <mergeCell ref="A1:L1"/>
    <mergeCell ref="A2:A3"/>
    <mergeCell ref="B2:B3"/>
    <mergeCell ref="C2:F2"/>
    <mergeCell ref="G2:G3"/>
    <mergeCell ref="H2:H3"/>
    <mergeCell ref="I2:I3"/>
    <mergeCell ref="J2:J3"/>
    <mergeCell ref="K2:K3"/>
    <mergeCell ref="L2:L3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CB7F-9E50-4F95-AD1D-77E07158FFC4}">
  <sheetPr>
    <tabColor rgb="FF9999FF"/>
    <pageSetUpPr fitToPage="1"/>
  </sheetPr>
  <dimension ref="A1:Q39"/>
  <sheetViews>
    <sheetView rightToLeft="1" view="pageBreakPreview" zoomScaleNormal="100" zoomScaleSheetLayoutView="100" workbookViewId="0">
      <selection sqref="A1:M1"/>
    </sheetView>
  </sheetViews>
  <sheetFormatPr defaultRowHeight="18.75"/>
  <cols>
    <col min="1" max="1" width="14.5703125" style="71" customWidth="1"/>
    <col min="2" max="13" width="9.7109375" style="71" customWidth="1"/>
    <col min="14" max="14" width="10.5703125" style="70" bestFit="1" customWidth="1"/>
    <col min="15" max="256" width="9.140625" style="71"/>
    <col min="257" max="257" width="14.5703125" style="71" customWidth="1"/>
    <col min="258" max="258" width="10.5703125" style="71" bestFit="1" customWidth="1"/>
    <col min="259" max="259" width="9.5703125" style="71" bestFit="1" customWidth="1"/>
    <col min="260" max="260" width="10.7109375" style="71" bestFit="1" customWidth="1"/>
    <col min="261" max="261" width="8.7109375" style="71" bestFit="1" customWidth="1"/>
    <col min="262" max="262" width="6.5703125" style="71" bestFit="1" customWidth="1"/>
    <col min="263" max="263" width="10" style="71" bestFit="1" customWidth="1"/>
    <col min="264" max="264" width="9" style="71" bestFit="1" customWidth="1"/>
    <col min="265" max="265" width="8" style="71" bestFit="1" customWidth="1"/>
    <col min="266" max="266" width="9.42578125" style="71" bestFit="1" customWidth="1"/>
    <col min="267" max="267" width="9.140625" style="71" bestFit="1"/>
    <col min="268" max="268" width="10.42578125" style="71" bestFit="1" customWidth="1"/>
    <col min="269" max="270" width="10.5703125" style="71" bestFit="1" customWidth="1"/>
    <col min="271" max="512" width="9.140625" style="71"/>
    <col min="513" max="513" width="14.5703125" style="71" customWidth="1"/>
    <col min="514" max="514" width="10.5703125" style="71" bestFit="1" customWidth="1"/>
    <col min="515" max="515" width="9.5703125" style="71" bestFit="1" customWidth="1"/>
    <col min="516" max="516" width="10.7109375" style="71" bestFit="1" customWidth="1"/>
    <col min="517" max="517" width="8.7109375" style="71" bestFit="1" customWidth="1"/>
    <col min="518" max="518" width="6.5703125" style="71" bestFit="1" customWidth="1"/>
    <col min="519" max="519" width="10" style="71" bestFit="1" customWidth="1"/>
    <col min="520" max="520" width="9" style="71" bestFit="1" customWidth="1"/>
    <col min="521" max="521" width="8" style="71" bestFit="1" customWidth="1"/>
    <col min="522" max="522" width="9.42578125" style="71" bestFit="1" customWidth="1"/>
    <col min="523" max="523" width="9.140625" style="71" bestFit="1"/>
    <col min="524" max="524" width="10.42578125" style="71" bestFit="1" customWidth="1"/>
    <col min="525" max="526" width="10.5703125" style="71" bestFit="1" customWidth="1"/>
    <col min="527" max="768" width="9.140625" style="71"/>
    <col min="769" max="769" width="14.5703125" style="71" customWidth="1"/>
    <col min="770" max="770" width="10.5703125" style="71" bestFit="1" customWidth="1"/>
    <col min="771" max="771" width="9.5703125" style="71" bestFit="1" customWidth="1"/>
    <col min="772" max="772" width="10.7109375" style="71" bestFit="1" customWidth="1"/>
    <col min="773" max="773" width="8.7109375" style="71" bestFit="1" customWidth="1"/>
    <col min="774" max="774" width="6.5703125" style="71" bestFit="1" customWidth="1"/>
    <col min="775" max="775" width="10" style="71" bestFit="1" customWidth="1"/>
    <col min="776" max="776" width="9" style="71" bestFit="1" customWidth="1"/>
    <col min="777" max="777" width="8" style="71" bestFit="1" customWidth="1"/>
    <col min="778" max="778" width="9.42578125" style="71" bestFit="1" customWidth="1"/>
    <col min="779" max="779" width="9.140625" style="71" bestFit="1"/>
    <col min="780" max="780" width="10.42578125" style="71" bestFit="1" customWidth="1"/>
    <col min="781" max="782" width="10.5703125" style="71" bestFit="1" customWidth="1"/>
    <col min="783" max="1024" width="9.140625" style="71"/>
    <col min="1025" max="1025" width="14.5703125" style="71" customWidth="1"/>
    <col min="1026" max="1026" width="10.5703125" style="71" bestFit="1" customWidth="1"/>
    <col min="1027" max="1027" width="9.5703125" style="71" bestFit="1" customWidth="1"/>
    <col min="1028" max="1028" width="10.7109375" style="71" bestFit="1" customWidth="1"/>
    <col min="1029" max="1029" width="8.7109375" style="71" bestFit="1" customWidth="1"/>
    <col min="1030" max="1030" width="6.5703125" style="71" bestFit="1" customWidth="1"/>
    <col min="1031" max="1031" width="10" style="71" bestFit="1" customWidth="1"/>
    <col min="1032" max="1032" width="9" style="71" bestFit="1" customWidth="1"/>
    <col min="1033" max="1033" width="8" style="71" bestFit="1" customWidth="1"/>
    <col min="1034" max="1034" width="9.42578125" style="71" bestFit="1" customWidth="1"/>
    <col min="1035" max="1035" width="9.140625" style="71" bestFit="1"/>
    <col min="1036" max="1036" width="10.42578125" style="71" bestFit="1" customWidth="1"/>
    <col min="1037" max="1038" width="10.5703125" style="71" bestFit="1" customWidth="1"/>
    <col min="1039" max="1280" width="9.140625" style="71"/>
    <col min="1281" max="1281" width="14.5703125" style="71" customWidth="1"/>
    <col min="1282" max="1282" width="10.5703125" style="71" bestFit="1" customWidth="1"/>
    <col min="1283" max="1283" width="9.5703125" style="71" bestFit="1" customWidth="1"/>
    <col min="1284" max="1284" width="10.7109375" style="71" bestFit="1" customWidth="1"/>
    <col min="1285" max="1285" width="8.7109375" style="71" bestFit="1" customWidth="1"/>
    <col min="1286" max="1286" width="6.5703125" style="71" bestFit="1" customWidth="1"/>
    <col min="1287" max="1287" width="10" style="71" bestFit="1" customWidth="1"/>
    <col min="1288" max="1288" width="9" style="71" bestFit="1" customWidth="1"/>
    <col min="1289" max="1289" width="8" style="71" bestFit="1" customWidth="1"/>
    <col min="1290" max="1290" width="9.42578125" style="71" bestFit="1" customWidth="1"/>
    <col min="1291" max="1291" width="9.140625" style="71" bestFit="1"/>
    <col min="1292" max="1292" width="10.42578125" style="71" bestFit="1" customWidth="1"/>
    <col min="1293" max="1294" width="10.5703125" style="71" bestFit="1" customWidth="1"/>
    <col min="1295" max="1536" width="9.140625" style="71"/>
    <col min="1537" max="1537" width="14.5703125" style="71" customWidth="1"/>
    <col min="1538" max="1538" width="10.5703125" style="71" bestFit="1" customWidth="1"/>
    <col min="1539" max="1539" width="9.5703125" style="71" bestFit="1" customWidth="1"/>
    <col min="1540" max="1540" width="10.7109375" style="71" bestFit="1" customWidth="1"/>
    <col min="1541" max="1541" width="8.7109375" style="71" bestFit="1" customWidth="1"/>
    <col min="1542" max="1542" width="6.5703125" style="71" bestFit="1" customWidth="1"/>
    <col min="1543" max="1543" width="10" style="71" bestFit="1" customWidth="1"/>
    <col min="1544" max="1544" width="9" style="71" bestFit="1" customWidth="1"/>
    <col min="1545" max="1545" width="8" style="71" bestFit="1" customWidth="1"/>
    <col min="1546" max="1546" width="9.42578125" style="71" bestFit="1" customWidth="1"/>
    <col min="1547" max="1547" width="9.140625" style="71" bestFit="1"/>
    <col min="1548" max="1548" width="10.42578125" style="71" bestFit="1" customWidth="1"/>
    <col min="1549" max="1550" width="10.5703125" style="71" bestFit="1" customWidth="1"/>
    <col min="1551" max="1792" width="9.140625" style="71"/>
    <col min="1793" max="1793" width="14.5703125" style="71" customWidth="1"/>
    <col min="1794" max="1794" width="10.5703125" style="71" bestFit="1" customWidth="1"/>
    <col min="1795" max="1795" width="9.5703125" style="71" bestFit="1" customWidth="1"/>
    <col min="1796" max="1796" width="10.7109375" style="71" bestFit="1" customWidth="1"/>
    <col min="1797" max="1797" width="8.7109375" style="71" bestFit="1" customWidth="1"/>
    <col min="1798" max="1798" width="6.5703125" style="71" bestFit="1" customWidth="1"/>
    <col min="1799" max="1799" width="10" style="71" bestFit="1" customWidth="1"/>
    <col min="1800" max="1800" width="9" style="71" bestFit="1" customWidth="1"/>
    <col min="1801" max="1801" width="8" style="71" bestFit="1" customWidth="1"/>
    <col min="1802" max="1802" width="9.42578125" style="71" bestFit="1" customWidth="1"/>
    <col min="1803" max="1803" width="9.140625" style="71" bestFit="1"/>
    <col min="1804" max="1804" width="10.42578125" style="71" bestFit="1" customWidth="1"/>
    <col min="1805" max="1806" width="10.5703125" style="71" bestFit="1" customWidth="1"/>
    <col min="1807" max="2048" width="9.140625" style="71"/>
    <col min="2049" max="2049" width="14.5703125" style="71" customWidth="1"/>
    <col min="2050" max="2050" width="10.5703125" style="71" bestFit="1" customWidth="1"/>
    <col min="2051" max="2051" width="9.5703125" style="71" bestFit="1" customWidth="1"/>
    <col min="2052" max="2052" width="10.7109375" style="71" bestFit="1" customWidth="1"/>
    <col min="2053" max="2053" width="8.7109375" style="71" bestFit="1" customWidth="1"/>
    <col min="2054" max="2054" width="6.5703125" style="71" bestFit="1" customWidth="1"/>
    <col min="2055" max="2055" width="10" style="71" bestFit="1" customWidth="1"/>
    <col min="2056" max="2056" width="9" style="71" bestFit="1" customWidth="1"/>
    <col min="2057" max="2057" width="8" style="71" bestFit="1" customWidth="1"/>
    <col min="2058" max="2058" width="9.42578125" style="71" bestFit="1" customWidth="1"/>
    <col min="2059" max="2059" width="9.140625" style="71" bestFit="1"/>
    <col min="2060" max="2060" width="10.42578125" style="71" bestFit="1" customWidth="1"/>
    <col min="2061" max="2062" width="10.5703125" style="71" bestFit="1" customWidth="1"/>
    <col min="2063" max="2304" width="9.140625" style="71"/>
    <col min="2305" max="2305" width="14.5703125" style="71" customWidth="1"/>
    <col min="2306" max="2306" width="10.5703125" style="71" bestFit="1" customWidth="1"/>
    <col min="2307" max="2307" width="9.5703125" style="71" bestFit="1" customWidth="1"/>
    <col min="2308" max="2308" width="10.7109375" style="71" bestFit="1" customWidth="1"/>
    <col min="2309" max="2309" width="8.7109375" style="71" bestFit="1" customWidth="1"/>
    <col min="2310" max="2310" width="6.5703125" style="71" bestFit="1" customWidth="1"/>
    <col min="2311" max="2311" width="10" style="71" bestFit="1" customWidth="1"/>
    <col min="2312" max="2312" width="9" style="71" bestFit="1" customWidth="1"/>
    <col min="2313" max="2313" width="8" style="71" bestFit="1" customWidth="1"/>
    <col min="2314" max="2314" width="9.42578125" style="71" bestFit="1" customWidth="1"/>
    <col min="2315" max="2315" width="9.140625" style="71" bestFit="1"/>
    <col min="2316" max="2316" width="10.42578125" style="71" bestFit="1" customWidth="1"/>
    <col min="2317" max="2318" width="10.5703125" style="71" bestFit="1" customWidth="1"/>
    <col min="2319" max="2560" width="9.140625" style="71"/>
    <col min="2561" max="2561" width="14.5703125" style="71" customWidth="1"/>
    <col min="2562" max="2562" width="10.5703125" style="71" bestFit="1" customWidth="1"/>
    <col min="2563" max="2563" width="9.5703125" style="71" bestFit="1" customWidth="1"/>
    <col min="2564" max="2564" width="10.7109375" style="71" bestFit="1" customWidth="1"/>
    <col min="2565" max="2565" width="8.7109375" style="71" bestFit="1" customWidth="1"/>
    <col min="2566" max="2566" width="6.5703125" style="71" bestFit="1" customWidth="1"/>
    <col min="2567" max="2567" width="10" style="71" bestFit="1" customWidth="1"/>
    <col min="2568" max="2568" width="9" style="71" bestFit="1" customWidth="1"/>
    <col min="2569" max="2569" width="8" style="71" bestFit="1" customWidth="1"/>
    <col min="2570" max="2570" width="9.42578125" style="71" bestFit="1" customWidth="1"/>
    <col min="2571" max="2571" width="9.140625" style="71" bestFit="1"/>
    <col min="2572" max="2572" width="10.42578125" style="71" bestFit="1" customWidth="1"/>
    <col min="2573" max="2574" width="10.5703125" style="71" bestFit="1" customWidth="1"/>
    <col min="2575" max="2816" width="9.140625" style="71"/>
    <col min="2817" max="2817" width="14.5703125" style="71" customWidth="1"/>
    <col min="2818" max="2818" width="10.5703125" style="71" bestFit="1" customWidth="1"/>
    <col min="2819" max="2819" width="9.5703125" style="71" bestFit="1" customWidth="1"/>
    <col min="2820" max="2820" width="10.7109375" style="71" bestFit="1" customWidth="1"/>
    <col min="2821" max="2821" width="8.7109375" style="71" bestFit="1" customWidth="1"/>
    <col min="2822" max="2822" width="6.5703125" style="71" bestFit="1" customWidth="1"/>
    <col min="2823" max="2823" width="10" style="71" bestFit="1" customWidth="1"/>
    <col min="2824" max="2824" width="9" style="71" bestFit="1" customWidth="1"/>
    <col min="2825" max="2825" width="8" style="71" bestFit="1" customWidth="1"/>
    <col min="2826" max="2826" width="9.42578125" style="71" bestFit="1" customWidth="1"/>
    <col min="2827" max="2827" width="9.140625" style="71" bestFit="1"/>
    <col min="2828" max="2828" width="10.42578125" style="71" bestFit="1" customWidth="1"/>
    <col min="2829" max="2830" width="10.5703125" style="71" bestFit="1" customWidth="1"/>
    <col min="2831" max="3072" width="9.140625" style="71"/>
    <col min="3073" max="3073" width="14.5703125" style="71" customWidth="1"/>
    <col min="3074" max="3074" width="10.5703125" style="71" bestFit="1" customWidth="1"/>
    <col min="3075" max="3075" width="9.5703125" style="71" bestFit="1" customWidth="1"/>
    <col min="3076" max="3076" width="10.7109375" style="71" bestFit="1" customWidth="1"/>
    <col min="3077" max="3077" width="8.7109375" style="71" bestFit="1" customWidth="1"/>
    <col min="3078" max="3078" width="6.5703125" style="71" bestFit="1" customWidth="1"/>
    <col min="3079" max="3079" width="10" style="71" bestFit="1" customWidth="1"/>
    <col min="3080" max="3080" width="9" style="71" bestFit="1" customWidth="1"/>
    <col min="3081" max="3081" width="8" style="71" bestFit="1" customWidth="1"/>
    <col min="3082" max="3082" width="9.42578125" style="71" bestFit="1" customWidth="1"/>
    <col min="3083" max="3083" width="9.140625" style="71" bestFit="1"/>
    <col min="3084" max="3084" width="10.42578125" style="71" bestFit="1" customWidth="1"/>
    <col min="3085" max="3086" width="10.5703125" style="71" bestFit="1" customWidth="1"/>
    <col min="3087" max="3328" width="9.140625" style="71"/>
    <col min="3329" max="3329" width="14.5703125" style="71" customWidth="1"/>
    <col min="3330" max="3330" width="10.5703125" style="71" bestFit="1" customWidth="1"/>
    <col min="3331" max="3331" width="9.5703125" style="71" bestFit="1" customWidth="1"/>
    <col min="3332" max="3332" width="10.7109375" style="71" bestFit="1" customWidth="1"/>
    <col min="3333" max="3333" width="8.7109375" style="71" bestFit="1" customWidth="1"/>
    <col min="3334" max="3334" width="6.5703125" style="71" bestFit="1" customWidth="1"/>
    <col min="3335" max="3335" width="10" style="71" bestFit="1" customWidth="1"/>
    <col min="3336" max="3336" width="9" style="71" bestFit="1" customWidth="1"/>
    <col min="3337" max="3337" width="8" style="71" bestFit="1" customWidth="1"/>
    <col min="3338" max="3338" width="9.42578125" style="71" bestFit="1" customWidth="1"/>
    <col min="3339" max="3339" width="9.140625" style="71" bestFit="1"/>
    <col min="3340" max="3340" width="10.42578125" style="71" bestFit="1" customWidth="1"/>
    <col min="3341" max="3342" width="10.5703125" style="71" bestFit="1" customWidth="1"/>
    <col min="3343" max="3584" width="9.140625" style="71"/>
    <col min="3585" max="3585" width="14.5703125" style="71" customWidth="1"/>
    <col min="3586" max="3586" width="10.5703125" style="71" bestFit="1" customWidth="1"/>
    <col min="3587" max="3587" width="9.5703125" style="71" bestFit="1" customWidth="1"/>
    <col min="3588" max="3588" width="10.7109375" style="71" bestFit="1" customWidth="1"/>
    <col min="3589" max="3589" width="8.7109375" style="71" bestFit="1" customWidth="1"/>
    <col min="3590" max="3590" width="6.5703125" style="71" bestFit="1" customWidth="1"/>
    <col min="3591" max="3591" width="10" style="71" bestFit="1" customWidth="1"/>
    <col min="3592" max="3592" width="9" style="71" bestFit="1" customWidth="1"/>
    <col min="3593" max="3593" width="8" style="71" bestFit="1" customWidth="1"/>
    <col min="3594" max="3594" width="9.42578125" style="71" bestFit="1" customWidth="1"/>
    <col min="3595" max="3595" width="9.140625" style="71" bestFit="1"/>
    <col min="3596" max="3596" width="10.42578125" style="71" bestFit="1" customWidth="1"/>
    <col min="3597" max="3598" width="10.5703125" style="71" bestFit="1" customWidth="1"/>
    <col min="3599" max="3840" width="9.140625" style="71"/>
    <col min="3841" max="3841" width="14.5703125" style="71" customWidth="1"/>
    <col min="3842" max="3842" width="10.5703125" style="71" bestFit="1" customWidth="1"/>
    <col min="3843" max="3843" width="9.5703125" style="71" bestFit="1" customWidth="1"/>
    <col min="3844" max="3844" width="10.7109375" style="71" bestFit="1" customWidth="1"/>
    <col min="3845" max="3845" width="8.7109375" style="71" bestFit="1" customWidth="1"/>
    <col min="3846" max="3846" width="6.5703125" style="71" bestFit="1" customWidth="1"/>
    <col min="3847" max="3847" width="10" style="71" bestFit="1" customWidth="1"/>
    <col min="3848" max="3848" width="9" style="71" bestFit="1" customWidth="1"/>
    <col min="3849" max="3849" width="8" style="71" bestFit="1" customWidth="1"/>
    <col min="3850" max="3850" width="9.42578125" style="71" bestFit="1" customWidth="1"/>
    <col min="3851" max="3851" width="9.140625" style="71" bestFit="1"/>
    <col min="3852" max="3852" width="10.42578125" style="71" bestFit="1" customWidth="1"/>
    <col min="3853" max="3854" width="10.5703125" style="71" bestFit="1" customWidth="1"/>
    <col min="3855" max="4096" width="9.140625" style="71"/>
    <col min="4097" max="4097" width="14.5703125" style="71" customWidth="1"/>
    <col min="4098" max="4098" width="10.5703125" style="71" bestFit="1" customWidth="1"/>
    <col min="4099" max="4099" width="9.5703125" style="71" bestFit="1" customWidth="1"/>
    <col min="4100" max="4100" width="10.7109375" style="71" bestFit="1" customWidth="1"/>
    <col min="4101" max="4101" width="8.7109375" style="71" bestFit="1" customWidth="1"/>
    <col min="4102" max="4102" width="6.5703125" style="71" bestFit="1" customWidth="1"/>
    <col min="4103" max="4103" width="10" style="71" bestFit="1" customWidth="1"/>
    <col min="4104" max="4104" width="9" style="71" bestFit="1" customWidth="1"/>
    <col min="4105" max="4105" width="8" style="71" bestFit="1" customWidth="1"/>
    <col min="4106" max="4106" width="9.42578125" style="71" bestFit="1" customWidth="1"/>
    <col min="4107" max="4107" width="9.140625" style="71" bestFit="1"/>
    <col min="4108" max="4108" width="10.42578125" style="71" bestFit="1" customWidth="1"/>
    <col min="4109" max="4110" width="10.5703125" style="71" bestFit="1" customWidth="1"/>
    <col min="4111" max="4352" width="9.140625" style="71"/>
    <col min="4353" max="4353" width="14.5703125" style="71" customWidth="1"/>
    <col min="4354" max="4354" width="10.5703125" style="71" bestFit="1" customWidth="1"/>
    <col min="4355" max="4355" width="9.5703125" style="71" bestFit="1" customWidth="1"/>
    <col min="4356" max="4356" width="10.7109375" style="71" bestFit="1" customWidth="1"/>
    <col min="4357" max="4357" width="8.7109375" style="71" bestFit="1" customWidth="1"/>
    <col min="4358" max="4358" width="6.5703125" style="71" bestFit="1" customWidth="1"/>
    <col min="4359" max="4359" width="10" style="71" bestFit="1" customWidth="1"/>
    <col min="4360" max="4360" width="9" style="71" bestFit="1" customWidth="1"/>
    <col min="4361" max="4361" width="8" style="71" bestFit="1" customWidth="1"/>
    <col min="4362" max="4362" width="9.42578125" style="71" bestFit="1" customWidth="1"/>
    <col min="4363" max="4363" width="9.140625" style="71" bestFit="1"/>
    <col min="4364" max="4364" width="10.42578125" style="71" bestFit="1" customWidth="1"/>
    <col min="4365" max="4366" width="10.5703125" style="71" bestFit="1" customWidth="1"/>
    <col min="4367" max="4608" width="9.140625" style="71"/>
    <col min="4609" max="4609" width="14.5703125" style="71" customWidth="1"/>
    <col min="4610" max="4610" width="10.5703125" style="71" bestFit="1" customWidth="1"/>
    <col min="4611" max="4611" width="9.5703125" style="71" bestFit="1" customWidth="1"/>
    <col min="4612" max="4612" width="10.7109375" style="71" bestFit="1" customWidth="1"/>
    <col min="4613" max="4613" width="8.7109375" style="71" bestFit="1" customWidth="1"/>
    <col min="4614" max="4614" width="6.5703125" style="71" bestFit="1" customWidth="1"/>
    <col min="4615" max="4615" width="10" style="71" bestFit="1" customWidth="1"/>
    <col min="4616" max="4616" width="9" style="71" bestFit="1" customWidth="1"/>
    <col min="4617" max="4617" width="8" style="71" bestFit="1" customWidth="1"/>
    <col min="4618" max="4618" width="9.42578125" style="71" bestFit="1" customWidth="1"/>
    <col min="4619" max="4619" width="9.140625" style="71" bestFit="1"/>
    <col min="4620" max="4620" width="10.42578125" style="71" bestFit="1" customWidth="1"/>
    <col min="4621" max="4622" width="10.5703125" style="71" bestFit="1" customWidth="1"/>
    <col min="4623" max="4864" width="9.140625" style="71"/>
    <col min="4865" max="4865" width="14.5703125" style="71" customWidth="1"/>
    <col min="4866" max="4866" width="10.5703125" style="71" bestFit="1" customWidth="1"/>
    <col min="4867" max="4867" width="9.5703125" style="71" bestFit="1" customWidth="1"/>
    <col min="4868" max="4868" width="10.7109375" style="71" bestFit="1" customWidth="1"/>
    <col min="4869" max="4869" width="8.7109375" style="71" bestFit="1" customWidth="1"/>
    <col min="4870" max="4870" width="6.5703125" style="71" bestFit="1" customWidth="1"/>
    <col min="4871" max="4871" width="10" style="71" bestFit="1" customWidth="1"/>
    <col min="4872" max="4872" width="9" style="71" bestFit="1" customWidth="1"/>
    <col min="4873" max="4873" width="8" style="71" bestFit="1" customWidth="1"/>
    <col min="4874" max="4874" width="9.42578125" style="71" bestFit="1" customWidth="1"/>
    <col min="4875" max="4875" width="9.140625" style="71" bestFit="1"/>
    <col min="4876" max="4876" width="10.42578125" style="71" bestFit="1" customWidth="1"/>
    <col min="4877" max="4878" width="10.5703125" style="71" bestFit="1" customWidth="1"/>
    <col min="4879" max="5120" width="9.140625" style="71"/>
    <col min="5121" max="5121" width="14.5703125" style="71" customWidth="1"/>
    <col min="5122" max="5122" width="10.5703125" style="71" bestFit="1" customWidth="1"/>
    <col min="5123" max="5123" width="9.5703125" style="71" bestFit="1" customWidth="1"/>
    <col min="5124" max="5124" width="10.7109375" style="71" bestFit="1" customWidth="1"/>
    <col min="5125" max="5125" width="8.7109375" style="71" bestFit="1" customWidth="1"/>
    <col min="5126" max="5126" width="6.5703125" style="71" bestFit="1" customWidth="1"/>
    <col min="5127" max="5127" width="10" style="71" bestFit="1" customWidth="1"/>
    <col min="5128" max="5128" width="9" style="71" bestFit="1" customWidth="1"/>
    <col min="5129" max="5129" width="8" style="71" bestFit="1" customWidth="1"/>
    <col min="5130" max="5130" width="9.42578125" style="71" bestFit="1" customWidth="1"/>
    <col min="5131" max="5131" width="9.140625" style="71" bestFit="1"/>
    <col min="5132" max="5132" width="10.42578125" style="71" bestFit="1" customWidth="1"/>
    <col min="5133" max="5134" width="10.5703125" style="71" bestFit="1" customWidth="1"/>
    <col min="5135" max="5376" width="9.140625" style="71"/>
    <col min="5377" max="5377" width="14.5703125" style="71" customWidth="1"/>
    <col min="5378" max="5378" width="10.5703125" style="71" bestFit="1" customWidth="1"/>
    <col min="5379" max="5379" width="9.5703125" style="71" bestFit="1" customWidth="1"/>
    <col min="5380" max="5380" width="10.7109375" style="71" bestFit="1" customWidth="1"/>
    <col min="5381" max="5381" width="8.7109375" style="71" bestFit="1" customWidth="1"/>
    <col min="5382" max="5382" width="6.5703125" style="71" bestFit="1" customWidth="1"/>
    <col min="5383" max="5383" width="10" style="71" bestFit="1" customWidth="1"/>
    <col min="5384" max="5384" width="9" style="71" bestFit="1" customWidth="1"/>
    <col min="5385" max="5385" width="8" style="71" bestFit="1" customWidth="1"/>
    <col min="5386" max="5386" width="9.42578125" style="71" bestFit="1" customWidth="1"/>
    <col min="5387" max="5387" width="9.140625" style="71" bestFit="1"/>
    <col min="5388" max="5388" width="10.42578125" style="71" bestFit="1" customWidth="1"/>
    <col min="5389" max="5390" width="10.5703125" style="71" bestFit="1" customWidth="1"/>
    <col min="5391" max="5632" width="9.140625" style="71"/>
    <col min="5633" max="5633" width="14.5703125" style="71" customWidth="1"/>
    <col min="5634" max="5634" width="10.5703125" style="71" bestFit="1" customWidth="1"/>
    <col min="5635" max="5635" width="9.5703125" style="71" bestFit="1" customWidth="1"/>
    <col min="5636" max="5636" width="10.7109375" style="71" bestFit="1" customWidth="1"/>
    <col min="5637" max="5637" width="8.7109375" style="71" bestFit="1" customWidth="1"/>
    <col min="5638" max="5638" width="6.5703125" style="71" bestFit="1" customWidth="1"/>
    <col min="5639" max="5639" width="10" style="71" bestFit="1" customWidth="1"/>
    <col min="5640" max="5640" width="9" style="71" bestFit="1" customWidth="1"/>
    <col min="5641" max="5641" width="8" style="71" bestFit="1" customWidth="1"/>
    <col min="5642" max="5642" width="9.42578125" style="71" bestFit="1" customWidth="1"/>
    <col min="5643" max="5643" width="9.140625" style="71" bestFit="1"/>
    <col min="5644" max="5644" width="10.42578125" style="71" bestFit="1" customWidth="1"/>
    <col min="5645" max="5646" width="10.5703125" style="71" bestFit="1" customWidth="1"/>
    <col min="5647" max="5888" width="9.140625" style="71"/>
    <col min="5889" max="5889" width="14.5703125" style="71" customWidth="1"/>
    <col min="5890" max="5890" width="10.5703125" style="71" bestFit="1" customWidth="1"/>
    <col min="5891" max="5891" width="9.5703125" style="71" bestFit="1" customWidth="1"/>
    <col min="5892" max="5892" width="10.7109375" style="71" bestFit="1" customWidth="1"/>
    <col min="5893" max="5893" width="8.7109375" style="71" bestFit="1" customWidth="1"/>
    <col min="5894" max="5894" width="6.5703125" style="71" bestFit="1" customWidth="1"/>
    <col min="5895" max="5895" width="10" style="71" bestFit="1" customWidth="1"/>
    <col min="5896" max="5896" width="9" style="71" bestFit="1" customWidth="1"/>
    <col min="5897" max="5897" width="8" style="71" bestFit="1" customWidth="1"/>
    <col min="5898" max="5898" width="9.42578125" style="71" bestFit="1" customWidth="1"/>
    <col min="5899" max="5899" width="9.140625" style="71" bestFit="1"/>
    <col min="5900" max="5900" width="10.42578125" style="71" bestFit="1" customWidth="1"/>
    <col min="5901" max="5902" width="10.5703125" style="71" bestFit="1" customWidth="1"/>
    <col min="5903" max="6144" width="9.140625" style="71"/>
    <col min="6145" max="6145" width="14.5703125" style="71" customWidth="1"/>
    <col min="6146" max="6146" width="10.5703125" style="71" bestFit="1" customWidth="1"/>
    <col min="6147" max="6147" width="9.5703125" style="71" bestFit="1" customWidth="1"/>
    <col min="6148" max="6148" width="10.7109375" style="71" bestFit="1" customWidth="1"/>
    <col min="6149" max="6149" width="8.7109375" style="71" bestFit="1" customWidth="1"/>
    <col min="6150" max="6150" width="6.5703125" style="71" bestFit="1" customWidth="1"/>
    <col min="6151" max="6151" width="10" style="71" bestFit="1" customWidth="1"/>
    <col min="6152" max="6152" width="9" style="71" bestFit="1" customWidth="1"/>
    <col min="6153" max="6153" width="8" style="71" bestFit="1" customWidth="1"/>
    <col min="6154" max="6154" width="9.42578125" style="71" bestFit="1" customWidth="1"/>
    <col min="6155" max="6155" width="9.140625" style="71" bestFit="1"/>
    <col min="6156" max="6156" width="10.42578125" style="71" bestFit="1" customWidth="1"/>
    <col min="6157" max="6158" width="10.5703125" style="71" bestFit="1" customWidth="1"/>
    <col min="6159" max="6400" width="9.140625" style="71"/>
    <col min="6401" max="6401" width="14.5703125" style="71" customWidth="1"/>
    <col min="6402" max="6402" width="10.5703125" style="71" bestFit="1" customWidth="1"/>
    <col min="6403" max="6403" width="9.5703125" style="71" bestFit="1" customWidth="1"/>
    <col min="6404" max="6404" width="10.7109375" style="71" bestFit="1" customWidth="1"/>
    <col min="6405" max="6405" width="8.7109375" style="71" bestFit="1" customWidth="1"/>
    <col min="6406" max="6406" width="6.5703125" style="71" bestFit="1" customWidth="1"/>
    <col min="6407" max="6407" width="10" style="71" bestFit="1" customWidth="1"/>
    <col min="6408" max="6408" width="9" style="71" bestFit="1" customWidth="1"/>
    <col min="6409" max="6409" width="8" style="71" bestFit="1" customWidth="1"/>
    <col min="6410" max="6410" width="9.42578125" style="71" bestFit="1" customWidth="1"/>
    <col min="6411" max="6411" width="9.140625" style="71" bestFit="1"/>
    <col min="6412" max="6412" width="10.42578125" style="71" bestFit="1" customWidth="1"/>
    <col min="6413" max="6414" width="10.5703125" style="71" bestFit="1" customWidth="1"/>
    <col min="6415" max="6656" width="9.140625" style="71"/>
    <col min="6657" max="6657" width="14.5703125" style="71" customWidth="1"/>
    <col min="6658" max="6658" width="10.5703125" style="71" bestFit="1" customWidth="1"/>
    <col min="6659" max="6659" width="9.5703125" style="71" bestFit="1" customWidth="1"/>
    <col min="6660" max="6660" width="10.7109375" style="71" bestFit="1" customWidth="1"/>
    <col min="6661" max="6661" width="8.7109375" style="71" bestFit="1" customWidth="1"/>
    <col min="6662" max="6662" width="6.5703125" style="71" bestFit="1" customWidth="1"/>
    <col min="6663" max="6663" width="10" style="71" bestFit="1" customWidth="1"/>
    <col min="6664" max="6664" width="9" style="71" bestFit="1" customWidth="1"/>
    <col min="6665" max="6665" width="8" style="71" bestFit="1" customWidth="1"/>
    <col min="6666" max="6666" width="9.42578125" style="71" bestFit="1" customWidth="1"/>
    <col min="6667" max="6667" width="9.140625" style="71" bestFit="1"/>
    <col min="6668" max="6668" width="10.42578125" style="71" bestFit="1" customWidth="1"/>
    <col min="6669" max="6670" width="10.5703125" style="71" bestFit="1" customWidth="1"/>
    <col min="6671" max="6912" width="9.140625" style="71"/>
    <col min="6913" max="6913" width="14.5703125" style="71" customWidth="1"/>
    <col min="6914" max="6914" width="10.5703125" style="71" bestFit="1" customWidth="1"/>
    <col min="6915" max="6915" width="9.5703125" style="71" bestFit="1" customWidth="1"/>
    <col min="6916" max="6916" width="10.7109375" style="71" bestFit="1" customWidth="1"/>
    <col min="6917" max="6917" width="8.7109375" style="71" bestFit="1" customWidth="1"/>
    <col min="6918" max="6918" width="6.5703125" style="71" bestFit="1" customWidth="1"/>
    <col min="6919" max="6919" width="10" style="71" bestFit="1" customWidth="1"/>
    <col min="6920" max="6920" width="9" style="71" bestFit="1" customWidth="1"/>
    <col min="6921" max="6921" width="8" style="71" bestFit="1" customWidth="1"/>
    <col min="6922" max="6922" width="9.42578125" style="71" bestFit="1" customWidth="1"/>
    <col min="6923" max="6923" width="9.140625" style="71" bestFit="1"/>
    <col min="6924" max="6924" width="10.42578125" style="71" bestFit="1" customWidth="1"/>
    <col min="6925" max="6926" width="10.5703125" style="71" bestFit="1" customWidth="1"/>
    <col min="6927" max="7168" width="9.140625" style="71"/>
    <col min="7169" max="7169" width="14.5703125" style="71" customWidth="1"/>
    <col min="7170" max="7170" width="10.5703125" style="71" bestFit="1" customWidth="1"/>
    <col min="7171" max="7171" width="9.5703125" style="71" bestFit="1" customWidth="1"/>
    <col min="7172" max="7172" width="10.7109375" style="71" bestFit="1" customWidth="1"/>
    <col min="7173" max="7173" width="8.7109375" style="71" bestFit="1" customWidth="1"/>
    <col min="7174" max="7174" width="6.5703125" style="71" bestFit="1" customWidth="1"/>
    <col min="7175" max="7175" width="10" style="71" bestFit="1" customWidth="1"/>
    <col min="7176" max="7176" width="9" style="71" bestFit="1" customWidth="1"/>
    <col min="7177" max="7177" width="8" style="71" bestFit="1" customWidth="1"/>
    <col min="7178" max="7178" width="9.42578125" style="71" bestFit="1" customWidth="1"/>
    <col min="7179" max="7179" width="9.140625" style="71" bestFit="1"/>
    <col min="7180" max="7180" width="10.42578125" style="71" bestFit="1" customWidth="1"/>
    <col min="7181" max="7182" width="10.5703125" style="71" bestFit="1" customWidth="1"/>
    <col min="7183" max="7424" width="9.140625" style="71"/>
    <col min="7425" max="7425" width="14.5703125" style="71" customWidth="1"/>
    <col min="7426" max="7426" width="10.5703125" style="71" bestFit="1" customWidth="1"/>
    <col min="7427" max="7427" width="9.5703125" style="71" bestFit="1" customWidth="1"/>
    <col min="7428" max="7428" width="10.7109375" style="71" bestFit="1" customWidth="1"/>
    <col min="7429" max="7429" width="8.7109375" style="71" bestFit="1" customWidth="1"/>
    <col min="7430" max="7430" width="6.5703125" style="71" bestFit="1" customWidth="1"/>
    <col min="7431" max="7431" width="10" style="71" bestFit="1" customWidth="1"/>
    <col min="7432" max="7432" width="9" style="71" bestFit="1" customWidth="1"/>
    <col min="7433" max="7433" width="8" style="71" bestFit="1" customWidth="1"/>
    <col min="7434" max="7434" width="9.42578125" style="71" bestFit="1" customWidth="1"/>
    <col min="7435" max="7435" width="9.140625" style="71" bestFit="1"/>
    <col min="7436" max="7436" width="10.42578125" style="71" bestFit="1" customWidth="1"/>
    <col min="7437" max="7438" width="10.5703125" style="71" bestFit="1" customWidth="1"/>
    <col min="7439" max="7680" width="9.140625" style="71"/>
    <col min="7681" max="7681" width="14.5703125" style="71" customWidth="1"/>
    <col min="7682" max="7682" width="10.5703125" style="71" bestFit="1" customWidth="1"/>
    <col min="7683" max="7683" width="9.5703125" style="71" bestFit="1" customWidth="1"/>
    <col min="7684" max="7684" width="10.7109375" style="71" bestFit="1" customWidth="1"/>
    <col min="7685" max="7685" width="8.7109375" style="71" bestFit="1" customWidth="1"/>
    <col min="7686" max="7686" width="6.5703125" style="71" bestFit="1" customWidth="1"/>
    <col min="7687" max="7687" width="10" style="71" bestFit="1" customWidth="1"/>
    <col min="7688" max="7688" width="9" style="71" bestFit="1" customWidth="1"/>
    <col min="7689" max="7689" width="8" style="71" bestFit="1" customWidth="1"/>
    <col min="7690" max="7690" width="9.42578125" style="71" bestFit="1" customWidth="1"/>
    <col min="7691" max="7691" width="9.140625" style="71" bestFit="1"/>
    <col min="7692" max="7692" width="10.42578125" style="71" bestFit="1" customWidth="1"/>
    <col min="7693" max="7694" width="10.5703125" style="71" bestFit="1" customWidth="1"/>
    <col min="7695" max="7936" width="9.140625" style="71"/>
    <col min="7937" max="7937" width="14.5703125" style="71" customWidth="1"/>
    <col min="7938" max="7938" width="10.5703125" style="71" bestFit="1" customWidth="1"/>
    <col min="7939" max="7939" width="9.5703125" style="71" bestFit="1" customWidth="1"/>
    <col min="7940" max="7940" width="10.7109375" style="71" bestFit="1" customWidth="1"/>
    <col min="7941" max="7941" width="8.7109375" style="71" bestFit="1" customWidth="1"/>
    <col min="7942" max="7942" width="6.5703125" style="71" bestFit="1" customWidth="1"/>
    <col min="7943" max="7943" width="10" style="71" bestFit="1" customWidth="1"/>
    <col min="7944" max="7944" width="9" style="71" bestFit="1" customWidth="1"/>
    <col min="7945" max="7945" width="8" style="71" bestFit="1" customWidth="1"/>
    <col min="7946" max="7946" width="9.42578125" style="71" bestFit="1" customWidth="1"/>
    <col min="7947" max="7947" width="9.140625" style="71" bestFit="1"/>
    <col min="7948" max="7948" width="10.42578125" style="71" bestFit="1" customWidth="1"/>
    <col min="7949" max="7950" width="10.5703125" style="71" bestFit="1" customWidth="1"/>
    <col min="7951" max="8192" width="9.140625" style="71"/>
    <col min="8193" max="8193" width="14.5703125" style="71" customWidth="1"/>
    <col min="8194" max="8194" width="10.5703125" style="71" bestFit="1" customWidth="1"/>
    <col min="8195" max="8195" width="9.5703125" style="71" bestFit="1" customWidth="1"/>
    <col min="8196" max="8196" width="10.7109375" style="71" bestFit="1" customWidth="1"/>
    <col min="8197" max="8197" width="8.7109375" style="71" bestFit="1" customWidth="1"/>
    <col min="8198" max="8198" width="6.5703125" style="71" bestFit="1" customWidth="1"/>
    <col min="8199" max="8199" width="10" style="71" bestFit="1" customWidth="1"/>
    <col min="8200" max="8200" width="9" style="71" bestFit="1" customWidth="1"/>
    <col min="8201" max="8201" width="8" style="71" bestFit="1" customWidth="1"/>
    <col min="8202" max="8202" width="9.42578125" style="71" bestFit="1" customWidth="1"/>
    <col min="8203" max="8203" width="9.140625" style="71" bestFit="1"/>
    <col min="8204" max="8204" width="10.42578125" style="71" bestFit="1" customWidth="1"/>
    <col min="8205" max="8206" width="10.5703125" style="71" bestFit="1" customWidth="1"/>
    <col min="8207" max="8448" width="9.140625" style="71"/>
    <col min="8449" max="8449" width="14.5703125" style="71" customWidth="1"/>
    <col min="8450" max="8450" width="10.5703125" style="71" bestFit="1" customWidth="1"/>
    <col min="8451" max="8451" width="9.5703125" style="71" bestFit="1" customWidth="1"/>
    <col min="8452" max="8452" width="10.7109375" style="71" bestFit="1" customWidth="1"/>
    <col min="8453" max="8453" width="8.7109375" style="71" bestFit="1" customWidth="1"/>
    <col min="8454" max="8454" width="6.5703125" style="71" bestFit="1" customWidth="1"/>
    <col min="8455" max="8455" width="10" style="71" bestFit="1" customWidth="1"/>
    <col min="8456" max="8456" width="9" style="71" bestFit="1" customWidth="1"/>
    <col min="8457" max="8457" width="8" style="71" bestFit="1" customWidth="1"/>
    <col min="8458" max="8458" width="9.42578125" style="71" bestFit="1" customWidth="1"/>
    <col min="8459" max="8459" width="9.140625" style="71" bestFit="1"/>
    <col min="8460" max="8460" width="10.42578125" style="71" bestFit="1" customWidth="1"/>
    <col min="8461" max="8462" width="10.5703125" style="71" bestFit="1" customWidth="1"/>
    <col min="8463" max="8704" width="9.140625" style="71"/>
    <col min="8705" max="8705" width="14.5703125" style="71" customWidth="1"/>
    <col min="8706" max="8706" width="10.5703125" style="71" bestFit="1" customWidth="1"/>
    <col min="8707" max="8707" width="9.5703125" style="71" bestFit="1" customWidth="1"/>
    <col min="8708" max="8708" width="10.7109375" style="71" bestFit="1" customWidth="1"/>
    <col min="8709" max="8709" width="8.7109375" style="71" bestFit="1" customWidth="1"/>
    <col min="8710" max="8710" width="6.5703125" style="71" bestFit="1" customWidth="1"/>
    <col min="8711" max="8711" width="10" style="71" bestFit="1" customWidth="1"/>
    <col min="8712" max="8712" width="9" style="71" bestFit="1" customWidth="1"/>
    <col min="8713" max="8713" width="8" style="71" bestFit="1" customWidth="1"/>
    <col min="8714" max="8714" width="9.42578125" style="71" bestFit="1" customWidth="1"/>
    <col min="8715" max="8715" width="9.140625" style="71" bestFit="1"/>
    <col min="8716" max="8716" width="10.42578125" style="71" bestFit="1" customWidth="1"/>
    <col min="8717" max="8718" width="10.5703125" style="71" bestFit="1" customWidth="1"/>
    <col min="8719" max="8960" width="9.140625" style="71"/>
    <col min="8961" max="8961" width="14.5703125" style="71" customWidth="1"/>
    <col min="8962" max="8962" width="10.5703125" style="71" bestFit="1" customWidth="1"/>
    <col min="8963" max="8963" width="9.5703125" style="71" bestFit="1" customWidth="1"/>
    <col min="8964" max="8964" width="10.7109375" style="71" bestFit="1" customWidth="1"/>
    <col min="8965" max="8965" width="8.7109375" style="71" bestFit="1" customWidth="1"/>
    <col min="8966" max="8966" width="6.5703125" style="71" bestFit="1" customWidth="1"/>
    <col min="8967" max="8967" width="10" style="71" bestFit="1" customWidth="1"/>
    <col min="8968" max="8968" width="9" style="71" bestFit="1" customWidth="1"/>
    <col min="8969" max="8969" width="8" style="71" bestFit="1" customWidth="1"/>
    <col min="8970" max="8970" width="9.42578125" style="71" bestFit="1" customWidth="1"/>
    <col min="8971" max="8971" width="9.140625" style="71" bestFit="1"/>
    <col min="8972" max="8972" width="10.42578125" style="71" bestFit="1" customWidth="1"/>
    <col min="8973" max="8974" width="10.5703125" style="71" bestFit="1" customWidth="1"/>
    <col min="8975" max="9216" width="9.140625" style="71"/>
    <col min="9217" max="9217" width="14.5703125" style="71" customWidth="1"/>
    <col min="9218" max="9218" width="10.5703125" style="71" bestFit="1" customWidth="1"/>
    <col min="9219" max="9219" width="9.5703125" style="71" bestFit="1" customWidth="1"/>
    <col min="9220" max="9220" width="10.7109375" style="71" bestFit="1" customWidth="1"/>
    <col min="9221" max="9221" width="8.7109375" style="71" bestFit="1" customWidth="1"/>
    <col min="9222" max="9222" width="6.5703125" style="71" bestFit="1" customWidth="1"/>
    <col min="9223" max="9223" width="10" style="71" bestFit="1" customWidth="1"/>
    <col min="9224" max="9224" width="9" style="71" bestFit="1" customWidth="1"/>
    <col min="9225" max="9225" width="8" style="71" bestFit="1" customWidth="1"/>
    <col min="9226" max="9226" width="9.42578125" style="71" bestFit="1" customWidth="1"/>
    <col min="9227" max="9227" width="9.140625" style="71" bestFit="1"/>
    <col min="9228" max="9228" width="10.42578125" style="71" bestFit="1" customWidth="1"/>
    <col min="9229" max="9230" width="10.5703125" style="71" bestFit="1" customWidth="1"/>
    <col min="9231" max="9472" width="9.140625" style="71"/>
    <col min="9473" max="9473" width="14.5703125" style="71" customWidth="1"/>
    <col min="9474" max="9474" width="10.5703125" style="71" bestFit="1" customWidth="1"/>
    <col min="9475" max="9475" width="9.5703125" style="71" bestFit="1" customWidth="1"/>
    <col min="9476" max="9476" width="10.7109375" style="71" bestFit="1" customWidth="1"/>
    <col min="9477" max="9477" width="8.7109375" style="71" bestFit="1" customWidth="1"/>
    <col min="9478" max="9478" width="6.5703125" style="71" bestFit="1" customWidth="1"/>
    <col min="9479" max="9479" width="10" style="71" bestFit="1" customWidth="1"/>
    <col min="9480" max="9480" width="9" style="71" bestFit="1" customWidth="1"/>
    <col min="9481" max="9481" width="8" style="71" bestFit="1" customWidth="1"/>
    <col min="9482" max="9482" width="9.42578125" style="71" bestFit="1" customWidth="1"/>
    <col min="9483" max="9483" width="9.140625" style="71" bestFit="1"/>
    <col min="9484" max="9484" width="10.42578125" style="71" bestFit="1" customWidth="1"/>
    <col min="9485" max="9486" width="10.5703125" style="71" bestFit="1" customWidth="1"/>
    <col min="9487" max="9728" width="9.140625" style="71"/>
    <col min="9729" max="9729" width="14.5703125" style="71" customWidth="1"/>
    <col min="9730" max="9730" width="10.5703125" style="71" bestFit="1" customWidth="1"/>
    <col min="9731" max="9731" width="9.5703125" style="71" bestFit="1" customWidth="1"/>
    <col min="9732" max="9732" width="10.7109375" style="71" bestFit="1" customWidth="1"/>
    <col min="9733" max="9733" width="8.7109375" style="71" bestFit="1" customWidth="1"/>
    <col min="9734" max="9734" width="6.5703125" style="71" bestFit="1" customWidth="1"/>
    <col min="9735" max="9735" width="10" style="71" bestFit="1" customWidth="1"/>
    <col min="9736" max="9736" width="9" style="71" bestFit="1" customWidth="1"/>
    <col min="9737" max="9737" width="8" style="71" bestFit="1" customWidth="1"/>
    <col min="9738" max="9738" width="9.42578125" style="71" bestFit="1" customWidth="1"/>
    <col min="9739" max="9739" width="9.140625" style="71" bestFit="1"/>
    <col min="9740" max="9740" width="10.42578125" style="71" bestFit="1" customWidth="1"/>
    <col min="9741" max="9742" width="10.5703125" style="71" bestFit="1" customWidth="1"/>
    <col min="9743" max="9984" width="9.140625" style="71"/>
    <col min="9985" max="9985" width="14.5703125" style="71" customWidth="1"/>
    <col min="9986" max="9986" width="10.5703125" style="71" bestFit="1" customWidth="1"/>
    <col min="9987" max="9987" width="9.5703125" style="71" bestFit="1" customWidth="1"/>
    <col min="9988" max="9988" width="10.7109375" style="71" bestFit="1" customWidth="1"/>
    <col min="9989" max="9989" width="8.7109375" style="71" bestFit="1" customWidth="1"/>
    <col min="9990" max="9990" width="6.5703125" style="71" bestFit="1" customWidth="1"/>
    <col min="9991" max="9991" width="10" style="71" bestFit="1" customWidth="1"/>
    <col min="9992" max="9992" width="9" style="71" bestFit="1" customWidth="1"/>
    <col min="9993" max="9993" width="8" style="71" bestFit="1" customWidth="1"/>
    <col min="9994" max="9994" width="9.42578125" style="71" bestFit="1" customWidth="1"/>
    <col min="9995" max="9995" width="9.140625" style="71" bestFit="1"/>
    <col min="9996" max="9996" width="10.42578125" style="71" bestFit="1" customWidth="1"/>
    <col min="9997" max="9998" width="10.5703125" style="71" bestFit="1" customWidth="1"/>
    <col min="9999" max="10240" width="9.140625" style="71"/>
    <col min="10241" max="10241" width="14.5703125" style="71" customWidth="1"/>
    <col min="10242" max="10242" width="10.5703125" style="71" bestFit="1" customWidth="1"/>
    <col min="10243" max="10243" width="9.5703125" style="71" bestFit="1" customWidth="1"/>
    <col min="10244" max="10244" width="10.7109375" style="71" bestFit="1" customWidth="1"/>
    <col min="10245" max="10245" width="8.7109375" style="71" bestFit="1" customWidth="1"/>
    <col min="10246" max="10246" width="6.5703125" style="71" bestFit="1" customWidth="1"/>
    <col min="10247" max="10247" width="10" style="71" bestFit="1" customWidth="1"/>
    <col min="10248" max="10248" width="9" style="71" bestFit="1" customWidth="1"/>
    <col min="10249" max="10249" width="8" style="71" bestFit="1" customWidth="1"/>
    <col min="10250" max="10250" width="9.42578125" style="71" bestFit="1" customWidth="1"/>
    <col min="10251" max="10251" width="9.140625" style="71" bestFit="1"/>
    <col min="10252" max="10252" width="10.42578125" style="71" bestFit="1" customWidth="1"/>
    <col min="10253" max="10254" width="10.5703125" style="71" bestFit="1" customWidth="1"/>
    <col min="10255" max="10496" width="9.140625" style="71"/>
    <col min="10497" max="10497" width="14.5703125" style="71" customWidth="1"/>
    <col min="10498" max="10498" width="10.5703125" style="71" bestFit="1" customWidth="1"/>
    <col min="10499" max="10499" width="9.5703125" style="71" bestFit="1" customWidth="1"/>
    <col min="10500" max="10500" width="10.7109375" style="71" bestFit="1" customWidth="1"/>
    <col min="10501" max="10501" width="8.7109375" style="71" bestFit="1" customWidth="1"/>
    <col min="10502" max="10502" width="6.5703125" style="71" bestFit="1" customWidth="1"/>
    <col min="10503" max="10503" width="10" style="71" bestFit="1" customWidth="1"/>
    <col min="10504" max="10504" width="9" style="71" bestFit="1" customWidth="1"/>
    <col min="10505" max="10505" width="8" style="71" bestFit="1" customWidth="1"/>
    <col min="10506" max="10506" width="9.42578125" style="71" bestFit="1" customWidth="1"/>
    <col min="10507" max="10507" width="9.140625" style="71" bestFit="1"/>
    <col min="10508" max="10508" width="10.42578125" style="71" bestFit="1" customWidth="1"/>
    <col min="10509" max="10510" width="10.5703125" style="71" bestFit="1" customWidth="1"/>
    <col min="10511" max="10752" width="9.140625" style="71"/>
    <col min="10753" max="10753" width="14.5703125" style="71" customWidth="1"/>
    <col min="10754" max="10754" width="10.5703125" style="71" bestFit="1" customWidth="1"/>
    <col min="10755" max="10755" width="9.5703125" style="71" bestFit="1" customWidth="1"/>
    <col min="10756" max="10756" width="10.7109375" style="71" bestFit="1" customWidth="1"/>
    <col min="10757" max="10757" width="8.7109375" style="71" bestFit="1" customWidth="1"/>
    <col min="10758" max="10758" width="6.5703125" style="71" bestFit="1" customWidth="1"/>
    <col min="10759" max="10759" width="10" style="71" bestFit="1" customWidth="1"/>
    <col min="10760" max="10760" width="9" style="71" bestFit="1" customWidth="1"/>
    <col min="10761" max="10761" width="8" style="71" bestFit="1" customWidth="1"/>
    <col min="10762" max="10762" width="9.42578125" style="71" bestFit="1" customWidth="1"/>
    <col min="10763" max="10763" width="9.140625" style="71" bestFit="1"/>
    <col min="10764" max="10764" width="10.42578125" style="71" bestFit="1" customWidth="1"/>
    <col min="10765" max="10766" width="10.5703125" style="71" bestFit="1" customWidth="1"/>
    <col min="10767" max="11008" width="9.140625" style="71"/>
    <col min="11009" max="11009" width="14.5703125" style="71" customWidth="1"/>
    <col min="11010" max="11010" width="10.5703125" style="71" bestFit="1" customWidth="1"/>
    <col min="11011" max="11011" width="9.5703125" style="71" bestFit="1" customWidth="1"/>
    <col min="11012" max="11012" width="10.7109375" style="71" bestFit="1" customWidth="1"/>
    <col min="11013" max="11013" width="8.7109375" style="71" bestFit="1" customWidth="1"/>
    <col min="11014" max="11014" width="6.5703125" style="71" bestFit="1" customWidth="1"/>
    <col min="11015" max="11015" width="10" style="71" bestFit="1" customWidth="1"/>
    <col min="11016" max="11016" width="9" style="71" bestFit="1" customWidth="1"/>
    <col min="11017" max="11017" width="8" style="71" bestFit="1" customWidth="1"/>
    <col min="11018" max="11018" width="9.42578125" style="71" bestFit="1" customWidth="1"/>
    <col min="11019" max="11019" width="9.140625" style="71" bestFit="1"/>
    <col min="11020" max="11020" width="10.42578125" style="71" bestFit="1" customWidth="1"/>
    <col min="11021" max="11022" width="10.5703125" style="71" bestFit="1" customWidth="1"/>
    <col min="11023" max="11264" width="9.140625" style="71"/>
    <col min="11265" max="11265" width="14.5703125" style="71" customWidth="1"/>
    <col min="11266" max="11266" width="10.5703125" style="71" bestFit="1" customWidth="1"/>
    <col min="11267" max="11267" width="9.5703125" style="71" bestFit="1" customWidth="1"/>
    <col min="11268" max="11268" width="10.7109375" style="71" bestFit="1" customWidth="1"/>
    <col min="11269" max="11269" width="8.7109375" style="71" bestFit="1" customWidth="1"/>
    <col min="11270" max="11270" width="6.5703125" style="71" bestFit="1" customWidth="1"/>
    <col min="11271" max="11271" width="10" style="71" bestFit="1" customWidth="1"/>
    <col min="11272" max="11272" width="9" style="71" bestFit="1" customWidth="1"/>
    <col min="11273" max="11273" width="8" style="71" bestFit="1" customWidth="1"/>
    <col min="11274" max="11274" width="9.42578125" style="71" bestFit="1" customWidth="1"/>
    <col min="11275" max="11275" width="9.140625" style="71" bestFit="1"/>
    <col min="11276" max="11276" width="10.42578125" style="71" bestFit="1" customWidth="1"/>
    <col min="11277" max="11278" width="10.5703125" style="71" bestFit="1" customWidth="1"/>
    <col min="11279" max="11520" width="9.140625" style="71"/>
    <col min="11521" max="11521" width="14.5703125" style="71" customWidth="1"/>
    <col min="11522" max="11522" width="10.5703125" style="71" bestFit="1" customWidth="1"/>
    <col min="11523" max="11523" width="9.5703125" style="71" bestFit="1" customWidth="1"/>
    <col min="11524" max="11524" width="10.7109375" style="71" bestFit="1" customWidth="1"/>
    <col min="11525" max="11525" width="8.7109375" style="71" bestFit="1" customWidth="1"/>
    <col min="11526" max="11526" width="6.5703125" style="71" bestFit="1" customWidth="1"/>
    <col min="11527" max="11527" width="10" style="71" bestFit="1" customWidth="1"/>
    <col min="11528" max="11528" width="9" style="71" bestFit="1" customWidth="1"/>
    <col min="11529" max="11529" width="8" style="71" bestFit="1" customWidth="1"/>
    <col min="11530" max="11530" width="9.42578125" style="71" bestFit="1" customWidth="1"/>
    <col min="11531" max="11531" width="9.140625" style="71" bestFit="1"/>
    <col min="11532" max="11532" width="10.42578125" style="71" bestFit="1" customWidth="1"/>
    <col min="11533" max="11534" width="10.5703125" style="71" bestFit="1" customWidth="1"/>
    <col min="11535" max="11776" width="9.140625" style="71"/>
    <col min="11777" max="11777" width="14.5703125" style="71" customWidth="1"/>
    <col min="11778" max="11778" width="10.5703125" style="71" bestFit="1" customWidth="1"/>
    <col min="11779" max="11779" width="9.5703125" style="71" bestFit="1" customWidth="1"/>
    <col min="11780" max="11780" width="10.7109375" style="71" bestFit="1" customWidth="1"/>
    <col min="11781" max="11781" width="8.7109375" style="71" bestFit="1" customWidth="1"/>
    <col min="11782" max="11782" width="6.5703125" style="71" bestFit="1" customWidth="1"/>
    <col min="11783" max="11783" width="10" style="71" bestFit="1" customWidth="1"/>
    <col min="11784" max="11784" width="9" style="71" bestFit="1" customWidth="1"/>
    <col min="11785" max="11785" width="8" style="71" bestFit="1" customWidth="1"/>
    <col min="11786" max="11786" width="9.42578125" style="71" bestFit="1" customWidth="1"/>
    <col min="11787" max="11787" width="9.140625" style="71" bestFit="1"/>
    <col min="11788" max="11788" width="10.42578125" style="71" bestFit="1" customWidth="1"/>
    <col min="11789" max="11790" width="10.5703125" style="71" bestFit="1" customWidth="1"/>
    <col min="11791" max="12032" width="9.140625" style="71"/>
    <col min="12033" max="12033" width="14.5703125" style="71" customWidth="1"/>
    <col min="12034" max="12034" width="10.5703125" style="71" bestFit="1" customWidth="1"/>
    <col min="12035" max="12035" width="9.5703125" style="71" bestFit="1" customWidth="1"/>
    <col min="12036" max="12036" width="10.7109375" style="71" bestFit="1" customWidth="1"/>
    <col min="12037" max="12037" width="8.7109375" style="71" bestFit="1" customWidth="1"/>
    <col min="12038" max="12038" width="6.5703125" style="71" bestFit="1" customWidth="1"/>
    <col min="12039" max="12039" width="10" style="71" bestFit="1" customWidth="1"/>
    <col min="12040" max="12040" width="9" style="71" bestFit="1" customWidth="1"/>
    <col min="12041" max="12041" width="8" style="71" bestFit="1" customWidth="1"/>
    <col min="12042" max="12042" width="9.42578125" style="71" bestFit="1" customWidth="1"/>
    <col min="12043" max="12043" width="9.140625" style="71" bestFit="1"/>
    <col min="12044" max="12044" width="10.42578125" style="71" bestFit="1" customWidth="1"/>
    <col min="12045" max="12046" width="10.5703125" style="71" bestFit="1" customWidth="1"/>
    <col min="12047" max="12288" width="9.140625" style="71"/>
    <col min="12289" max="12289" width="14.5703125" style="71" customWidth="1"/>
    <col min="12290" max="12290" width="10.5703125" style="71" bestFit="1" customWidth="1"/>
    <col min="12291" max="12291" width="9.5703125" style="71" bestFit="1" customWidth="1"/>
    <col min="12292" max="12292" width="10.7109375" style="71" bestFit="1" customWidth="1"/>
    <col min="12293" max="12293" width="8.7109375" style="71" bestFit="1" customWidth="1"/>
    <col min="12294" max="12294" width="6.5703125" style="71" bestFit="1" customWidth="1"/>
    <col min="12295" max="12295" width="10" style="71" bestFit="1" customWidth="1"/>
    <col min="12296" max="12296" width="9" style="71" bestFit="1" customWidth="1"/>
    <col min="12297" max="12297" width="8" style="71" bestFit="1" customWidth="1"/>
    <col min="12298" max="12298" width="9.42578125" style="71" bestFit="1" customWidth="1"/>
    <col min="12299" max="12299" width="9.140625" style="71" bestFit="1"/>
    <col min="12300" max="12300" width="10.42578125" style="71" bestFit="1" customWidth="1"/>
    <col min="12301" max="12302" width="10.5703125" style="71" bestFit="1" customWidth="1"/>
    <col min="12303" max="12544" width="9.140625" style="71"/>
    <col min="12545" max="12545" width="14.5703125" style="71" customWidth="1"/>
    <col min="12546" max="12546" width="10.5703125" style="71" bestFit="1" customWidth="1"/>
    <col min="12547" max="12547" width="9.5703125" style="71" bestFit="1" customWidth="1"/>
    <col min="12548" max="12548" width="10.7109375" style="71" bestFit="1" customWidth="1"/>
    <col min="12549" max="12549" width="8.7109375" style="71" bestFit="1" customWidth="1"/>
    <col min="12550" max="12550" width="6.5703125" style="71" bestFit="1" customWidth="1"/>
    <col min="12551" max="12551" width="10" style="71" bestFit="1" customWidth="1"/>
    <col min="12552" max="12552" width="9" style="71" bestFit="1" customWidth="1"/>
    <col min="12553" max="12553" width="8" style="71" bestFit="1" customWidth="1"/>
    <col min="12554" max="12554" width="9.42578125" style="71" bestFit="1" customWidth="1"/>
    <col min="12555" max="12555" width="9.140625" style="71" bestFit="1"/>
    <col min="12556" max="12556" width="10.42578125" style="71" bestFit="1" customWidth="1"/>
    <col min="12557" max="12558" width="10.5703125" style="71" bestFit="1" customWidth="1"/>
    <col min="12559" max="12800" width="9.140625" style="71"/>
    <col min="12801" max="12801" width="14.5703125" style="71" customWidth="1"/>
    <col min="12802" max="12802" width="10.5703125" style="71" bestFit="1" customWidth="1"/>
    <col min="12803" max="12803" width="9.5703125" style="71" bestFit="1" customWidth="1"/>
    <col min="12804" max="12804" width="10.7109375" style="71" bestFit="1" customWidth="1"/>
    <col min="12805" max="12805" width="8.7109375" style="71" bestFit="1" customWidth="1"/>
    <col min="12806" max="12806" width="6.5703125" style="71" bestFit="1" customWidth="1"/>
    <col min="12807" max="12807" width="10" style="71" bestFit="1" customWidth="1"/>
    <col min="12808" max="12808" width="9" style="71" bestFit="1" customWidth="1"/>
    <col min="12809" max="12809" width="8" style="71" bestFit="1" customWidth="1"/>
    <col min="12810" max="12810" width="9.42578125" style="71" bestFit="1" customWidth="1"/>
    <col min="12811" max="12811" width="9.140625" style="71" bestFit="1"/>
    <col min="12812" max="12812" width="10.42578125" style="71" bestFit="1" customWidth="1"/>
    <col min="12813" max="12814" width="10.5703125" style="71" bestFit="1" customWidth="1"/>
    <col min="12815" max="13056" width="9.140625" style="71"/>
    <col min="13057" max="13057" width="14.5703125" style="71" customWidth="1"/>
    <col min="13058" max="13058" width="10.5703125" style="71" bestFit="1" customWidth="1"/>
    <col min="13059" max="13059" width="9.5703125" style="71" bestFit="1" customWidth="1"/>
    <col min="13060" max="13060" width="10.7109375" style="71" bestFit="1" customWidth="1"/>
    <col min="13061" max="13061" width="8.7109375" style="71" bestFit="1" customWidth="1"/>
    <col min="13062" max="13062" width="6.5703125" style="71" bestFit="1" customWidth="1"/>
    <col min="13063" max="13063" width="10" style="71" bestFit="1" customWidth="1"/>
    <col min="13064" max="13064" width="9" style="71" bestFit="1" customWidth="1"/>
    <col min="13065" max="13065" width="8" style="71" bestFit="1" customWidth="1"/>
    <col min="13066" max="13066" width="9.42578125" style="71" bestFit="1" customWidth="1"/>
    <col min="13067" max="13067" width="9.140625" style="71" bestFit="1"/>
    <col min="13068" max="13068" width="10.42578125" style="71" bestFit="1" customWidth="1"/>
    <col min="13069" max="13070" width="10.5703125" style="71" bestFit="1" customWidth="1"/>
    <col min="13071" max="13312" width="9.140625" style="71"/>
    <col min="13313" max="13313" width="14.5703125" style="71" customWidth="1"/>
    <col min="13314" max="13314" width="10.5703125" style="71" bestFit="1" customWidth="1"/>
    <col min="13315" max="13315" width="9.5703125" style="71" bestFit="1" customWidth="1"/>
    <col min="13316" max="13316" width="10.7109375" style="71" bestFit="1" customWidth="1"/>
    <col min="13317" max="13317" width="8.7109375" style="71" bestFit="1" customWidth="1"/>
    <col min="13318" max="13318" width="6.5703125" style="71" bestFit="1" customWidth="1"/>
    <col min="13319" max="13319" width="10" style="71" bestFit="1" customWidth="1"/>
    <col min="13320" max="13320" width="9" style="71" bestFit="1" customWidth="1"/>
    <col min="13321" max="13321" width="8" style="71" bestFit="1" customWidth="1"/>
    <col min="13322" max="13322" width="9.42578125" style="71" bestFit="1" customWidth="1"/>
    <col min="13323" max="13323" width="9.140625" style="71" bestFit="1"/>
    <col min="13324" max="13324" width="10.42578125" style="71" bestFit="1" customWidth="1"/>
    <col min="13325" max="13326" width="10.5703125" style="71" bestFit="1" customWidth="1"/>
    <col min="13327" max="13568" width="9.140625" style="71"/>
    <col min="13569" max="13569" width="14.5703125" style="71" customWidth="1"/>
    <col min="13570" max="13570" width="10.5703125" style="71" bestFit="1" customWidth="1"/>
    <col min="13571" max="13571" width="9.5703125" style="71" bestFit="1" customWidth="1"/>
    <col min="13572" max="13572" width="10.7109375" style="71" bestFit="1" customWidth="1"/>
    <col min="13573" max="13573" width="8.7109375" style="71" bestFit="1" customWidth="1"/>
    <col min="13574" max="13574" width="6.5703125" style="71" bestFit="1" customWidth="1"/>
    <col min="13575" max="13575" width="10" style="71" bestFit="1" customWidth="1"/>
    <col min="13576" max="13576" width="9" style="71" bestFit="1" customWidth="1"/>
    <col min="13577" max="13577" width="8" style="71" bestFit="1" customWidth="1"/>
    <col min="13578" max="13578" width="9.42578125" style="71" bestFit="1" customWidth="1"/>
    <col min="13579" max="13579" width="9.140625" style="71" bestFit="1"/>
    <col min="13580" max="13580" width="10.42578125" style="71" bestFit="1" customWidth="1"/>
    <col min="13581" max="13582" width="10.5703125" style="71" bestFit="1" customWidth="1"/>
    <col min="13583" max="13824" width="9.140625" style="71"/>
    <col min="13825" max="13825" width="14.5703125" style="71" customWidth="1"/>
    <col min="13826" max="13826" width="10.5703125" style="71" bestFit="1" customWidth="1"/>
    <col min="13827" max="13827" width="9.5703125" style="71" bestFit="1" customWidth="1"/>
    <col min="13828" max="13828" width="10.7109375" style="71" bestFit="1" customWidth="1"/>
    <col min="13829" max="13829" width="8.7109375" style="71" bestFit="1" customWidth="1"/>
    <col min="13830" max="13830" width="6.5703125" style="71" bestFit="1" customWidth="1"/>
    <col min="13831" max="13831" width="10" style="71" bestFit="1" customWidth="1"/>
    <col min="13832" max="13832" width="9" style="71" bestFit="1" customWidth="1"/>
    <col min="13833" max="13833" width="8" style="71" bestFit="1" customWidth="1"/>
    <col min="13834" max="13834" width="9.42578125" style="71" bestFit="1" customWidth="1"/>
    <col min="13835" max="13835" width="9.140625" style="71" bestFit="1"/>
    <col min="13836" max="13836" width="10.42578125" style="71" bestFit="1" customWidth="1"/>
    <col min="13837" max="13838" width="10.5703125" style="71" bestFit="1" customWidth="1"/>
    <col min="13839" max="14080" width="9.140625" style="71"/>
    <col min="14081" max="14081" width="14.5703125" style="71" customWidth="1"/>
    <col min="14082" max="14082" width="10.5703125" style="71" bestFit="1" customWidth="1"/>
    <col min="14083" max="14083" width="9.5703125" style="71" bestFit="1" customWidth="1"/>
    <col min="14084" max="14084" width="10.7109375" style="71" bestFit="1" customWidth="1"/>
    <col min="14085" max="14085" width="8.7109375" style="71" bestFit="1" customWidth="1"/>
    <col min="14086" max="14086" width="6.5703125" style="71" bestFit="1" customWidth="1"/>
    <col min="14087" max="14087" width="10" style="71" bestFit="1" customWidth="1"/>
    <col min="14088" max="14088" width="9" style="71" bestFit="1" customWidth="1"/>
    <col min="14089" max="14089" width="8" style="71" bestFit="1" customWidth="1"/>
    <col min="14090" max="14090" width="9.42578125" style="71" bestFit="1" customWidth="1"/>
    <col min="14091" max="14091" width="9.140625" style="71" bestFit="1"/>
    <col min="14092" max="14092" width="10.42578125" style="71" bestFit="1" customWidth="1"/>
    <col min="14093" max="14094" width="10.5703125" style="71" bestFit="1" customWidth="1"/>
    <col min="14095" max="14336" width="9.140625" style="71"/>
    <col min="14337" max="14337" width="14.5703125" style="71" customWidth="1"/>
    <col min="14338" max="14338" width="10.5703125" style="71" bestFit="1" customWidth="1"/>
    <col min="14339" max="14339" width="9.5703125" style="71" bestFit="1" customWidth="1"/>
    <col min="14340" max="14340" width="10.7109375" style="71" bestFit="1" customWidth="1"/>
    <col min="14341" max="14341" width="8.7109375" style="71" bestFit="1" customWidth="1"/>
    <col min="14342" max="14342" width="6.5703125" style="71" bestFit="1" customWidth="1"/>
    <col min="14343" max="14343" width="10" style="71" bestFit="1" customWidth="1"/>
    <col min="14344" max="14344" width="9" style="71" bestFit="1" customWidth="1"/>
    <col min="14345" max="14345" width="8" style="71" bestFit="1" customWidth="1"/>
    <col min="14346" max="14346" width="9.42578125" style="71" bestFit="1" customWidth="1"/>
    <col min="14347" max="14347" width="9.140625" style="71" bestFit="1"/>
    <col min="14348" max="14348" width="10.42578125" style="71" bestFit="1" customWidth="1"/>
    <col min="14349" max="14350" width="10.5703125" style="71" bestFit="1" customWidth="1"/>
    <col min="14351" max="14592" width="9.140625" style="71"/>
    <col min="14593" max="14593" width="14.5703125" style="71" customWidth="1"/>
    <col min="14594" max="14594" width="10.5703125" style="71" bestFit="1" customWidth="1"/>
    <col min="14595" max="14595" width="9.5703125" style="71" bestFit="1" customWidth="1"/>
    <col min="14596" max="14596" width="10.7109375" style="71" bestFit="1" customWidth="1"/>
    <col min="14597" max="14597" width="8.7109375" style="71" bestFit="1" customWidth="1"/>
    <col min="14598" max="14598" width="6.5703125" style="71" bestFit="1" customWidth="1"/>
    <col min="14599" max="14599" width="10" style="71" bestFit="1" customWidth="1"/>
    <col min="14600" max="14600" width="9" style="71" bestFit="1" customWidth="1"/>
    <col min="14601" max="14601" width="8" style="71" bestFit="1" customWidth="1"/>
    <col min="14602" max="14602" width="9.42578125" style="71" bestFit="1" customWidth="1"/>
    <col min="14603" max="14603" width="9.140625" style="71" bestFit="1"/>
    <col min="14604" max="14604" width="10.42578125" style="71" bestFit="1" customWidth="1"/>
    <col min="14605" max="14606" width="10.5703125" style="71" bestFit="1" customWidth="1"/>
    <col min="14607" max="14848" width="9.140625" style="71"/>
    <col min="14849" max="14849" width="14.5703125" style="71" customWidth="1"/>
    <col min="14850" max="14850" width="10.5703125" style="71" bestFit="1" customWidth="1"/>
    <col min="14851" max="14851" width="9.5703125" style="71" bestFit="1" customWidth="1"/>
    <col min="14852" max="14852" width="10.7109375" style="71" bestFit="1" customWidth="1"/>
    <col min="14853" max="14853" width="8.7109375" style="71" bestFit="1" customWidth="1"/>
    <col min="14854" max="14854" width="6.5703125" style="71" bestFit="1" customWidth="1"/>
    <col min="14855" max="14855" width="10" style="71" bestFit="1" customWidth="1"/>
    <col min="14856" max="14856" width="9" style="71" bestFit="1" customWidth="1"/>
    <col min="14857" max="14857" width="8" style="71" bestFit="1" customWidth="1"/>
    <col min="14858" max="14858" width="9.42578125" style="71" bestFit="1" customWidth="1"/>
    <col min="14859" max="14859" width="9.140625" style="71" bestFit="1"/>
    <col min="14860" max="14860" width="10.42578125" style="71" bestFit="1" customWidth="1"/>
    <col min="14861" max="14862" width="10.5703125" style="71" bestFit="1" customWidth="1"/>
    <col min="14863" max="15104" width="9.140625" style="71"/>
    <col min="15105" max="15105" width="14.5703125" style="71" customWidth="1"/>
    <col min="15106" max="15106" width="10.5703125" style="71" bestFit="1" customWidth="1"/>
    <col min="15107" max="15107" width="9.5703125" style="71" bestFit="1" customWidth="1"/>
    <col min="15108" max="15108" width="10.7109375" style="71" bestFit="1" customWidth="1"/>
    <col min="15109" max="15109" width="8.7109375" style="71" bestFit="1" customWidth="1"/>
    <col min="15110" max="15110" width="6.5703125" style="71" bestFit="1" customWidth="1"/>
    <col min="15111" max="15111" width="10" style="71" bestFit="1" customWidth="1"/>
    <col min="15112" max="15112" width="9" style="71" bestFit="1" customWidth="1"/>
    <col min="15113" max="15113" width="8" style="71" bestFit="1" customWidth="1"/>
    <col min="15114" max="15114" width="9.42578125" style="71" bestFit="1" customWidth="1"/>
    <col min="15115" max="15115" width="9.140625" style="71" bestFit="1"/>
    <col min="15116" max="15116" width="10.42578125" style="71" bestFit="1" customWidth="1"/>
    <col min="15117" max="15118" width="10.5703125" style="71" bestFit="1" customWidth="1"/>
    <col min="15119" max="15360" width="9.140625" style="71"/>
    <col min="15361" max="15361" width="14.5703125" style="71" customWidth="1"/>
    <col min="15362" max="15362" width="10.5703125" style="71" bestFit="1" customWidth="1"/>
    <col min="15363" max="15363" width="9.5703125" style="71" bestFit="1" customWidth="1"/>
    <col min="15364" max="15364" width="10.7109375" style="71" bestFit="1" customWidth="1"/>
    <col min="15365" max="15365" width="8.7109375" style="71" bestFit="1" customWidth="1"/>
    <col min="15366" max="15366" width="6.5703125" style="71" bestFit="1" customWidth="1"/>
    <col min="15367" max="15367" width="10" style="71" bestFit="1" customWidth="1"/>
    <col min="15368" max="15368" width="9" style="71" bestFit="1" customWidth="1"/>
    <col min="15369" max="15369" width="8" style="71" bestFit="1" customWidth="1"/>
    <col min="15370" max="15370" width="9.42578125" style="71" bestFit="1" customWidth="1"/>
    <col min="15371" max="15371" width="9.140625" style="71" bestFit="1"/>
    <col min="15372" max="15372" width="10.42578125" style="71" bestFit="1" customWidth="1"/>
    <col min="15373" max="15374" width="10.5703125" style="71" bestFit="1" customWidth="1"/>
    <col min="15375" max="15616" width="9.140625" style="71"/>
    <col min="15617" max="15617" width="14.5703125" style="71" customWidth="1"/>
    <col min="15618" max="15618" width="10.5703125" style="71" bestFit="1" customWidth="1"/>
    <col min="15619" max="15619" width="9.5703125" style="71" bestFit="1" customWidth="1"/>
    <col min="15620" max="15620" width="10.7109375" style="71" bestFit="1" customWidth="1"/>
    <col min="15621" max="15621" width="8.7109375" style="71" bestFit="1" customWidth="1"/>
    <col min="15622" max="15622" width="6.5703125" style="71" bestFit="1" customWidth="1"/>
    <col min="15623" max="15623" width="10" style="71" bestFit="1" customWidth="1"/>
    <col min="15624" max="15624" width="9" style="71" bestFit="1" customWidth="1"/>
    <col min="15625" max="15625" width="8" style="71" bestFit="1" customWidth="1"/>
    <col min="15626" max="15626" width="9.42578125" style="71" bestFit="1" customWidth="1"/>
    <col min="15627" max="15627" width="9.140625" style="71" bestFit="1"/>
    <col min="15628" max="15628" width="10.42578125" style="71" bestFit="1" customWidth="1"/>
    <col min="15629" max="15630" width="10.5703125" style="71" bestFit="1" customWidth="1"/>
    <col min="15631" max="15872" width="9.140625" style="71"/>
    <col min="15873" max="15873" width="14.5703125" style="71" customWidth="1"/>
    <col min="15874" max="15874" width="10.5703125" style="71" bestFit="1" customWidth="1"/>
    <col min="15875" max="15875" width="9.5703125" style="71" bestFit="1" customWidth="1"/>
    <col min="15876" max="15876" width="10.7109375" style="71" bestFit="1" customWidth="1"/>
    <col min="15877" max="15877" width="8.7109375" style="71" bestFit="1" customWidth="1"/>
    <col min="15878" max="15878" width="6.5703125" style="71" bestFit="1" customWidth="1"/>
    <col min="15879" max="15879" width="10" style="71" bestFit="1" customWidth="1"/>
    <col min="15880" max="15880" width="9" style="71" bestFit="1" customWidth="1"/>
    <col min="15881" max="15881" width="8" style="71" bestFit="1" customWidth="1"/>
    <col min="15882" max="15882" width="9.42578125" style="71" bestFit="1" customWidth="1"/>
    <col min="15883" max="15883" width="9.140625" style="71" bestFit="1"/>
    <col min="15884" max="15884" width="10.42578125" style="71" bestFit="1" customWidth="1"/>
    <col min="15885" max="15886" width="10.5703125" style="71" bestFit="1" customWidth="1"/>
    <col min="15887" max="16128" width="9.140625" style="71"/>
    <col min="16129" max="16129" width="14.5703125" style="71" customWidth="1"/>
    <col min="16130" max="16130" width="10.5703125" style="71" bestFit="1" customWidth="1"/>
    <col min="16131" max="16131" width="9.5703125" style="71" bestFit="1" customWidth="1"/>
    <col min="16132" max="16132" width="10.7109375" style="71" bestFit="1" customWidth="1"/>
    <col min="16133" max="16133" width="8.7109375" style="71" bestFit="1" customWidth="1"/>
    <col min="16134" max="16134" width="6.5703125" style="71" bestFit="1" customWidth="1"/>
    <col min="16135" max="16135" width="10" style="71" bestFit="1" customWidth="1"/>
    <col min="16136" max="16136" width="9" style="71" bestFit="1" customWidth="1"/>
    <col min="16137" max="16137" width="8" style="71" bestFit="1" customWidth="1"/>
    <col min="16138" max="16138" width="9.42578125" style="71" bestFit="1" customWidth="1"/>
    <col min="16139" max="16139" width="9.140625" style="71" bestFit="1"/>
    <col min="16140" max="16140" width="10.42578125" style="71" bestFit="1" customWidth="1"/>
    <col min="16141" max="16142" width="10.5703125" style="71" bestFit="1" customWidth="1"/>
    <col min="16143" max="16384" width="9.140625" style="71"/>
  </cols>
  <sheetData>
    <row r="1" spans="1:17" ht="34.5" customHeight="1" thickBot="1">
      <c r="A1" s="356" t="s">
        <v>318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</row>
    <row r="2" spans="1:17" ht="33.75" customHeight="1" thickBot="1">
      <c r="A2" s="365" t="s">
        <v>137</v>
      </c>
      <c r="B2" s="367" t="s">
        <v>138</v>
      </c>
      <c r="C2" s="368"/>
      <c r="D2" s="369"/>
      <c r="E2" s="367" t="s">
        <v>110</v>
      </c>
      <c r="F2" s="368"/>
      <c r="G2" s="369"/>
      <c r="H2" s="367" t="s">
        <v>111</v>
      </c>
      <c r="I2" s="368"/>
      <c r="J2" s="369"/>
      <c r="K2" s="367" t="s">
        <v>112</v>
      </c>
      <c r="L2" s="368"/>
      <c r="M2" s="369"/>
    </row>
    <row r="3" spans="1:17" ht="36" customHeight="1" thickBot="1">
      <c r="A3" s="366"/>
      <c r="B3" s="121" t="s">
        <v>105</v>
      </c>
      <c r="C3" s="72" t="s">
        <v>107</v>
      </c>
      <c r="D3" s="72" t="s">
        <v>32</v>
      </c>
      <c r="E3" s="72" t="s">
        <v>105</v>
      </c>
      <c r="F3" s="72" t="s">
        <v>107</v>
      </c>
      <c r="G3" s="121" t="s">
        <v>32</v>
      </c>
      <c r="H3" s="121" t="s">
        <v>105</v>
      </c>
      <c r="I3" s="122" t="s">
        <v>107</v>
      </c>
      <c r="J3" s="122" t="s">
        <v>32</v>
      </c>
      <c r="K3" s="123" t="s">
        <v>105</v>
      </c>
      <c r="L3" s="123" t="s">
        <v>107</v>
      </c>
      <c r="M3" s="123" t="s">
        <v>32</v>
      </c>
    </row>
    <row r="4" spans="1:17" ht="21" customHeight="1">
      <c r="A4" s="73">
        <v>1398</v>
      </c>
      <c r="B4" s="74">
        <v>1874781</v>
      </c>
      <c r="C4" s="74">
        <v>204587</v>
      </c>
      <c r="D4" s="74">
        <v>2079368</v>
      </c>
      <c r="E4" s="74">
        <v>134103</v>
      </c>
      <c r="F4" s="74">
        <v>9918</v>
      </c>
      <c r="G4" s="74">
        <v>144021</v>
      </c>
      <c r="H4" s="74">
        <v>891431</v>
      </c>
      <c r="I4" s="74">
        <v>14328</v>
      </c>
      <c r="J4" s="74">
        <v>905759</v>
      </c>
      <c r="K4" s="74">
        <v>124109</v>
      </c>
      <c r="L4" s="74">
        <v>1216766</v>
      </c>
      <c r="M4" s="74">
        <f>K4+L4</f>
        <v>1340875</v>
      </c>
      <c r="N4" s="75"/>
    </row>
    <row r="5" spans="1:17" ht="21" customHeight="1">
      <c r="A5" s="73">
        <v>1399</v>
      </c>
      <c r="B5" s="74">
        <v>1968682</v>
      </c>
      <c r="C5" s="74">
        <v>239620</v>
      </c>
      <c r="D5" s="74">
        <v>2208302</v>
      </c>
      <c r="E5" s="74">
        <v>131651</v>
      </c>
      <c r="F5" s="74">
        <v>9907</v>
      </c>
      <c r="G5" s="74">
        <v>141558</v>
      </c>
      <c r="H5" s="74">
        <v>944236</v>
      </c>
      <c r="I5" s="74">
        <v>15624</v>
      </c>
      <c r="J5" s="74">
        <v>959860</v>
      </c>
      <c r="K5" s="74">
        <v>129517</v>
      </c>
      <c r="L5" s="74">
        <v>1296758</v>
      </c>
      <c r="M5" s="74">
        <f>K5+L5</f>
        <v>1426275</v>
      </c>
      <c r="N5" s="75"/>
      <c r="O5" s="82"/>
      <c r="Q5" s="82"/>
    </row>
    <row r="6" spans="1:17" ht="21" customHeight="1" thickBot="1">
      <c r="A6" s="73">
        <v>1400</v>
      </c>
      <c r="B6" s="74">
        <f>SUM(B7:B39)</f>
        <v>2109743</v>
      </c>
      <c r="C6" s="74">
        <f t="shared" ref="C6:D6" si="0">SUM(C7:C39)</f>
        <v>288332</v>
      </c>
      <c r="D6" s="74">
        <f t="shared" si="0"/>
        <v>2398075</v>
      </c>
      <c r="E6" s="74">
        <f t="shared" ref="E6" si="1">SUM(E7:E39)</f>
        <v>132141</v>
      </c>
      <c r="F6" s="74">
        <f t="shared" ref="F6" si="2">SUM(F7:F39)</f>
        <v>10087</v>
      </c>
      <c r="G6" s="74">
        <f t="shared" ref="G6" si="3">SUM(G7:G39)</f>
        <v>142228</v>
      </c>
      <c r="H6" s="74">
        <f t="shared" ref="H6" si="4">SUM(H7:H39)</f>
        <v>1030004</v>
      </c>
      <c r="I6" s="74">
        <f t="shared" ref="I6" si="5">SUM(I7:I39)</f>
        <v>18067</v>
      </c>
      <c r="J6" s="74">
        <f t="shared" ref="J6" si="6">SUM(J7:J39)</f>
        <v>1048071</v>
      </c>
      <c r="K6" s="74">
        <f t="shared" ref="K6" si="7">SUM(K7:K39)</f>
        <v>140771</v>
      </c>
      <c r="L6" s="74">
        <f t="shared" ref="L6" si="8">SUM(L7:L39)</f>
        <v>1395626</v>
      </c>
      <c r="M6" s="74">
        <f t="shared" ref="M6" si="9">SUM(M7:M39)</f>
        <v>1536397</v>
      </c>
      <c r="N6" s="75"/>
      <c r="O6" s="82"/>
      <c r="Q6" s="82"/>
    </row>
    <row r="7" spans="1:17" ht="21" customHeight="1" thickBot="1">
      <c r="A7" s="137" t="s">
        <v>120</v>
      </c>
      <c r="B7" s="76">
        <v>108682</v>
      </c>
      <c r="C7" s="80">
        <v>13614</v>
      </c>
      <c r="D7" s="76">
        <f>B7+C7</f>
        <v>122296</v>
      </c>
      <c r="E7" s="80">
        <v>7364</v>
      </c>
      <c r="F7" s="76">
        <v>359</v>
      </c>
      <c r="G7" s="80">
        <f>E7+F7</f>
        <v>7723</v>
      </c>
      <c r="H7" s="76">
        <v>52776</v>
      </c>
      <c r="I7" s="80">
        <v>861</v>
      </c>
      <c r="J7" s="76">
        <f>H7+I7</f>
        <v>53637</v>
      </c>
      <c r="K7" s="80">
        <v>6846</v>
      </c>
      <c r="L7" s="76">
        <v>68132</v>
      </c>
      <c r="M7" s="80">
        <f>K7+L7</f>
        <v>74978</v>
      </c>
      <c r="N7" s="75"/>
      <c r="O7" s="82"/>
      <c r="Q7" s="82"/>
    </row>
    <row r="8" spans="1:17" ht="21" customHeight="1" thickBot="1">
      <c r="A8" s="136" t="s">
        <v>121</v>
      </c>
      <c r="B8" s="76">
        <v>45231</v>
      </c>
      <c r="C8" s="80">
        <v>6007</v>
      </c>
      <c r="D8" s="76">
        <f t="shared" ref="D8:D39" si="10">B8+C8</f>
        <v>51238</v>
      </c>
      <c r="E8" s="80">
        <v>3008</v>
      </c>
      <c r="F8" s="76">
        <v>194</v>
      </c>
      <c r="G8" s="80">
        <f t="shared" ref="G8:G39" si="11">E8+F8</f>
        <v>3202</v>
      </c>
      <c r="H8" s="76">
        <v>24003</v>
      </c>
      <c r="I8" s="80">
        <v>511</v>
      </c>
      <c r="J8" s="76">
        <f t="shared" ref="J8:J39" si="12">H8+I8</f>
        <v>24514</v>
      </c>
      <c r="K8" s="86">
        <v>4208</v>
      </c>
      <c r="L8" s="83">
        <v>32530</v>
      </c>
      <c r="M8" s="80">
        <f t="shared" ref="M8:M39" si="13">K8+L8</f>
        <v>36738</v>
      </c>
      <c r="N8" s="75"/>
      <c r="O8" s="82"/>
      <c r="Q8" s="82"/>
    </row>
    <row r="9" spans="1:17" ht="21" customHeight="1" thickBot="1">
      <c r="A9" s="136" t="s">
        <v>43</v>
      </c>
      <c r="B9" s="76">
        <v>25649</v>
      </c>
      <c r="C9" s="80">
        <v>2476</v>
      </c>
      <c r="D9" s="76">
        <f t="shared" si="10"/>
        <v>28125</v>
      </c>
      <c r="E9" s="80">
        <v>1963</v>
      </c>
      <c r="F9" s="76">
        <v>125</v>
      </c>
      <c r="G9" s="80">
        <f t="shared" si="11"/>
        <v>2088</v>
      </c>
      <c r="H9" s="76">
        <v>14571</v>
      </c>
      <c r="I9" s="80">
        <v>175</v>
      </c>
      <c r="J9" s="76">
        <f t="shared" si="12"/>
        <v>14746</v>
      </c>
      <c r="K9" s="86">
        <v>2197</v>
      </c>
      <c r="L9" s="83">
        <v>19300</v>
      </c>
      <c r="M9" s="80">
        <f t="shared" si="13"/>
        <v>21497</v>
      </c>
      <c r="N9" s="75"/>
      <c r="O9" s="82"/>
      <c r="Q9" s="82"/>
    </row>
    <row r="10" spans="1:17" ht="21" customHeight="1" thickBot="1">
      <c r="A10" s="136" t="s">
        <v>14</v>
      </c>
      <c r="B10" s="76">
        <v>205569</v>
      </c>
      <c r="C10" s="80">
        <v>22692</v>
      </c>
      <c r="D10" s="76">
        <f t="shared" si="10"/>
        <v>228261</v>
      </c>
      <c r="E10" s="80">
        <v>10645</v>
      </c>
      <c r="F10" s="76">
        <v>556</v>
      </c>
      <c r="G10" s="80">
        <f t="shared" si="11"/>
        <v>11201</v>
      </c>
      <c r="H10" s="76">
        <v>88868</v>
      </c>
      <c r="I10" s="80">
        <v>1263</v>
      </c>
      <c r="J10" s="76">
        <f t="shared" si="12"/>
        <v>90131</v>
      </c>
      <c r="K10" s="86">
        <v>9941</v>
      </c>
      <c r="L10" s="83">
        <v>114280</v>
      </c>
      <c r="M10" s="80">
        <f t="shared" si="13"/>
        <v>124221</v>
      </c>
      <c r="N10" s="75"/>
      <c r="O10" s="82"/>
      <c r="Q10" s="82"/>
    </row>
    <row r="11" spans="1:17" ht="21" customHeight="1" thickBot="1">
      <c r="A11" s="136" t="s">
        <v>33</v>
      </c>
      <c r="B11" s="76">
        <v>97574</v>
      </c>
      <c r="C11" s="80">
        <v>11284</v>
      </c>
      <c r="D11" s="76">
        <f t="shared" si="10"/>
        <v>108858</v>
      </c>
      <c r="E11" s="80">
        <v>5002</v>
      </c>
      <c r="F11" s="76">
        <v>411</v>
      </c>
      <c r="G11" s="80">
        <f t="shared" si="11"/>
        <v>5413</v>
      </c>
      <c r="H11" s="76">
        <v>45159</v>
      </c>
      <c r="I11" s="80">
        <v>848</v>
      </c>
      <c r="J11" s="76">
        <f t="shared" si="12"/>
        <v>46007</v>
      </c>
      <c r="K11" s="86">
        <v>4672</v>
      </c>
      <c r="L11" s="83">
        <v>61567</v>
      </c>
      <c r="M11" s="80">
        <f t="shared" si="13"/>
        <v>66239</v>
      </c>
      <c r="N11" s="75"/>
      <c r="O11" s="82"/>
      <c r="Q11" s="82"/>
    </row>
    <row r="12" spans="1:17" ht="21" customHeight="1" thickBot="1">
      <c r="A12" s="136" t="s">
        <v>122</v>
      </c>
      <c r="B12" s="76">
        <v>9510</v>
      </c>
      <c r="C12" s="80">
        <v>1691</v>
      </c>
      <c r="D12" s="76">
        <f t="shared" si="10"/>
        <v>11201</v>
      </c>
      <c r="E12" s="80">
        <v>1460</v>
      </c>
      <c r="F12" s="76">
        <v>177</v>
      </c>
      <c r="G12" s="80">
        <f t="shared" si="11"/>
        <v>1637</v>
      </c>
      <c r="H12" s="76">
        <v>5002</v>
      </c>
      <c r="I12" s="80">
        <v>111</v>
      </c>
      <c r="J12" s="76">
        <f t="shared" si="12"/>
        <v>5113</v>
      </c>
      <c r="K12" s="86">
        <v>1087</v>
      </c>
      <c r="L12" s="83">
        <v>7572</v>
      </c>
      <c r="M12" s="80">
        <f t="shared" si="13"/>
        <v>8659</v>
      </c>
      <c r="N12" s="75"/>
      <c r="O12" s="82"/>
      <c r="Q12" s="82"/>
    </row>
    <row r="13" spans="1:17" ht="21" customHeight="1" thickBot="1">
      <c r="A13" s="136" t="s">
        <v>16</v>
      </c>
      <c r="B13" s="76">
        <v>18708</v>
      </c>
      <c r="C13" s="80">
        <v>1531</v>
      </c>
      <c r="D13" s="76">
        <f t="shared" si="10"/>
        <v>20239</v>
      </c>
      <c r="E13" s="80">
        <v>2546</v>
      </c>
      <c r="F13" s="76">
        <v>139</v>
      </c>
      <c r="G13" s="80">
        <f t="shared" si="11"/>
        <v>2685</v>
      </c>
      <c r="H13" s="76">
        <v>12026</v>
      </c>
      <c r="I13" s="80">
        <v>132</v>
      </c>
      <c r="J13" s="76">
        <f t="shared" si="12"/>
        <v>12158</v>
      </c>
      <c r="K13" s="86">
        <v>2573</v>
      </c>
      <c r="L13" s="83">
        <v>18093</v>
      </c>
      <c r="M13" s="80">
        <f t="shared" si="13"/>
        <v>20666</v>
      </c>
      <c r="N13" s="75"/>
      <c r="O13" s="82"/>
      <c r="Q13" s="82"/>
    </row>
    <row r="14" spans="1:17" ht="21" customHeight="1" thickBot="1">
      <c r="A14" s="136" t="s">
        <v>123</v>
      </c>
      <c r="B14" s="76">
        <v>20779</v>
      </c>
      <c r="C14" s="80">
        <v>5192</v>
      </c>
      <c r="D14" s="76">
        <f t="shared" si="10"/>
        <v>25971</v>
      </c>
      <c r="E14" s="80">
        <v>1842</v>
      </c>
      <c r="F14" s="76">
        <v>133</v>
      </c>
      <c r="G14" s="80">
        <f t="shared" si="11"/>
        <v>1975</v>
      </c>
      <c r="H14" s="76">
        <v>10727</v>
      </c>
      <c r="I14" s="80">
        <v>159</v>
      </c>
      <c r="J14" s="76">
        <f t="shared" si="12"/>
        <v>10886</v>
      </c>
      <c r="K14" s="86">
        <v>2042</v>
      </c>
      <c r="L14" s="83">
        <v>14471</v>
      </c>
      <c r="M14" s="80">
        <f t="shared" si="13"/>
        <v>16513</v>
      </c>
      <c r="N14" s="75"/>
      <c r="O14" s="82"/>
      <c r="Q14" s="82"/>
    </row>
    <row r="15" spans="1:17" ht="21" customHeight="1" thickBot="1">
      <c r="A15" s="136" t="s">
        <v>31</v>
      </c>
      <c r="B15" s="76">
        <v>14317</v>
      </c>
      <c r="C15" s="80">
        <v>1810</v>
      </c>
      <c r="D15" s="76">
        <f t="shared" si="10"/>
        <v>16127</v>
      </c>
      <c r="E15" s="80">
        <v>770</v>
      </c>
      <c r="F15" s="76">
        <v>57</v>
      </c>
      <c r="G15" s="80">
        <f t="shared" si="11"/>
        <v>827</v>
      </c>
      <c r="H15" s="76">
        <v>5704</v>
      </c>
      <c r="I15" s="80">
        <v>102</v>
      </c>
      <c r="J15" s="76">
        <f t="shared" si="12"/>
        <v>5806</v>
      </c>
      <c r="K15" s="86">
        <v>1302</v>
      </c>
      <c r="L15" s="83">
        <v>7735</v>
      </c>
      <c r="M15" s="80">
        <f t="shared" si="13"/>
        <v>9037</v>
      </c>
      <c r="N15" s="75"/>
      <c r="O15" s="82"/>
      <c r="Q15" s="82"/>
    </row>
    <row r="16" spans="1:17" ht="21" customHeight="1" thickBot="1">
      <c r="A16" s="136" t="s">
        <v>30</v>
      </c>
      <c r="B16" s="76">
        <v>126106</v>
      </c>
      <c r="C16" s="80">
        <v>16029</v>
      </c>
      <c r="D16" s="76">
        <f t="shared" si="10"/>
        <v>142135</v>
      </c>
      <c r="E16" s="80">
        <v>7988</v>
      </c>
      <c r="F16" s="76">
        <v>713</v>
      </c>
      <c r="G16" s="80">
        <f t="shared" si="11"/>
        <v>8701</v>
      </c>
      <c r="H16" s="76">
        <v>63045</v>
      </c>
      <c r="I16" s="80">
        <v>1403</v>
      </c>
      <c r="J16" s="76">
        <f t="shared" si="12"/>
        <v>64448</v>
      </c>
      <c r="K16" s="86">
        <v>9771</v>
      </c>
      <c r="L16" s="83">
        <v>85904</v>
      </c>
      <c r="M16" s="80">
        <f t="shared" si="13"/>
        <v>95675</v>
      </c>
      <c r="N16" s="75"/>
      <c r="O16" s="82"/>
      <c r="Q16" s="82"/>
    </row>
    <row r="17" spans="1:17" ht="21" customHeight="1" thickBot="1">
      <c r="A17" s="136" t="s">
        <v>29</v>
      </c>
      <c r="B17" s="76">
        <v>12289</v>
      </c>
      <c r="C17" s="80">
        <v>1802</v>
      </c>
      <c r="D17" s="76">
        <f t="shared" si="10"/>
        <v>14091</v>
      </c>
      <c r="E17" s="80">
        <v>1095</v>
      </c>
      <c r="F17" s="76">
        <v>96</v>
      </c>
      <c r="G17" s="80">
        <f t="shared" si="11"/>
        <v>1191</v>
      </c>
      <c r="H17" s="76">
        <v>6330</v>
      </c>
      <c r="I17" s="80">
        <v>138</v>
      </c>
      <c r="J17" s="76">
        <f t="shared" si="12"/>
        <v>6468</v>
      </c>
      <c r="K17" s="86">
        <v>1279</v>
      </c>
      <c r="L17" s="83">
        <v>8867</v>
      </c>
      <c r="M17" s="80">
        <f t="shared" si="13"/>
        <v>10146</v>
      </c>
      <c r="N17" s="75"/>
      <c r="O17" s="82"/>
      <c r="Q17" s="82"/>
    </row>
    <row r="18" spans="1:17" ht="21" customHeight="1" thickBot="1">
      <c r="A18" s="136" t="s">
        <v>17</v>
      </c>
      <c r="B18" s="76">
        <v>119831</v>
      </c>
      <c r="C18" s="80">
        <v>5816</v>
      </c>
      <c r="D18" s="76">
        <f t="shared" si="10"/>
        <v>125647</v>
      </c>
      <c r="E18" s="80">
        <v>11397</v>
      </c>
      <c r="F18" s="76">
        <v>539</v>
      </c>
      <c r="G18" s="80">
        <f t="shared" si="11"/>
        <v>11936</v>
      </c>
      <c r="H18" s="76">
        <v>81863</v>
      </c>
      <c r="I18" s="80">
        <v>488</v>
      </c>
      <c r="J18" s="76">
        <f t="shared" si="12"/>
        <v>82351</v>
      </c>
      <c r="K18" s="86">
        <v>13605</v>
      </c>
      <c r="L18" s="83">
        <v>120284</v>
      </c>
      <c r="M18" s="80">
        <f t="shared" si="13"/>
        <v>133889</v>
      </c>
      <c r="N18" s="75"/>
      <c r="O18" s="82"/>
      <c r="Q18" s="82"/>
    </row>
    <row r="19" spans="1:17" ht="21" customHeight="1" thickBot="1">
      <c r="A19" s="136" t="s">
        <v>18</v>
      </c>
      <c r="B19" s="76">
        <v>27697</v>
      </c>
      <c r="C19" s="80">
        <v>3058</v>
      </c>
      <c r="D19" s="76">
        <f t="shared" si="10"/>
        <v>30755</v>
      </c>
      <c r="E19" s="80">
        <v>2677</v>
      </c>
      <c r="F19" s="76">
        <v>191</v>
      </c>
      <c r="G19" s="80">
        <f t="shared" si="11"/>
        <v>2868</v>
      </c>
      <c r="H19" s="76">
        <v>12005</v>
      </c>
      <c r="I19" s="80">
        <v>162</v>
      </c>
      <c r="J19" s="76">
        <f t="shared" si="12"/>
        <v>12167</v>
      </c>
      <c r="K19" s="86">
        <v>1692</v>
      </c>
      <c r="L19" s="83">
        <v>15768</v>
      </c>
      <c r="M19" s="80">
        <f t="shared" si="13"/>
        <v>17460</v>
      </c>
      <c r="N19" s="75"/>
      <c r="O19" s="82"/>
      <c r="Q19" s="82"/>
    </row>
    <row r="20" spans="1:17" ht="21" customHeight="1" thickBot="1">
      <c r="A20" s="136" t="s">
        <v>19</v>
      </c>
      <c r="B20" s="76">
        <v>26711</v>
      </c>
      <c r="C20" s="80">
        <v>2767</v>
      </c>
      <c r="D20" s="76">
        <f t="shared" si="10"/>
        <v>29478</v>
      </c>
      <c r="E20" s="80">
        <v>1771</v>
      </c>
      <c r="F20" s="76">
        <v>131</v>
      </c>
      <c r="G20" s="80">
        <f t="shared" si="11"/>
        <v>1902</v>
      </c>
      <c r="H20" s="76">
        <v>12498</v>
      </c>
      <c r="I20" s="80">
        <v>187</v>
      </c>
      <c r="J20" s="76">
        <f t="shared" si="12"/>
        <v>12685</v>
      </c>
      <c r="K20" s="86">
        <v>1409</v>
      </c>
      <c r="L20" s="83">
        <v>15871</v>
      </c>
      <c r="M20" s="80">
        <f t="shared" si="13"/>
        <v>17280</v>
      </c>
      <c r="N20" s="75"/>
      <c r="O20" s="82"/>
      <c r="Q20" s="82"/>
    </row>
    <row r="21" spans="1:17" ht="21" customHeight="1" thickBot="1">
      <c r="A21" s="136" t="s">
        <v>124</v>
      </c>
      <c r="B21" s="76">
        <v>18628</v>
      </c>
      <c r="C21" s="80">
        <v>2220</v>
      </c>
      <c r="D21" s="76">
        <f t="shared" si="10"/>
        <v>20848</v>
      </c>
      <c r="E21" s="80">
        <v>1447</v>
      </c>
      <c r="F21" s="76">
        <v>103</v>
      </c>
      <c r="G21" s="80">
        <f t="shared" si="11"/>
        <v>1550</v>
      </c>
      <c r="H21" s="76">
        <v>11334</v>
      </c>
      <c r="I21" s="80">
        <v>253</v>
      </c>
      <c r="J21" s="76">
        <f t="shared" si="12"/>
        <v>11587</v>
      </c>
      <c r="K21" s="86">
        <v>5463</v>
      </c>
      <c r="L21" s="83">
        <v>19775</v>
      </c>
      <c r="M21" s="80">
        <f t="shared" si="13"/>
        <v>25238</v>
      </c>
      <c r="N21" s="75"/>
      <c r="O21" s="82"/>
      <c r="Q21" s="82"/>
    </row>
    <row r="22" spans="1:17" ht="21" customHeight="1" thickBot="1">
      <c r="A22" s="136" t="s">
        <v>125</v>
      </c>
      <c r="B22" s="76">
        <v>187913</v>
      </c>
      <c r="C22" s="80">
        <v>36380</v>
      </c>
      <c r="D22" s="76">
        <f t="shared" si="10"/>
        <v>224293</v>
      </c>
      <c r="E22" s="80">
        <v>7080</v>
      </c>
      <c r="F22" s="76">
        <v>871</v>
      </c>
      <c r="G22" s="80">
        <f t="shared" si="11"/>
        <v>7951</v>
      </c>
      <c r="H22" s="76">
        <v>93060</v>
      </c>
      <c r="I22" s="80">
        <v>1845</v>
      </c>
      <c r="J22" s="76">
        <f t="shared" si="12"/>
        <v>94905</v>
      </c>
      <c r="K22" s="86">
        <v>7425</v>
      </c>
      <c r="L22" s="83">
        <v>121438</v>
      </c>
      <c r="M22" s="80">
        <f t="shared" si="13"/>
        <v>128863</v>
      </c>
      <c r="N22" s="75"/>
      <c r="O22" s="82"/>
      <c r="Q22" s="82"/>
    </row>
    <row r="23" spans="1:17" ht="21" customHeight="1" thickBot="1">
      <c r="A23" s="136" t="s">
        <v>126</v>
      </c>
      <c r="B23" s="76">
        <v>109359</v>
      </c>
      <c r="C23" s="80">
        <v>8162</v>
      </c>
      <c r="D23" s="76">
        <f t="shared" si="10"/>
        <v>117521</v>
      </c>
      <c r="E23" s="80">
        <v>6497</v>
      </c>
      <c r="F23" s="76">
        <v>349</v>
      </c>
      <c r="G23" s="80">
        <f t="shared" si="11"/>
        <v>6846</v>
      </c>
      <c r="H23" s="76">
        <v>55106</v>
      </c>
      <c r="I23" s="80">
        <v>912</v>
      </c>
      <c r="J23" s="76">
        <f t="shared" si="12"/>
        <v>56018</v>
      </c>
      <c r="K23" s="86">
        <v>7107</v>
      </c>
      <c r="L23" s="83">
        <v>73590</v>
      </c>
      <c r="M23" s="80">
        <f t="shared" si="13"/>
        <v>80697</v>
      </c>
      <c r="N23" s="75"/>
      <c r="O23" s="82"/>
      <c r="Q23" s="82"/>
    </row>
    <row r="24" spans="1:17" ht="21" customHeight="1" thickBot="1">
      <c r="A24" s="136" t="s">
        <v>127</v>
      </c>
      <c r="B24" s="76">
        <v>184012</v>
      </c>
      <c r="C24" s="80">
        <v>37490</v>
      </c>
      <c r="D24" s="76">
        <f t="shared" si="10"/>
        <v>221502</v>
      </c>
      <c r="E24" s="80">
        <v>6525</v>
      </c>
      <c r="F24" s="76">
        <v>892</v>
      </c>
      <c r="G24" s="80">
        <f t="shared" si="11"/>
        <v>7417</v>
      </c>
      <c r="H24" s="76">
        <v>83782</v>
      </c>
      <c r="I24" s="80">
        <v>1757</v>
      </c>
      <c r="J24" s="76">
        <f t="shared" si="12"/>
        <v>85539</v>
      </c>
      <c r="K24" s="86">
        <v>6829</v>
      </c>
      <c r="L24" s="83">
        <v>110139</v>
      </c>
      <c r="M24" s="80">
        <f t="shared" si="13"/>
        <v>116968</v>
      </c>
      <c r="N24" s="75"/>
      <c r="O24" s="82"/>
      <c r="Q24" s="82"/>
    </row>
    <row r="25" spans="1:17" ht="21" customHeight="1" thickBot="1">
      <c r="A25" s="136" t="s">
        <v>20</v>
      </c>
      <c r="B25" s="76">
        <v>109823</v>
      </c>
      <c r="C25" s="80">
        <v>18769</v>
      </c>
      <c r="D25" s="76">
        <f t="shared" si="10"/>
        <v>128592</v>
      </c>
      <c r="E25" s="80">
        <v>7133</v>
      </c>
      <c r="F25" s="76">
        <v>616</v>
      </c>
      <c r="G25" s="80">
        <f t="shared" si="11"/>
        <v>7749</v>
      </c>
      <c r="H25" s="76">
        <v>53898</v>
      </c>
      <c r="I25" s="80">
        <v>919</v>
      </c>
      <c r="J25" s="76">
        <f t="shared" si="12"/>
        <v>54817</v>
      </c>
      <c r="K25" s="86">
        <v>7935</v>
      </c>
      <c r="L25" s="83">
        <v>75621</v>
      </c>
      <c r="M25" s="80">
        <f t="shared" si="13"/>
        <v>83556</v>
      </c>
      <c r="N25" s="75"/>
      <c r="O25" s="82"/>
      <c r="Q25" s="82"/>
    </row>
    <row r="26" spans="1:17" ht="21" customHeight="1" thickBot="1">
      <c r="A26" s="136" t="s">
        <v>128</v>
      </c>
      <c r="B26" s="76">
        <v>55300</v>
      </c>
      <c r="C26" s="80">
        <v>3630</v>
      </c>
      <c r="D26" s="76">
        <f t="shared" si="10"/>
        <v>58930</v>
      </c>
      <c r="E26" s="80">
        <v>2912</v>
      </c>
      <c r="F26" s="76">
        <v>131</v>
      </c>
      <c r="G26" s="80">
        <f t="shared" si="11"/>
        <v>3043</v>
      </c>
      <c r="H26" s="76">
        <v>20867</v>
      </c>
      <c r="I26" s="80">
        <v>243</v>
      </c>
      <c r="J26" s="76">
        <f t="shared" si="12"/>
        <v>21110</v>
      </c>
      <c r="K26" s="86">
        <v>2562</v>
      </c>
      <c r="L26" s="83">
        <v>27558</v>
      </c>
      <c r="M26" s="80">
        <f t="shared" si="13"/>
        <v>30120</v>
      </c>
      <c r="N26" s="75"/>
      <c r="O26" s="82"/>
      <c r="Q26" s="82"/>
    </row>
    <row r="27" spans="1:17" ht="21" customHeight="1" thickBot="1">
      <c r="A27" s="136" t="s">
        <v>22</v>
      </c>
      <c r="B27" s="76">
        <v>28594</v>
      </c>
      <c r="C27" s="80">
        <v>3451</v>
      </c>
      <c r="D27" s="76">
        <f t="shared" si="10"/>
        <v>32045</v>
      </c>
      <c r="E27" s="80">
        <v>2153</v>
      </c>
      <c r="F27" s="76">
        <v>137</v>
      </c>
      <c r="G27" s="80">
        <f t="shared" si="11"/>
        <v>2290</v>
      </c>
      <c r="H27" s="76">
        <v>14071</v>
      </c>
      <c r="I27" s="80">
        <v>165</v>
      </c>
      <c r="J27" s="76">
        <f t="shared" si="12"/>
        <v>14236</v>
      </c>
      <c r="K27" s="86">
        <v>2199</v>
      </c>
      <c r="L27" s="83">
        <v>19091</v>
      </c>
      <c r="M27" s="80">
        <f t="shared" si="13"/>
        <v>21290</v>
      </c>
      <c r="N27" s="75"/>
      <c r="O27" s="82"/>
      <c r="Q27" s="82"/>
    </row>
    <row r="28" spans="1:17" ht="21" customHeight="1" thickBot="1">
      <c r="A28" s="136" t="s">
        <v>129</v>
      </c>
      <c r="B28" s="76">
        <v>25617</v>
      </c>
      <c r="C28" s="80">
        <v>5575</v>
      </c>
      <c r="D28" s="76">
        <f t="shared" si="10"/>
        <v>31192</v>
      </c>
      <c r="E28" s="80">
        <v>2284</v>
      </c>
      <c r="F28" s="76">
        <v>180</v>
      </c>
      <c r="G28" s="80">
        <f t="shared" si="11"/>
        <v>2464</v>
      </c>
      <c r="H28" s="76">
        <v>13393</v>
      </c>
      <c r="I28" s="80">
        <v>290</v>
      </c>
      <c r="J28" s="76">
        <f t="shared" si="12"/>
        <v>13683</v>
      </c>
      <c r="K28" s="86">
        <v>2183</v>
      </c>
      <c r="L28" s="83">
        <v>18270</v>
      </c>
      <c r="M28" s="80">
        <f t="shared" si="13"/>
        <v>20453</v>
      </c>
      <c r="N28" s="75"/>
      <c r="O28" s="82"/>
      <c r="Q28" s="82"/>
    </row>
    <row r="29" spans="1:17" ht="21" customHeight="1" thickBot="1">
      <c r="A29" s="136" t="s">
        <v>130</v>
      </c>
      <c r="B29" s="76">
        <v>58681</v>
      </c>
      <c r="C29" s="80">
        <v>10684</v>
      </c>
      <c r="D29" s="76">
        <f t="shared" si="10"/>
        <v>69365</v>
      </c>
      <c r="E29" s="80">
        <v>3348</v>
      </c>
      <c r="F29" s="76">
        <v>379</v>
      </c>
      <c r="G29" s="80">
        <f t="shared" si="11"/>
        <v>3727</v>
      </c>
      <c r="H29" s="76">
        <v>32105</v>
      </c>
      <c r="I29" s="80">
        <v>759</v>
      </c>
      <c r="J29" s="76">
        <f t="shared" si="12"/>
        <v>32864</v>
      </c>
      <c r="K29" s="86">
        <v>5101</v>
      </c>
      <c r="L29" s="83">
        <v>43974</v>
      </c>
      <c r="M29" s="80">
        <f t="shared" si="13"/>
        <v>49075</v>
      </c>
      <c r="N29" s="75"/>
      <c r="O29" s="82"/>
      <c r="Q29" s="82"/>
    </row>
    <row r="30" spans="1:17" ht="21" customHeight="1" thickBot="1">
      <c r="A30" s="136" t="s">
        <v>131</v>
      </c>
      <c r="B30" s="76">
        <v>35064</v>
      </c>
      <c r="C30" s="80">
        <v>5559</v>
      </c>
      <c r="D30" s="76">
        <f t="shared" si="10"/>
        <v>40623</v>
      </c>
      <c r="E30" s="80">
        <v>2336</v>
      </c>
      <c r="F30" s="76">
        <v>143</v>
      </c>
      <c r="G30" s="80">
        <f t="shared" si="11"/>
        <v>2479</v>
      </c>
      <c r="H30" s="76">
        <v>20571</v>
      </c>
      <c r="I30" s="80">
        <v>331</v>
      </c>
      <c r="J30" s="76">
        <f t="shared" si="12"/>
        <v>20902</v>
      </c>
      <c r="K30" s="86">
        <v>3249</v>
      </c>
      <c r="L30" s="83">
        <v>29286</v>
      </c>
      <c r="M30" s="80">
        <f t="shared" si="13"/>
        <v>32535</v>
      </c>
      <c r="N30" s="75"/>
      <c r="O30" s="82"/>
      <c r="Q30" s="82"/>
    </row>
    <row r="31" spans="1:17" ht="21" customHeight="1" thickBot="1">
      <c r="A31" s="138" t="s">
        <v>56</v>
      </c>
      <c r="B31" s="76">
        <v>8976</v>
      </c>
      <c r="C31" s="80">
        <v>839</v>
      </c>
      <c r="D31" s="76">
        <f t="shared" si="10"/>
        <v>9815</v>
      </c>
      <c r="E31" s="80">
        <v>961</v>
      </c>
      <c r="F31" s="76">
        <v>55</v>
      </c>
      <c r="G31" s="80">
        <f t="shared" si="11"/>
        <v>1016</v>
      </c>
      <c r="H31" s="76">
        <v>5781</v>
      </c>
      <c r="I31" s="80">
        <v>67</v>
      </c>
      <c r="J31" s="76">
        <f t="shared" si="12"/>
        <v>5848</v>
      </c>
      <c r="K31" s="86">
        <v>1255</v>
      </c>
      <c r="L31" s="83">
        <v>9023</v>
      </c>
      <c r="M31" s="80">
        <f t="shared" si="13"/>
        <v>10278</v>
      </c>
      <c r="N31" s="75"/>
      <c r="O31" s="82"/>
      <c r="Q31" s="82"/>
    </row>
    <row r="32" spans="1:17" ht="21" customHeight="1" thickBot="1">
      <c r="A32" s="136" t="s">
        <v>132</v>
      </c>
      <c r="B32" s="76">
        <v>29547</v>
      </c>
      <c r="C32" s="80">
        <v>4535</v>
      </c>
      <c r="D32" s="76">
        <f t="shared" si="10"/>
        <v>34082</v>
      </c>
      <c r="E32" s="80">
        <v>2784</v>
      </c>
      <c r="F32" s="76">
        <v>228</v>
      </c>
      <c r="G32" s="80">
        <f t="shared" si="11"/>
        <v>3012</v>
      </c>
      <c r="H32" s="76">
        <v>16695</v>
      </c>
      <c r="I32" s="80">
        <v>386</v>
      </c>
      <c r="J32" s="76">
        <f t="shared" si="12"/>
        <v>17081</v>
      </c>
      <c r="K32" s="86">
        <v>2943</v>
      </c>
      <c r="L32" s="83">
        <v>23151</v>
      </c>
      <c r="M32" s="80">
        <f t="shared" si="13"/>
        <v>26094</v>
      </c>
      <c r="N32" s="75"/>
      <c r="O32" s="82"/>
      <c r="Q32" s="82"/>
    </row>
    <row r="33" spans="1:17" ht="21" customHeight="1" thickBot="1">
      <c r="A33" s="136" t="s">
        <v>133</v>
      </c>
      <c r="B33" s="76">
        <v>87578</v>
      </c>
      <c r="C33" s="80">
        <v>16706</v>
      </c>
      <c r="D33" s="76">
        <f t="shared" si="10"/>
        <v>104284</v>
      </c>
      <c r="E33" s="80">
        <v>6470</v>
      </c>
      <c r="F33" s="76">
        <v>571</v>
      </c>
      <c r="G33" s="80">
        <f t="shared" si="11"/>
        <v>7041</v>
      </c>
      <c r="H33" s="76">
        <v>38996</v>
      </c>
      <c r="I33" s="80">
        <v>1135</v>
      </c>
      <c r="J33" s="76">
        <f t="shared" si="12"/>
        <v>40131</v>
      </c>
      <c r="K33" s="86">
        <v>3900</v>
      </c>
      <c r="L33" s="83">
        <v>51154</v>
      </c>
      <c r="M33" s="80">
        <f t="shared" si="13"/>
        <v>55054</v>
      </c>
      <c r="N33" s="75"/>
      <c r="O33" s="82"/>
      <c r="Q33" s="82"/>
    </row>
    <row r="34" spans="1:17" ht="21" customHeight="1" thickBot="1">
      <c r="A34" s="136" t="s">
        <v>24</v>
      </c>
      <c r="B34" s="76">
        <v>38474</v>
      </c>
      <c r="C34" s="80">
        <v>4572</v>
      </c>
      <c r="D34" s="76">
        <f t="shared" si="10"/>
        <v>43046</v>
      </c>
      <c r="E34" s="80">
        <v>2259</v>
      </c>
      <c r="F34" s="76">
        <v>139</v>
      </c>
      <c r="G34" s="80">
        <f t="shared" si="11"/>
        <v>2398</v>
      </c>
      <c r="H34" s="76">
        <v>20311</v>
      </c>
      <c r="I34" s="80">
        <v>234</v>
      </c>
      <c r="J34" s="76">
        <f t="shared" si="12"/>
        <v>20545</v>
      </c>
      <c r="K34" s="86">
        <v>3511</v>
      </c>
      <c r="L34" s="83">
        <v>28900</v>
      </c>
      <c r="M34" s="80">
        <f t="shared" si="13"/>
        <v>32411</v>
      </c>
      <c r="N34" s="75"/>
      <c r="O34" s="82"/>
      <c r="Q34" s="82"/>
    </row>
    <row r="35" spans="1:17" ht="21" customHeight="1" thickBot="1">
      <c r="A35" s="136" t="s">
        <v>25</v>
      </c>
      <c r="B35" s="76">
        <v>103712</v>
      </c>
      <c r="C35" s="80">
        <v>14062</v>
      </c>
      <c r="D35" s="76">
        <f t="shared" si="10"/>
        <v>117774</v>
      </c>
      <c r="E35" s="80">
        <v>7556</v>
      </c>
      <c r="F35" s="76">
        <v>694</v>
      </c>
      <c r="G35" s="80">
        <f t="shared" si="11"/>
        <v>8250</v>
      </c>
      <c r="H35" s="76">
        <v>45374</v>
      </c>
      <c r="I35" s="80">
        <v>1185</v>
      </c>
      <c r="J35" s="76">
        <f t="shared" si="12"/>
        <v>46559</v>
      </c>
      <c r="K35" s="86">
        <v>5299</v>
      </c>
      <c r="L35" s="83">
        <v>59969</v>
      </c>
      <c r="M35" s="80">
        <f t="shared" si="13"/>
        <v>65268</v>
      </c>
      <c r="N35" s="75"/>
      <c r="O35" s="82"/>
      <c r="Q35" s="82"/>
    </row>
    <row r="36" spans="1:17" ht="21" customHeight="1" thickBot="1">
      <c r="A36" s="136" t="s">
        <v>134</v>
      </c>
      <c r="B36" s="76">
        <v>57691</v>
      </c>
      <c r="C36" s="80">
        <v>5708</v>
      </c>
      <c r="D36" s="76">
        <f t="shared" si="10"/>
        <v>63399</v>
      </c>
      <c r="E36" s="80">
        <v>3361</v>
      </c>
      <c r="F36" s="76">
        <v>256</v>
      </c>
      <c r="G36" s="80">
        <f t="shared" si="11"/>
        <v>3617</v>
      </c>
      <c r="H36" s="76">
        <v>21122</v>
      </c>
      <c r="I36" s="80">
        <v>239</v>
      </c>
      <c r="J36" s="76">
        <f t="shared" si="12"/>
        <v>21361</v>
      </c>
      <c r="K36" s="86">
        <v>2705</v>
      </c>
      <c r="L36" s="83">
        <v>27797</v>
      </c>
      <c r="M36" s="80">
        <f t="shared" si="13"/>
        <v>30502</v>
      </c>
      <c r="N36" s="75"/>
      <c r="O36" s="82"/>
      <c r="Q36" s="82"/>
    </row>
    <row r="37" spans="1:17" ht="21" customHeight="1" thickBot="1">
      <c r="A37" s="136" t="s">
        <v>26</v>
      </c>
      <c r="B37" s="76">
        <v>24440</v>
      </c>
      <c r="C37" s="80">
        <v>2535</v>
      </c>
      <c r="D37" s="76">
        <f t="shared" si="10"/>
        <v>26975</v>
      </c>
      <c r="E37" s="80">
        <v>1302</v>
      </c>
      <c r="F37" s="76">
        <v>87</v>
      </c>
      <c r="G37" s="80">
        <f t="shared" si="11"/>
        <v>1389</v>
      </c>
      <c r="H37" s="76">
        <v>12983</v>
      </c>
      <c r="I37" s="80">
        <v>202</v>
      </c>
      <c r="J37" s="76">
        <f t="shared" si="12"/>
        <v>13185</v>
      </c>
      <c r="K37" s="86">
        <v>3206</v>
      </c>
      <c r="L37" s="83">
        <v>20106</v>
      </c>
      <c r="M37" s="80">
        <f t="shared" si="13"/>
        <v>23312</v>
      </c>
      <c r="N37" s="75"/>
      <c r="O37" s="82"/>
      <c r="Q37" s="82"/>
    </row>
    <row r="38" spans="1:17" ht="21" customHeight="1" thickBot="1">
      <c r="A38" s="136" t="s">
        <v>27</v>
      </c>
      <c r="B38" s="76">
        <v>35892</v>
      </c>
      <c r="C38" s="80">
        <v>5800</v>
      </c>
      <c r="D38" s="76">
        <f t="shared" si="10"/>
        <v>41692</v>
      </c>
      <c r="E38" s="80">
        <v>3314</v>
      </c>
      <c r="F38" s="76">
        <v>278</v>
      </c>
      <c r="G38" s="80">
        <f t="shared" si="11"/>
        <v>3592</v>
      </c>
      <c r="H38" s="76">
        <v>19318</v>
      </c>
      <c r="I38" s="80">
        <v>306</v>
      </c>
      <c r="J38" s="76">
        <f t="shared" si="12"/>
        <v>19624</v>
      </c>
      <c r="K38" s="86">
        <v>2799</v>
      </c>
      <c r="L38" s="83">
        <v>25658</v>
      </c>
      <c r="M38" s="80">
        <f t="shared" si="13"/>
        <v>28457</v>
      </c>
      <c r="N38" s="75"/>
      <c r="O38" s="82"/>
      <c r="Q38" s="82"/>
    </row>
    <row r="39" spans="1:17" ht="19.5" thickBot="1">
      <c r="A39" s="136" t="s">
        <v>135</v>
      </c>
      <c r="B39" s="76">
        <v>51789</v>
      </c>
      <c r="C39" s="80">
        <v>5886</v>
      </c>
      <c r="D39" s="76">
        <f t="shared" si="10"/>
        <v>57675</v>
      </c>
      <c r="E39" s="80">
        <v>2891</v>
      </c>
      <c r="F39" s="76">
        <v>157</v>
      </c>
      <c r="G39" s="80">
        <f t="shared" si="11"/>
        <v>3048</v>
      </c>
      <c r="H39" s="76">
        <v>16660</v>
      </c>
      <c r="I39" s="80">
        <v>299</v>
      </c>
      <c r="J39" s="76">
        <f t="shared" si="12"/>
        <v>16959</v>
      </c>
      <c r="K39" s="86">
        <v>2476</v>
      </c>
      <c r="L39" s="83">
        <v>20752</v>
      </c>
      <c r="M39" s="80">
        <f t="shared" si="13"/>
        <v>23228</v>
      </c>
      <c r="O39" s="82"/>
    </row>
  </sheetData>
  <mergeCells count="6">
    <mergeCell ref="A1:M1"/>
    <mergeCell ref="A2:A3"/>
    <mergeCell ref="B2:D2"/>
    <mergeCell ref="E2:G2"/>
    <mergeCell ref="H2:J2"/>
    <mergeCell ref="K2:M2"/>
  </mergeCells>
  <printOptions horizontalCentered="1" verticalCentered="1"/>
  <pageMargins left="0.39370078740157483" right="0.59055118110236227" top="0.19685039370078741" bottom="0.39370078740157483" header="0" footer="0"/>
  <pageSetup paperSize="9" scale="7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90311-67A2-4FD2-B64F-E4B9EFE61CA9}">
  <sheetPr>
    <tabColor indexed="24"/>
    <pageSetUpPr fitToPage="1"/>
  </sheetPr>
  <dimension ref="A1:G48"/>
  <sheetViews>
    <sheetView rightToLeft="1" view="pageBreakPreview" zoomScaleSheetLayoutView="100" workbookViewId="0">
      <selection sqref="A1:F1"/>
    </sheetView>
  </sheetViews>
  <sheetFormatPr defaultColWidth="16.140625" defaultRowHeight="22.5"/>
  <cols>
    <col min="1" max="1" width="18.5703125" style="28" customWidth="1"/>
    <col min="2" max="5" width="18" style="19" customWidth="1"/>
    <col min="6" max="6" width="22" style="19" customWidth="1"/>
    <col min="7" max="249" width="15.7109375" style="19" customWidth="1"/>
    <col min="250" max="250" width="18.5703125" style="19" customWidth="1"/>
    <col min="251" max="251" width="18" style="19" customWidth="1"/>
    <col min="252" max="254" width="16.140625" style="19"/>
    <col min="255" max="255" width="18.5703125" style="19" customWidth="1"/>
    <col min="256" max="259" width="18" style="19" customWidth="1"/>
    <col min="260" max="260" width="22" style="19" customWidth="1"/>
    <col min="261" max="505" width="15.7109375" style="19" customWidth="1"/>
    <col min="506" max="506" width="18.5703125" style="19" customWidth="1"/>
    <col min="507" max="507" width="18" style="19" customWidth="1"/>
    <col min="508" max="510" width="16.140625" style="19"/>
    <col min="511" max="511" width="18.5703125" style="19" customWidth="1"/>
    <col min="512" max="515" width="18" style="19" customWidth="1"/>
    <col min="516" max="516" width="22" style="19" customWidth="1"/>
    <col min="517" max="761" width="15.7109375" style="19" customWidth="1"/>
    <col min="762" max="762" width="18.5703125" style="19" customWidth="1"/>
    <col min="763" max="763" width="18" style="19" customWidth="1"/>
    <col min="764" max="766" width="16.140625" style="19"/>
    <col min="767" max="767" width="18.5703125" style="19" customWidth="1"/>
    <col min="768" max="771" width="18" style="19" customWidth="1"/>
    <col min="772" max="772" width="22" style="19" customWidth="1"/>
    <col min="773" max="1017" width="15.7109375" style="19" customWidth="1"/>
    <col min="1018" max="1018" width="18.5703125" style="19" customWidth="1"/>
    <col min="1019" max="1019" width="18" style="19" customWidth="1"/>
    <col min="1020" max="1022" width="16.140625" style="19"/>
    <col min="1023" max="1023" width="18.5703125" style="19" customWidth="1"/>
    <col min="1024" max="1027" width="18" style="19" customWidth="1"/>
    <col min="1028" max="1028" width="22" style="19" customWidth="1"/>
    <col min="1029" max="1273" width="15.7109375" style="19" customWidth="1"/>
    <col min="1274" max="1274" width="18.5703125" style="19" customWidth="1"/>
    <col min="1275" max="1275" width="18" style="19" customWidth="1"/>
    <col min="1276" max="1278" width="16.140625" style="19"/>
    <col min="1279" max="1279" width="18.5703125" style="19" customWidth="1"/>
    <col min="1280" max="1283" width="18" style="19" customWidth="1"/>
    <col min="1284" max="1284" width="22" style="19" customWidth="1"/>
    <col min="1285" max="1529" width="15.7109375" style="19" customWidth="1"/>
    <col min="1530" max="1530" width="18.5703125" style="19" customWidth="1"/>
    <col min="1531" max="1531" width="18" style="19" customWidth="1"/>
    <col min="1532" max="1534" width="16.140625" style="19"/>
    <col min="1535" max="1535" width="18.5703125" style="19" customWidth="1"/>
    <col min="1536" max="1539" width="18" style="19" customWidth="1"/>
    <col min="1540" max="1540" width="22" style="19" customWidth="1"/>
    <col min="1541" max="1785" width="15.7109375" style="19" customWidth="1"/>
    <col min="1786" max="1786" width="18.5703125" style="19" customWidth="1"/>
    <col min="1787" max="1787" width="18" style="19" customWidth="1"/>
    <col min="1788" max="1790" width="16.140625" style="19"/>
    <col min="1791" max="1791" width="18.5703125" style="19" customWidth="1"/>
    <col min="1792" max="1795" width="18" style="19" customWidth="1"/>
    <col min="1796" max="1796" width="22" style="19" customWidth="1"/>
    <col min="1797" max="2041" width="15.7109375" style="19" customWidth="1"/>
    <col min="2042" max="2042" width="18.5703125" style="19" customWidth="1"/>
    <col min="2043" max="2043" width="18" style="19" customWidth="1"/>
    <col min="2044" max="2046" width="16.140625" style="19"/>
    <col min="2047" max="2047" width="18.5703125" style="19" customWidth="1"/>
    <col min="2048" max="2051" width="18" style="19" customWidth="1"/>
    <col min="2052" max="2052" width="22" style="19" customWidth="1"/>
    <col min="2053" max="2297" width="15.7109375" style="19" customWidth="1"/>
    <col min="2298" max="2298" width="18.5703125" style="19" customWidth="1"/>
    <col min="2299" max="2299" width="18" style="19" customWidth="1"/>
    <col min="2300" max="2302" width="16.140625" style="19"/>
    <col min="2303" max="2303" width="18.5703125" style="19" customWidth="1"/>
    <col min="2304" max="2307" width="18" style="19" customWidth="1"/>
    <col min="2308" max="2308" width="22" style="19" customWidth="1"/>
    <col min="2309" max="2553" width="15.7109375" style="19" customWidth="1"/>
    <col min="2554" max="2554" width="18.5703125" style="19" customWidth="1"/>
    <col min="2555" max="2555" width="18" style="19" customWidth="1"/>
    <col min="2556" max="2558" width="16.140625" style="19"/>
    <col min="2559" max="2559" width="18.5703125" style="19" customWidth="1"/>
    <col min="2560" max="2563" width="18" style="19" customWidth="1"/>
    <col min="2564" max="2564" width="22" style="19" customWidth="1"/>
    <col min="2565" max="2809" width="15.7109375" style="19" customWidth="1"/>
    <col min="2810" max="2810" width="18.5703125" style="19" customWidth="1"/>
    <col min="2811" max="2811" width="18" style="19" customWidth="1"/>
    <col min="2812" max="2814" width="16.140625" style="19"/>
    <col min="2815" max="2815" width="18.5703125" style="19" customWidth="1"/>
    <col min="2816" max="2819" width="18" style="19" customWidth="1"/>
    <col min="2820" max="2820" width="22" style="19" customWidth="1"/>
    <col min="2821" max="3065" width="15.7109375" style="19" customWidth="1"/>
    <col min="3066" max="3066" width="18.5703125" style="19" customWidth="1"/>
    <col min="3067" max="3067" width="18" style="19" customWidth="1"/>
    <col min="3068" max="3070" width="16.140625" style="19"/>
    <col min="3071" max="3071" width="18.5703125" style="19" customWidth="1"/>
    <col min="3072" max="3075" width="18" style="19" customWidth="1"/>
    <col min="3076" max="3076" width="22" style="19" customWidth="1"/>
    <col min="3077" max="3321" width="15.7109375" style="19" customWidth="1"/>
    <col min="3322" max="3322" width="18.5703125" style="19" customWidth="1"/>
    <col min="3323" max="3323" width="18" style="19" customWidth="1"/>
    <col min="3324" max="3326" width="16.140625" style="19"/>
    <col min="3327" max="3327" width="18.5703125" style="19" customWidth="1"/>
    <col min="3328" max="3331" width="18" style="19" customWidth="1"/>
    <col min="3332" max="3332" width="22" style="19" customWidth="1"/>
    <col min="3333" max="3577" width="15.7109375" style="19" customWidth="1"/>
    <col min="3578" max="3578" width="18.5703125" style="19" customWidth="1"/>
    <col min="3579" max="3579" width="18" style="19" customWidth="1"/>
    <col min="3580" max="3582" width="16.140625" style="19"/>
    <col min="3583" max="3583" width="18.5703125" style="19" customWidth="1"/>
    <col min="3584" max="3587" width="18" style="19" customWidth="1"/>
    <col min="3588" max="3588" width="22" style="19" customWidth="1"/>
    <col min="3589" max="3833" width="15.7109375" style="19" customWidth="1"/>
    <col min="3834" max="3834" width="18.5703125" style="19" customWidth="1"/>
    <col min="3835" max="3835" width="18" style="19" customWidth="1"/>
    <col min="3836" max="3838" width="16.140625" style="19"/>
    <col min="3839" max="3839" width="18.5703125" style="19" customWidth="1"/>
    <col min="3840" max="3843" width="18" style="19" customWidth="1"/>
    <col min="3844" max="3844" width="22" style="19" customWidth="1"/>
    <col min="3845" max="4089" width="15.7109375" style="19" customWidth="1"/>
    <col min="4090" max="4090" width="18.5703125" style="19" customWidth="1"/>
    <col min="4091" max="4091" width="18" style="19" customWidth="1"/>
    <col min="4092" max="4094" width="16.140625" style="19"/>
    <col min="4095" max="4095" width="18.5703125" style="19" customWidth="1"/>
    <col min="4096" max="4099" width="18" style="19" customWidth="1"/>
    <col min="4100" max="4100" width="22" style="19" customWidth="1"/>
    <col min="4101" max="4345" width="15.7109375" style="19" customWidth="1"/>
    <col min="4346" max="4346" width="18.5703125" style="19" customWidth="1"/>
    <col min="4347" max="4347" width="18" style="19" customWidth="1"/>
    <col min="4348" max="4350" width="16.140625" style="19"/>
    <col min="4351" max="4351" width="18.5703125" style="19" customWidth="1"/>
    <col min="4352" max="4355" width="18" style="19" customWidth="1"/>
    <col min="4356" max="4356" width="22" style="19" customWidth="1"/>
    <col min="4357" max="4601" width="15.7109375" style="19" customWidth="1"/>
    <col min="4602" max="4602" width="18.5703125" style="19" customWidth="1"/>
    <col min="4603" max="4603" width="18" style="19" customWidth="1"/>
    <col min="4604" max="4606" width="16.140625" style="19"/>
    <col min="4607" max="4607" width="18.5703125" style="19" customWidth="1"/>
    <col min="4608" max="4611" width="18" style="19" customWidth="1"/>
    <col min="4612" max="4612" width="22" style="19" customWidth="1"/>
    <col min="4613" max="4857" width="15.7109375" style="19" customWidth="1"/>
    <col min="4858" max="4858" width="18.5703125" style="19" customWidth="1"/>
    <col min="4859" max="4859" width="18" style="19" customWidth="1"/>
    <col min="4860" max="4862" width="16.140625" style="19"/>
    <col min="4863" max="4863" width="18.5703125" style="19" customWidth="1"/>
    <col min="4864" max="4867" width="18" style="19" customWidth="1"/>
    <col min="4868" max="4868" width="22" style="19" customWidth="1"/>
    <col min="4869" max="5113" width="15.7109375" style="19" customWidth="1"/>
    <col min="5114" max="5114" width="18.5703125" style="19" customWidth="1"/>
    <col min="5115" max="5115" width="18" style="19" customWidth="1"/>
    <col min="5116" max="5118" width="16.140625" style="19"/>
    <col min="5119" max="5119" width="18.5703125" style="19" customWidth="1"/>
    <col min="5120" max="5123" width="18" style="19" customWidth="1"/>
    <col min="5124" max="5124" width="22" style="19" customWidth="1"/>
    <col min="5125" max="5369" width="15.7109375" style="19" customWidth="1"/>
    <col min="5370" max="5370" width="18.5703125" style="19" customWidth="1"/>
    <col min="5371" max="5371" width="18" style="19" customWidth="1"/>
    <col min="5372" max="5374" width="16.140625" style="19"/>
    <col min="5375" max="5375" width="18.5703125" style="19" customWidth="1"/>
    <col min="5376" max="5379" width="18" style="19" customWidth="1"/>
    <col min="5380" max="5380" width="22" style="19" customWidth="1"/>
    <col min="5381" max="5625" width="15.7109375" style="19" customWidth="1"/>
    <col min="5626" max="5626" width="18.5703125" style="19" customWidth="1"/>
    <col min="5627" max="5627" width="18" style="19" customWidth="1"/>
    <col min="5628" max="5630" width="16.140625" style="19"/>
    <col min="5631" max="5631" width="18.5703125" style="19" customWidth="1"/>
    <col min="5632" max="5635" width="18" style="19" customWidth="1"/>
    <col min="5636" max="5636" width="22" style="19" customWidth="1"/>
    <col min="5637" max="5881" width="15.7109375" style="19" customWidth="1"/>
    <col min="5882" max="5882" width="18.5703125" style="19" customWidth="1"/>
    <col min="5883" max="5883" width="18" style="19" customWidth="1"/>
    <col min="5884" max="5886" width="16.140625" style="19"/>
    <col min="5887" max="5887" width="18.5703125" style="19" customWidth="1"/>
    <col min="5888" max="5891" width="18" style="19" customWidth="1"/>
    <col min="5892" max="5892" width="22" style="19" customWidth="1"/>
    <col min="5893" max="6137" width="15.7109375" style="19" customWidth="1"/>
    <col min="6138" max="6138" width="18.5703125" style="19" customWidth="1"/>
    <col min="6139" max="6139" width="18" style="19" customWidth="1"/>
    <col min="6140" max="6142" width="16.140625" style="19"/>
    <col min="6143" max="6143" width="18.5703125" style="19" customWidth="1"/>
    <col min="6144" max="6147" width="18" style="19" customWidth="1"/>
    <col min="6148" max="6148" width="22" style="19" customWidth="1"/>
    <col min="6149" max="6393" width="15.7109375" style="19" customWidth="1"/>
    <col min="6394" max="6394" width="18.5703125" style="19" customWidth="1"/>
    <col min="6395" max="6395" width="18" style="19" customWidth="1"/>
    <col min="6396" max="6398" width="16.140625" style="19"/>
    <col min="6399" max="6399" width="18.5703125" style="19" customWidth="1"/>
    <col min="6400" max="6403" width="18" style="19" customWidth="1"/>
    <col min="6404" max="6404" width="22" style="19" customWidth="1"/>
    <col min="6405" max="6649" width="15.7109375" style="19" customWidth="1"/>
    <col min="6650" max="6650" width="18.5703125" style="19" customWidth="1"/>
    <col min="6651" max="6651" width="18" style="19" customWidth="1"/>
    <col min="6652" max="6654" width="16.140625" style="19"/>
    <col min="6655" max="6655" width="18.5703125" style="19" customWidth="1"/>
    <col min="6656" max="6659" width="18" style="19" customWidth="1"/>
    <col min="6660" max="6660" width="22" style="19" customWidth="1"/>
    <col min="6661" max="6905" width="15.7109375" style="19" customWidth="1"/>
    <col min="6906" max="6906" width="18.5703125" style="19" customWidth="1"/>
    <col min="6907" max="6907" width="18" style="19" customWidth="1"/>
    <col min="6908" max="6910" width="16.140625" style="19"/>
    <col min="6911" max="6911" width="18.5703125" style="19" customWidth="1"/>
    <col min="6912" max="6915" width="18" style="19" customWidth="1"/>
    <col min="6916" max="6916" width="22" style="19" customWidth="1"/>
    <col min="6917" max="7161" width="15.7109375" style="19" customWidth="1"/>
    <col min="7162" max="7162" width="18.5703125" style="19" customWidth="1"/>
    <col min="7163" max="7163" width="18" style="19" customWidth="1"/>
    <col min="7164" max="7166" width="16.140625" style="19"/>
    <col min="7167" max="7167" width="18.5703125" style="19" customWidth="1"/>
    <col min="7168" max="7171" width="18" style="19" customWidth="1"/>
    <col min="7172" max="7172" width="22" style="19" customWidth="1"/>
    <col min="7173" max="7417" width="15.7109375" style="19" customWidth="1"/>
    <col min="7418" max="7418" width="18.5703125" style="19" customWidth="1"/>
    <col min="7419" max="7419" width="18" style="19" customWidth="1"/>
    <col min="7420" max="7422" width="16.140625" style="19"/>
    <col min="7423" max="7423" width="18.5703125" style="19" customWidth="1"/>
    <col min="7424" max="7427" width="18" style="19" customWidth="1"/>
    <col min="7428" max="7428" width="22" style="19" customWidth="1"/>
    <col min="7429" max="7673" width="15.7109375" style="19" customWidth="1"/>
    <col min="7674" max="7674" width="18.5703125" style="19" customWidth="1"/>
    <col min="7675" max="7675" width="18" style="19" customWidth="1"/>
    <col min="7676" max="7678" width="16.140625" style="19"/>
    <col min="7679" max="7679" width="18.5703125" style="19" customWidth="1"/>
    <col min="7680" max="7683" width="18" style="19" customWidth="1"/>
    <col min="7684" max="7684" width="22" style="19" customWidth="1"/>
    <col min="7685" max="7929" width="15.7109375" style="19" customWidth="1"/>
    <col min="7930" max="7930" width="18.5703125" style="19" customWidth="1"/>
    <col min="7931" max="7931" width="18" style="19" customWidth="1"/>
    <col min="7932" max="7934" width="16.140625" style="19"/>
    <col min="7935" max="7935" width="18.5703125" style="19" customWidth="1"/>
    <col min="7936" max="7939" width="18" style="19" customWidth="1"/>
    <col min="7940" max="7940" width="22" style="19" customWidth="1"/>
    <col min="7941" max="8185" width="15.7109375" style="19" customWidth="1"/>
    <col min="8186" max="8186" width="18.5703125" style="19" customWidth="1"/>
    <col min="8187" max="8187" width="18" style="19" customWidth="1"/>
    <col min="8188" max="8190" width="16.140625" style="19"/>
    <col min="8191" max="8191" width="18.5703125" style="19" customWidth="1"/>
    <col min="8192" max="8195" width="18" style="19" customWidth="1"/>
    <col min="8196" max="8196" width="22" style="19" customWidth="1"/>
    <col min="8197" max="8441" width="15.7109375" style="19" customWidth="1"/>
    <col min="8442" max="8442" width="18.5703125" style="19" customWidth="1"/>
    <col min="8443" max="8443" width="18" style="19" customWidth="1"/>
    <col min="8444" max="8446" width="16.140625" style="19"/>
    <col min="8447" max="8447" width="18.5703125" style="19" customWidth="1"/>
    <col min="8448" max="8451" width="18" style="19" customWidth="1"/>
    <col min="8452" max="8452" width="22" style="19" customWidth="1"/>
    <col min="8453" max="8697" width="15.7109375" style="19" customWidth="1"/>
    <col min="8698" max="8698" width="18.5703125" style="19" customWidth="1"/>
    <col min="8699" max="8699" width="18" style="19" customWidth="1"/>
    <col min="8700" max="8702" width="16.140625" style="19"/>
    <col min="8703" max="8703" width="18.5703125" style="19" customWidth="1"/>
    <col min="8704" max="8707" width="18" style="19" customWidth="1"/>
    <col min="8708" max="8708" width="22" style="19" customWidth="1"/>
    <col min="8709" max="8953" width="15.7109375" style="19" customWidth="1"/>
    <col min="8954" max="8954" width="18.5703125" style="19" customWidth="1"/>
    <col min="8955" max="8955" width="18" style="19" customWidth="1"/>
    <col min="8956" max="8958" width="16.140625" style="19"/>
    <col min="8959" max="8959" width="18.5703125" style="19" customWidth="1"/>
    <col min="8960" max="8963" width="18" style="19" customWidth="1"/>
    <col min="8964" max="8964" width="22" style="19" customWidth="1"/>
    <col min="8965" max="9209" width="15.7109375" style="19" customWidth="1"/>
    <col min="9210" max="9210" width="18.5703125" style="19" customWidth="1"/>
    <col min="9211" max="9211" width="18" style="19" customWidth="1"/>
    <col min="9212" max="9214" width="16.140625" style="19"/>
    <col min="9215" max="9215" width="18.5703125" style="19" customWidth="1"/>
    <col min="9216" max="9219" width="18" style="19" customWidth="1"/>
    <col min="9220" max="9220" width="22" style="19" customWidth="1"/>
    <col min="9221" max="9465" width="15.7109375" style="19" customWidth="1"/>
    <col min="9466" max="9466" width="18.5703125" style="19" customWidth="1"/>
    <col min="9467" max="9467" width="18" style="19" customWidth="1"/>
    <col min="9468" max="9470" width="16.140625" style="19"/>
    <col min="9471" max="9471" width="18.5703125" style="19" customWidth="1"/>
    <col min="9472" max="9475" width="18" style="19" customWidth="1"/>
    <col min="9476" max="9476" width="22" style="19" customWidth="1"/>
    <col min="9477" max="9721" width="15.7109375" style="19" customWidth="1"/>
    <col min="9722" max="9722" width="18.5703125" style="19" customWidth="1"/>
    <col min="9723" max="9723" width="18" style="19" customWidth="1"/>
    <col min="9724" max="9726" width="16.140625" style="19"/>
    <col min="9727" max="9727" width="18.5703125" style="19" customWidth="1"/>
    <col min="9728" max="9731" width="18" style="19" customWidth="1"/>
    <col min="9732" max="9732" width="22" style="19" customWidth="1"/>
    <col min="9733" max="9977" width="15.7109375" style="19" customWidth="1"/>
    <col min="9978" max="9978" width="18.5703125" style="19" customWidth="1"/>
    <col min="9979" max="9979" width="18" style="19" customWidth="1"/>
    <col min="9980" max="9982" width="16.140625" style="19"/>
    <col min="9983" max="9983" width="18.5703125" style="19" customWidth="1"/>
    <col min="9984" max="9987" width="18" style="19" customWidth="1"/>
    <col min="9988" max="9988" width="22" style="19" customWidth="1"/>
    <col min="9989" max="10233" width="15.7109375" style="19" customWidth="1"/>
    <col min="10234" max="10234" width="18.5703125" style="19" customWidth="1"/>
    <col min="10235" max="10235" width="18" style="19" customWidth="1"/>
    <col min="10236" max="10238" width="16.140625" style="19"/>
    <col min="10239" max="10239" width="18.5703125" style="19" customWidth="1"/>
    <col min="10240" max="10243" width="18" style="19" customWidth="1"/>
    <col min="10244" max="10244" width="22" style="19" customWidth="1"/>
    <col min="10245" max="10489" width="15.7109375" style="19" customWidth="1"/>
    <col min="10490" max="10490" width="18.5703125" style="19" customWidth="1"/>
    <col min="10491" max="10491" width="18" style="19" customWidth="1"/>
    <col min="10492" max="10494" width="16.140625" style="19"/>
    <col min="10495" max="10495" width="18.5703125" style="19" customWidth="1"/>
    <col min="10496" max="10499" width="18" style="19" customWidth="1"/>
    <col min="10500" max="10500" width="22" style="19" customWidth="1"/>
    <col min="10501" max="10745" width="15.7109375" style="19" customWidth="1"/>
    <col min="10746" max="10746" width="18.5703125" style="19" customWidth="1"/>
    <col min="10747" max="10747" width="18" style="19" customWidth="1"/>
    <col min="10748" max="10750" width="16.140625" style="19"/>
    <col min="10751" max="10751" width="18.5703125" style="19" customWidth="1"/>
    <col min="10752" max="10755" width="18" style="19" customWidth="1"/>
    <col min="10756" max="10756" width="22" style="19" customWidth="1"/>
    <col min="10757" max="11001" width="15.7109375" style="19" customWidth="1"/>
    <col min="11002" max="11002" width="18.5703125" style="19" customWidth="1"/>
    <col min="11003" max="11003" width="18" style="19" customWidth="1"/>
    <col min="11004" max="11006" width="16.140625" style="19"/>
    <col min="11007" max="11007" width="18.5703125" style="19" customWidth="1"/>
    <col min="11008" max="11011" width="18" style="19" customWidth="1"/>
    <col min="11012" max="11012" width="22" style="19" customWidth="1"/>
    <col min="11013" max="11257" width="15.7109375" style="19" customWidth="1"/>
    <col min="11258" max="11258" width="18.5703125" style="19" customWidth="1"/>
    <col min="11259" max="11259" width="18" style="19" customWidth="1"/>
    <col min="11260" max="11262" width="16.140625" style="19"/>
    <col min="11263" max="11263" width="18.5703125" style="19" customWidth="1"/>
    <col min="11264" max="11267" width="18" style="19" customWidth="1"/>
    <col min="11268" max="11268" width="22" style="19" customWidth="1"/>
    <col min="11269" max="11513" width="15.7109375" style="19" customWidth="1"/>
    <col min="11514" max="11514" width="18.5703125" style="19" customWidth="1"/>
    <col min="11515" max="11515" width="18" style="19" customWidth="1"/>
    <col min="11516" max="11518" width="16.140625" style="19"/>
    <col min="11519" max="11519" width="18.5703125" style="19" customWidth="1"/>
    <col min="11520" max="11523" width="18" style="19" customWidth="1"/>
    <col min="11524" max="11524" width="22" style="19" customWidth="1"/>
    <col min="11525" max="11769" width="15.7109375" style="19" customWidth="1"/>
    <col min="11770" max="11770" width="18.5703125" style="19" customWidth="1"/>
    <col min="11771" max="11771" width="18" style="19" customWidth="1"/>
    <col min="11772" max="11774" width="16.140625" style="19"/>
    <col min="11775" max="11775" width="18.5703125" style="19" customWidth="1"/>
    <col min="11776" max="11779" width="18" style="19" customWidth="1"/>
    <col min="11780" max="11780" width="22" style="19" customWidth="1"/>
    <col min="11781" max="12025" width="15.7109375" style="19" customWidth="1"/>
    <col min="12026" max="12026" width="18.5703125" style="19" customWidth="1"/>
    <col min="12027" max="12027" width="18" style="19" customWidth="1"/>
    <col min="12028" max="12030" width="16.140625" style="19"/>
    <col min="12031" max="12031" width="18.5703125" style="19" customWidth="1"/>
    <col min="12032" max="12035" width="18" style="19" customWidth="1"/>
    <col min="12036" max="12036" width="22" style="19" customWidth="1"/>
    <col min="12037" max="12281" width="15.7109375" style="19" customWidth="1"/>
    <col min="12282" max="12282" width="18.5703125" style="19" customWidth="1"/>
    <col min="12283" max="12283" width="18" style="19" customWidth="1"/>
    <col min="12284" max="12286" width="16.140625" style="19"/>
    <col min="12287" max="12287" width="18.5703125" style="19" customWidth="1"/>
    <col min="12288" max="12291" width="18" style="19" customWidth="1"/>
    <col min="12292" max="12292" width="22" style="19" customWidth="1"/>
    <col min="12293" max="12537" width="15.7109375" style="19" customWidth="1"/>
    <col min="12538" max="12538" width="18.5703125" style="19" customWidth="1"/>
    <col min="12539" max="12539" width="18" style="19" customWidth="1"/>
    <col min="12540" max="12542" width="16.140625" style="19"/>
    <col min="12543" max="12543" width="18.5703125" style="19" customWidth="1"/>
    <col min="12544" max="12547" width="18" style="19" customWidth="1"/>
    <col min="12548" max="12548" width="22" style="19" customWidth="1"/>
    <col min="12549" max="12793" width="15.7109375" style="19" customWidth="1"/>
    <col min="12794" max="12794" width="18.5703125" style="19" customWidth="1"/>
    <col min="12795" max="12795" width="18" style="19" customWidth="1"/>
    <col min="12796" max="12798" width="16.140625" style="19"/>
    <col min="12799" max="12799" width="18.5703125" style="19" customWidth="1"/>
    <col min="12800" max="12803" width="18" style="19" customWidth="1"/>
    <col min="12804" max="12804" width="22" style="19" customWidth="1"/>
    <col min="12805" max="13049" width="15.7109375" style="19" customWidth="1"/>
    <col min="13050" max="13050" width="18.5703125" style="19" customWidth="1"/>
    <col min="13051" max="13051" width="18" style="19" customWidth="1"/>
    <col min="13052" max="13054" width="16.140625" style="19"/>
    <col min="13055" max="13055" width="18.5703125" style="19" customWidth="1"/>
    <col min="13056" max="13059" width="18" style="19" customWidth="1"/>
    <col min="13060" max="13060" width="22" style="19" customWidth="1"/>
    <col min="13061" max="13305" width="15.7109375" style="19" customWidth="1"/>
    <col min="13306" max="13306" width="18.5703125" style="19" customWidth="1"/>
    <col min="13307" max="13307" width="18" style="19" customWidth="1"/>
    <col min="13308" max="13310" width="16.140625" style="19"/>
    <col min="13311" max="13311" width="18.5703125" style="19" customWidth="1"/>
    <col min="13312" max="13315" width="18" style="19" customWidth="1"/>
    <col min="13316" max="13316" width="22" style="19" customWidth="1"/>
    <col min="13317" max="13561" width="15.7109375" style="19" customWidth="1"/>
    <col min="13562" max="13562" width="18.5703125" style="19" customWidth="1"/>
    <col min="13563" max="13563" width="18" style="19" customWidth="1"/>
    <col min="13564" max="13566" width="16.140625" style="19"/>
    <col min="13567" max="13567" width="18.5703125" style="19" customWidth="1"/>
    <col min="13568" max="13571" width="18" style="19" customWidth="1"/>
    <col min="13572" max="13572" width="22" style="19" customWidth="1"/>
    <col min="13573" max="13817" width="15.7109375" style="19" customWidth="1"/>
    <col min="13818" max="13818" width="18.5703125" style="19" customWidth="1"/>
    <col min="13819" max="13819" width="18" style="19" customWidth="1"/>
    <col min="13820" max="13822" width="16.140625" style="19"/>
    <col min="13823" max="13823" width="18.5703125" style="19" customWidth="1"/>
    <col min="13824" max="13827" width="18" style="19" customWidth="1"/>
    <col min="13828" max="13828" width="22" style="19" customWidth="1"/>
    <col min="13829" max="14073" width="15.7109375" style="19" customWidth="1"/>
    <col min="14074" max="14074" width="18.5703125" style="19" customWidth="1"/>
    <col min="14075" max="14075" width="18" style="19" customWidth="1"/>
    <col min="14076" max="14078" width="16.140625" style="19"/>
    <col min="14079" max="14079" width="18.5703125" style="19" customWidth="1"/>
    <col min="14080" max="14083" width="18" style="19" customWidth="1"/>
    <col min="14084" max="14084" width="22" style="19" customWidth="1"/>
    <col min="14085" max="14329" width="15.7109375" style="19" customWidth="1"/>
    <col min="14330" max="14330" width="18.5703125" style="19" customWidth="1"/>
    <col min="14331" max="14331" width="18" style="19" customWidth="1"/>
    <col min="14332" max="14334" width="16.140625" style="19"/>
    <col min="14335" max="14335" width="18.5703125" style="19" customWidth="1"/>
    <col min="14336" max="14339" width="18" style="19" customWidth="1"/>
    <col min="14340" max="14340" width="22" style="19" customWidth="1"/>
    <col min="14341" max="14585" width="15.7109375" style="19" customWidth="1"/>
    <col min="14586" max="14586" width="18.5703125" style="19" customWidth="1"/>
    <col min="14587" max="14587" width="18" style="19" customWidth="1"/>
    <col min="14588" max="14590" width="16.140625" style="19"/>
    <col min="14591" max="14591" width="18.5703125" style="19" customWidth="1"/>
    <col min="14592" max="14595" width="18" style="19" customWidth="1"/>
    <col min="14596" max="14596" width="22" style="19" customWidth="1"/>
    <col min="14597" max="14841" width="15.7109375" style="19" customWidth="1"/>
    <col min="14842" max="14842" width="18.5703125" style="19" customWidth="1"/>
    <col min="14843" max="14843" width="18" style="19" customWidth="1"/>
    <col min="14844" max="14846" width="16.140625" style="19"/>
    <col min="14847" max="14847" width="18.5703125" style="19" customWidth="1"/>
    <col min="14848" max="14851" width="18" style="19" customWidth="1"/>
    <col min="14852" max="14852" width="22" style="19" customWidth="1"/>
    <col min="14853" max="15097" width="15.7109375" style="19" customWidth="1"/>
    <col min="15098" max="15098" width="18.5703125" style="19" customWidth="1"/>
    <col min="15099" max="15099" width="18" style="19" customWidth="1"/>
    <col min="15100" max="15102" width="16.140625" style="19"/>
    <col min="15103" max="15103" width="18.5703125" style="19" customWidth="1"/>
    <col min="15104" max="15107" width="18" style="19" customWidth="1"/>
    <col min="15108" max="15108" width="22" style="19" customWidth="1"/>
    <col min="15109" max="15353" width="15.7109375" style="19" customWidth="1"/>
    <col min="15354" max="15354" width="18.5703125" style="19" customWidth="1"/>
    <col min="15355" max="15355" width="18" style="19" customWidth="1"/>
    <col min="15356" max="15358" width="16.140625" style="19"/>
    <col min="15359" max="15359" width="18.5703125" style="19" customWidth="1"/>
    <col min="15360" max="15363" width="18" style="19" customWidth="1"/>
    <col min="15364" max="15364" width="22" style="19" customWidth="1"/>
    <col min="15365" max="15609" width="15.7109375" style="19" customWidth="1"/>
    <col min="15610" max="15610" width="18.5703125" style="19" customWidth="1"/>
    <col min="15611" max="15611" width="18" style="19" customWidth="1"/>
    <col min="15612" max="15614" width="16.140625" style="19"/>
    <col min="15615" max="15615" width="18.5703125" style="19" customWidth="1"/>
    <col min="15616" max="15619" width="18" style="19" customWidth="1"/>
    <col min="15620" max="15620" width="22" style="19" customWidth="1"/>
    <col min="15621" max="15865" width="15.7109375" style="19" customWidth="1"/>
    <col min="15866" max="15866" width="18.5703125" style="19" customWidth="1"/>
    <col min="15867" max="15867" width="18" style="19" customWidth="1"/>
    <col min="15868" max="15870" width="16.140625" style="19"/>
    <col min="15871" max="15871" width="18.5703125" style="19" customWidth="1"/>
    <col min="15872" max="15875" width="18" style="19" customWidth="1"/>
    <col min="15876" max="15876" width="22" style="19" customWidth="1"/>
    <col min="15877" max="16121" width="15.7109375" style="19" customWidth="1"/>
    <col min="16122" max="16122" width="18.5703125" style="19" customWidth="1"/>
    <col min="16123" max="16123" width="18" style="19" customWidth="1"/>
    <col min="16124" max="16126" width="16.140625" style="19"/>
    <col min="16127" max="16127" width="18.5703125" style="19" customWidth="1"/>
    <col min="16128" max="16131" width="18" style="19" customWidth="1"/>
    <col min="16132" max="16132" width="22" style="19" customWidth="1"/>
    <col min="16133" max="16377" width="15.7109375" style="19" customWidth="1"/>
    <col min="16378" max="16378" width="18.5703125" style="19" customWidth="1"/>
    <col min="16379" max="16379" width="18" style="19" customWidth="1"/>
    <col min="16380" max="16384" width="16.140625" style="19"/>
  </cols>
  <sheetData>
    <row r="1" spans="1:6" ht="33.75" customHeight="1" thickBot="1">
      <c r="A1" s="303" t="s">
        <v>60</v>
      </c>
      <c r="B1" s="303"/>
      <c r="C1" s="303"/>
      <c r="D1" s="303"/>
      <c r="E1" s="303"/>
      <c r="F1" s="303"/>
    </row>
    <row r="2" spans="1:6" ht="48" customHeight="1" thickBot="1">
      <c r="A2" s="118" t="s">
        <v>61</v>
      </c>
      <c r="B2" s="118" t="s">
        <v>32</v>
      </c>
      <c r="C2" s="118" t="s">
        <v>62</v>
      </c>
      <c r="D2" s="118" t="s">
        <v>63</v>
      </c>
      <c r="E2" s="118" t="s">
        <v>64</v>
      </c>
      <c r="F2" s="118" t="s">
        <v>65</v>
      </c>
    </row>
    <row r="3" spans="1:6" ht="21" customHeight="1">
      <c r="A3" s="2">
        <v>1395</v>
      </c>
      <c r="B3" s="3">
        <v>13779620</v>
      </c>
      <c r="C3" s="3">
        <v>9408019</v>
      </c>
      <c r="D3" s="3">
        <v>4020999</v>
      </c>
      <c r="E3" s="3">
        <v>204775</v>
      </c>
      <c r="F3" s="3">
        <v>145827</v>
      </c>
    </row>
    <row r="4" spans="1:6" ht="21" customHeight="1">
      <c r="A4" s="2">
        <v>1396</v>
      </c>
      <c r="B4" s="3">
        <v>13982954</v>
      </c>
      <c r="C4" s="3">
        <v>9608020</v>
      </c>
      <c r="D4" s="3">
        <v>4020450</v>
      </c>
      <c r="E4" s="3">
        <v>213032</v>
      </c>
      <c r="F4" s="3">
        <v>141452</v>
      </c>
    </row>
    <row r="5" spans="1:6" ht="21" customHeight="1">
      <c r="A5" s="2">
        <v>1397</v>
      </c>
      <c r="B5" s="3">
        <v>14029193</v>
      </c>
      <c r="C5" s="3">
        <v>9605188</v>
      </c>
      <c r="D5" s="3">
        <v>4031166</v>
      </c>
      <c r="E5" s="3">
        <v>246865</v>
      </c>
      <c r="F5" s="3">
        <v>145974</v>
      </c>
    </row>
    <row r="6" spans="1:6" ht="21" customHeight="1">
      <c r="A6" s="2">
        <v>1398</v>
      </c>
      <c r="B6" s="3">
        <v>14373260</v>
      </c>
      <c r="C6" s="3">
        <v>9926267</v>
      </c>
      <c r="D6" s="3">
        <v>4070452</v>
      </c>
      <c r="E6" s="3">
        <v>225942</v>
      </c>
      <c r="F6" s="3">
        <v>150599</v>
      </c>
    </row>
    <row r="7" spans="1:6" ht="21" customHeight="1">
      <c r="A7" s="2">
        <v>1399</v>
      </c>
      <c r="B7" s="3">
        <v>14584801</v>
      </c>
      <c r="C7" s="3">
        <v>10078073</v>
      </c>
      <c r="D7" s="3">
        <v>4133753</v>
      </c>
      <c r="E7" s="3">
        <v>213982</v>
      </c>
      <c r="F7" s="3">
        <v>158993</v>
      </c>
    </row>
    <row r="8" spans="1:6" ht="21" customHeight="1" thickBot="1">
      <c r="A8" s="2">
        <v>1400</v>
      </c>
      <c r="B8" s="3">
        <f>C8+D8+E8+F8</f>
        <v>15130015</v>
      </c>
      <c r="C8" s="3">
        <f t="shared" ref="C8:F8" si="0">SUM(C9:C41)</f>
        <v>10446759</v>
      </c>
      <c r="D8" s="3">
        <f t="shared" si="0"/>
        <v>4355593</v>
      </c>
      <c r="E8" s="3">
        <f t="shared" si="0"/>
        <v>173400</v>
      </c>
      <c r="F8" s="3">
        <f t="shared" si="0"/>
        <v>154263</v>
      </c>
    </row>
    <row r="9" spans="1:6" ht="21" customHeight="1" thickBot="1">
      <c r="A9" s="5" t="s">
        <v>41</v>
      </c>
      <c r="B9" s="10">
        <f t="shared" ref="B9:B41" si="1">C9+D9+E9+F9</f>
        <v>729402</v>
      </c>
      <c r="C9" s="7">
        <v>425049</v>
      </c>
      <c r="D9" s="6">
        <v>289219</v>
      </c>
      <c r="E9" s="7">
        <v>9400</v>
      </c>
      <c r="F9" s="6">
        <v>5734</v>
      </c>
    </row>
    <row r="10" spans="1:6" ht="21" customHeight="1" thickBot="1">
      <c r="A10" s="11" t="s">
        <v>42</v>
      </c>
      <c r="B10" s="29">
        <f t="shared" si="1"/>
        <v>393138</v>
      </c>
      <c r="C10" s="21">
        <v>221491</v>
      </c>
      <c r="D10" s="22">
        <v>161014</v>
      </c>
      <c r="E10" s="21">
        <v>5749</v>
      </c>
      <c r="F10" s="22">
        <v>4884</v>
      </c>
    </row>
    <row r="11" spans="1:6" ht="21" customHeight="1" thickBot="1">
      <c r="A11" s="11" t="s">
        <v>43</v>
      </c>
      <c r="B11" s="29">
        <f t="shared" si="1"/>
        <v>194946</v>
      </c>
      <c r="C11" s="21">
        <v>113068</v>
      </c>
      <c r="D11" s="22">
        <v>78603</v>
      </c>
      <c r="E11" s="21">
        <v>1611</v>
      </c>
      <c r="F11" s="22">
        <v>1664</v>
      </c>
    </row>
    <row r="12" spans="1:6" ht="21" customHeight="1" thickBot="1">
      <c r="A12" s="11" t="s">
        <v>0</v>
      </c>
      <c r="B12" s="29">
        <f t="shared" si="1"/>
        <v>1205006</v>
      </c>
      <c r="C12" s="21">
        <v>798890</v>
      </c>
      <c r="D12" s="22">
        <v>378924</v>
      </c>
      <c r="E12" s="21">
        <v>15639</v>
      </c>
      <c r="F12" s="22">
        <v>11553</v>
      </c>
    </row>
    <row r="13" spans="1:6" ht="21" customHeight="1" thickBot="1">
      <c r="A13" s="11" t="s">
        <v>33</v>
      </c>
      <c r="B13" s="29">
        <f t="shared" si="1"/>
        <v>498849</v>
      </c>
      <c r="C13" s="21">
        <v>327592</v>
      </c>
      <c r="D13" s="22">
        <v>156354</v>
      </c>
      <c r="E13" s="21">
        <v>11338</v>
      </c>
      <c r="F13" s="22">
        <v>3565</v>
      </c>
    </row>
    <row r="14" spans="1:6" ht="21" customHeight="1" thickBot="1">
      <c r="A14" s="11" t="s">
        <v>44</v>
      </c>
      <c r="B14" s="29">
        <f t="shared" si="1"/>
        <v>104530</v>
      </c>
      <c r="C14" s="21">
        <v>71075</v>
      </c>
      <c r="D14" s="22">
        <v>32092</v>
      </c>
      <c r="E14" s="21">
        <v>880</v>
      </c>
      <c r="F14" s="22">
        <v>483</v>
      </c>
    </row>
    <row r="15" spans="1:6" ht="21" customHeight="1" thickBot="1">
      <c r="A15" s="11" t="s">
        <v>1</v>
      </c>
      <c r="B15" s="29">
        <f t="shared" si="1"/>
        <v>343904</v>
      </c>
      <c r="C15" s="21">
        <v>297618</v>
      </c>
      <c r="D15" s="22">
        <v>44185</v>
      </c>
      <c r="E15" s="21">
        <v>1719</v>
      </c>
      <c r="F15" s="22">
        <v>382</v>
      </c>
    </row>
    <row r="16" spans="1:6" ht="21" customHeight="1" thickBot="1">
      <c r="A16" s="11" t="s">
        <v>45</v>
      </c>
      <c r="B16" s="29">
        <f t="shared" si="1"/>
        <v>156244</v>
      </c>
      <c r="C16" s="21">
        <v>84065</v>
      </c>
      <c r="D16" s="22">
        <v>69624</v>
      </c>
      <c r="E16" s="21">
        <v>1542</v>
      </c>
      <c r="F16" s="22">
        <v>1013</v>
      </c>
    </row>
    <row r="17" spans="1:7" ht="21" customHeight="1" thickBot="1">
      <c r="A17" s="11" t="s">
        <v>46</v>
      </c>
      <c r="B17" s="29">
        <f t="shared" si="1"/>
        <v>126693</v>
      </c>
      <c r="C17" s="21">
        <v>87710</v>
      </c>
      <c r="D17" s="22">
        <v>36701</v>
      </c>
      <c r="E17" s="21">
        <v>997</v>
      </c>
      <c r="F17" s="22">
        <v>1285</v>
      </c>
    </row>
    <row r="18" spans="1:7" ht="21" customHeight="1" thickBot="1">
      <c r="A18" s="11" t="s">
        <v>47</v>
      </c>
      <c r="B18" s="29">
        <f t="shared" si="1"/>
        <v>963518</v>
      </c>
      <c r="C18" s="21">
        <v>680709</v>
      </c>
      <c r="D18" s="22">
        <v>255390</v>
      </c>
      <c r="E18" s="21">
        <v>12986</v>
      </c>
      <c r="F18" s="22">
        <v>14433</v>
      </c>
    </row>
    <row r="19" spans="1:7" ht="21" customHeight="1" thickBot="1">
      <c r="A19" s="11" t="s">
        <v>28</v>
      </c>
      <c r="B19" s="29">
        <f t="shared" si="1"/>
        <v>105564</v>
      </c>
      <c r="C19" s="21">
        <v>69070</v>
      </c>
      <c r="D19" s="22">
        <v>34439</v>
      </c>
      <c r="E19" s="21">
        <v>892</v>
      </c>
      <c r="F19" s="22">
        <v>1163</v>
      </c>
    </row>
    <row r="20" spans="1:7" ht="21" customHeight="1" thickBot="1">
      <c r="A20" s="11" t="s">
        <v>2</v>
      </c>
      <c r="B20" s="29">
        <f t="shared" si="1"/>
        <v>896499</v>
      </c>
      <c r="C20" s="21">
        <v>707392</v>
      </c>
      <c r="D20" s="22">
        <v>178916</v>
      </c>
      <c r="E20" s="21">
        <v>6017</v>
      </c>
      <c r="F20" s="22">
        <v>4174</v>
      </c>
    </row>
    <row r="21" spans="1:7" ht="21" customHeight="1" thickBot="1">
      <c r="A21" s="11" t="s">
        <v>3</v>
      </c>
      <c r="B21" s="29">
        <f t="shared" si="1"/>
        <v>198779</v>
      </c>
      <c r="C21" s="21">
        <v>123745</v>
      </c>
      <c r="D21" s="22">
        <v>71292</v>
      </c>
      <c r="E21" s="21">
        <v>2330</v>
      </c>
      <c r="F21" s="22">
        <v>1412</v>
      </c>
    </row>
    <row r="22" spans="1:7" ht="21" customHeight="1" thickBot="1">
      <c r="A22" s="11" t="s">
        <v>4</v>
      </c>
      <c r="B22" s="29">
        <f t="shared" si="1"/>
        <v>176923</v>
      </c>
      <c r="C22" s="21">
        <v>128326</v>
      </c>
      <c r="D22" s="22">
        <v>44718</v>
      </c>
      <c r="E22" s="21">
        <v>2572</v>
      </c>
      <c r="F22" s="22">
        <v>1307</v>
      </c>
    </row>
    <row r="23" spans="1:7" ht="21" customHeight="1" thickBot="1">
      <c r="A23" s="11" t="s">
        <v>48</v>
      </c>
      <c r="B23" s="29">
        <f t="shared" si="1"/>
        <v>226386</v>
      </c>
      <c r="C23" s="21">
        <v>184227</v>
      </c>
      <c r="D23" s="22">
        <v>38948</v>
      </c>
      <c r="E23" s="21">
        <v>915</v>
      </c>
      <c r="F23" s="22">
        <v>2296</v>
      </c>
    </row>
    <row r="24" spans="1:7" ht="21" customHeight="1" thickBot="1">
      <c r="A24" s="11" t="s">
        <v>49</v>
      </c>
      <c r="B24" s="29">
        <f t="shared" si="1"/>
        <v>1389856</v>
      </c>
      <c r="C24" s="21">
        <v>1071597</v>
      </c>
      <c r="D24" s="22">
        <v>301568</v>
      </c>
      <c r="E24" s="21">
        <v>14573</v>
      </c>
      <c r="F24" s="22">
        <v>2118</v>
      </c>
      <c r="G24" s="24"/>
    </row>
    <row r="25" spans="1:7" ht="21" customHeight="1" thickBot="1">
      <c r="A25" s="11" t="s">
        <v>50</v>
      </c>
      <c r="B25" s="29">
        <f t="shared" si="1"/>
        <v>715500</v>
      </c>
      <c r="C25" s="21">
        <v>518973</v>
      </c>
      <c r="D25" s="22">
        <v>183377</v>
      </c>
      <c r="E25" s="21">
        <v>12469</v>
      </c>
      <c r="F25" s="22">
        <v>681</v>
      </c>
    </row>
    <row r="26" spans="1:7" ht="21" customHeight="1" thickBot="1">
      <c r="A26" s="11" t="s">
        <v>51</v>
      </c>
      <c r="B26" s="29">
        <f t="shared" si="1"/>
        <v>1406356</v>
      </c>
      <c r="C26" s="21">
        <v>1110386</v>
      </c>
      <c r="D26" s="22">
        <v>265688</v>
      </c>
      <c r="E26" s="21">
        <v>12080</v>
      </c>
      <c r="F26" s="22">
        <v>18202</v>
      </c>
    </row>
    <row r="27" spans="1:7" ht="21" customHeight="1" thickBot="1">
      <c r="A27" s="11" t="s">
        <v>5</v>
      </c>
      <c r="B27" s="29">
        <f t="shared" si="1"/>
        <v>807043</v>
      </c>
      <c r="C27" s="21">
        <v>496762</v>
      </c>
      <c r="D27" s="22">
        <v>291823</v>
      </c>
      <c r="E27" s="21">
        <v>11645</v>
      </c>
      <c r="F27" s="22">
        <v>6813</v>
      </c>
    </row>
    <row r="28" spans="1:7" ht="21" customHeight="1" thickBot="1">
      <c r="A28" s="11" t="s">
        <v>52</v>
      </c>
      <c r="B28" s="29">
        <f t="shared" si="1"/>
        <v>264594</v>
      </c>
      <c r="C28" s="21">
        <v>179301</v>
      </c>
      <c r="D28" s="22">
        <v>79162</v>
      </c>
      <c r="E28" s="21">
        <v>4487</v>
      </c>
      <c r="F28" s="22">
        <v>1644</v>
      </c>
    </row>
    <row r="29" spans="1:7" ht="21" customHeight="1" thickBot="1">
      <c r="A29" s="11" t="s">
        <v>6</v>
      </c>
      <c r="B29" s="29">
        <f t="shared" si="1"/>
        <v>245141</v>
      </c>
      <c r="C29" s="21">
        <v>142880</v>
      </c>
      <c r="D29" s="22">
        <v>61877</v>
      </c>
      <c r="E29" s="21">
        <v>1581</v>
      </c>
      <c r="F29" s="22">
        <v>38803</v>
      </c>
    </row>
    <row r="30" spans="1:7" ht="21" customHeight="1" thickBot="1">
      <c r="A30" s="11" t="s">
        <v>53</v>
      </c>
      <c r="B30" s="29">
        <f t="shared" si="1"/>
        <v>215630</v>
      </c>
      <c r="C30" s="21">
        <v>115241</v>
      </c>
      <c r="D30" s="22">
        <v>94801</v>
      </c>
      <c r="E30" s="21">
        <v>3111</v>
      </c>
      <c r="F30" s="22">
        <v>2477</v>
      </c>
    </row>
    <row r="31" spans="1:7" ht="21" customHeight="1" thickBot="1">
      <c r="A31" s="11" t="s">
        <v>54</v>
      </c>
      <c r="B31" s="29">
        <f t="shared" si="1"/>
        <v>526193</v>
      </c>
      <c r="C31" s="21">
        <v>385920</v>
      </c>
      <c r="D31" s="22">
        <v>133858</v>
      </c>
      <c r="E31" s="21">
        <v>3522</v>
      </c>
      <c r="F31" s="22">
        <v>2893</v>
      </c>
    </row>
    <row r="32" spans="1:7" ht="21" customHeight="1" thickBot="1">
      <c r="A32" s="11" t="s">
        <v>55</v>
      </c>
      <c r="B32" s="29">
        <f t="shared" si="1"/>
        <v>257167</v>
      </c>
      <c r="C32" s="21">
        <v>149400</v>
      </c>
      <c r="D32" s="22">
        <v>102302</v>
      </c>
      <c r="E32" s="21">
        <v>3405</v>
      </c>
      <c r="F32" s="22">
        <v>2060</v>
      </c>
    </row>
    <row r="33" spans="1:7" ht="21" customHeight="1" thickBot="1">
      <c r="A33" s="11" t="s">
        <v>56</v>
      </c>
      <c r="B33" s="29">
        <f t="shared" si="1"/>
        <v>101253</v>
      </c>
      <c r="C33" s="21">
        <v>80087</v>
      </c>
      <c r="D33" s="22">
        <v>19936</v>
      </c>
      <c r="E33" s="21">
        <v>522</v>
      </c>
      <c r="F33" s="22">
        <v>708</v>
      </c>
    </row>
    <row r="34" spans="1:7" ht="21" customHeight="1" thickBot="1">
      <c r="A34" s="11" t="s">
        <v>7</v>
      </c>
      <c r="B34" s="29">
        <f t="shared" si="1"/>
        <v>272911</v>
      </c>
      <c r="C34" s="21">
        <v>180249</v>
      </c>
      <c r="D34" s="22">
        <v>84941</v>
      </c>
      <c r="E34" s="21">
        <v>3165</v>
      </c>
      <c r="F34" s="22">
        <v>4556</v>
      </c>
    </row>
    <row r="35" spans="1:7" ht="21" customHeight="1" thickBot="1">
      <c r="A35" s="11" t="s">
        <v>57</v>
      </c>
      <c r="B35" s="29">
        <f t="shared" si="1"/>
        <v>455856</v>
      </c>
      <c r="C35" s="21">
        <v>258535</v>
      </c>
      <c r="D35" s="22">
        <v>187188</v>
      </c>
      <c r="E35" s="21">
        <v>7642</v>
      </c>
      <c r="F35" s="22">
        <v>2491</v>
      </c>
    </row>
    <row r="36" spans="1:7" ht="21" customHeight="1" thickBot="1">
      <c r="A36" s="11" t="s">
        <v>8</v>
      </c>
      <c r="B36" s="29">
        <f t="shared" si="1"/>
        <v>229999</v>
      </c>
      <c r="C36" s="21">
        <v>133107</v>
      </c>
      <c r="D36" s="22">
        <v>93203</v>
      </c>
      <c r="E36" s="21">
        <v>1860</v>
      </c>
      <c r="F36" s="22">
        <v>1829</v>
      </c>
    </row>
    <row r="37" spans="1:7" ht="21" customHeight="1" thickBot="1">
      <c r="A37" s="11" t="s">
        <v>9</v>
      </c>
      <c r="B37" s="29">
        <f t="shared" si="1"/>
        <v>678559</v>
      </c>
      <c r="C37" s="21">
        <v>406943</v>
      </c>
      <c r="D37" s="22">
        <v>258728</v>
      </c>
      <c r="E37" s="21">
        <v>8247</v>
      </c>
      <c r="F37" s="22">
        <v>4641</v>
      </c>
    </row>
    <row r="38" spans="1:7" ht="21" customHeight="1" thickBot="1">
      <c r="A38" s="11" t="s">
        <v>58</v>
      </c>
      <c r="B38" s="29">
        <f t="shared" si="1"/>
        <v>327335</v>
      </c>
      <c r="C38" s="21">
        <v>221858</v>
      </c>
      <c r="D38" s="22">
        <v>100274</v>
      </c>
      <c r="E38" s="21">
        <v>3593</v>
      </c>
      <c r="F38" s="22">
        <v>1610</v>
      </c>
    </row>
    <row r="39" spans="1:7" ht="21" customHeight="1" thickBot="1">
      <c r="A39" s="11" t="s">
        <v>10</v>
      </c>
      <c r="B39" s="29">
        <f t="shared" si="1"/>
        <v>332320</v>
      </c>
      <c r="C39" s="21">
        <v>290131</v>
      </c>
      <c r="D39" s="22">
        <v>37141</v>
      </c>
      <c r="E39" s="21">
        <v>2462</v>
      </c>
      <c r="F39" s="22">
        <v>2586</v>
      </c>
    </row>
    <row r="40" spans="1:7" ht="21" customHeight="1" thickBot="1">
      <c r="A40" s="11" t="s">
        <v>11</v>
      </c>
      <c r="B40" s="29">
        <f t="shared" si="1"/>
        <v>256147</v>
      </c>
      <c r="C40" s="21">
        <v>137750</v>
      </c>
      <c r="D40" s="22">
        <v>114107</v>
      </c>
      <c r="E40" s="21">
        <v>2049</v>
      </c>
      <c r="F40" s="22">
        <v>2241</v>
      </c>
    </row>
    <row r="41" spans="1:7" ht="21" customHeight="1" thickBot="1">
      <c r="A41" s="11" t="s">
        <v>59</v>
      </c>
      <c r="B41" s="29">
        <f t="shared" si="1"/>
        <v>327774</v>
      </c>
      <c r="C41" s="21">
        <v>247612</v>
      </c>
      <c r="D41" s="22">
        <v>75200</v>
      </c>
      <c r="E41" s="21">
        <v>2400</v>
      </c>
      <c r="F41" s="22">
        <v>2562</v>
      </c>
    </row>
    <row r="42" spans="1:7" ht="21.75" customHeight="1">
      <c r="A42" s="309" t="s">
        <v>66</v>
      </c>
      <c r="B42" s="309"/>
      <c r="C42" s="309"/>
      <c r="D42" s="309"/>
      <c r="E42" s="309"/>
      <c r="F42" s="309"/>
      <c r="G42" s="25"/>
    </row>
    <row r="43" spans="1:7" ht="30.75" customHeight="1">
      <c r="A43" s="26"/>
      <c r="B43" s="27"/>
      <c r="C43" s="27"/>
      <c r="D43" s="27"/>
      <c r="E43" s="27"/>
      <c r="F43" s="27"/>
    </row>
    <row r="44" spans="1:7" ht="27.75" customHeight="1">
      <c r="A44" s="310"/>
      <c r="B44" s="310"/>
      <c r="C44" s="310"/>
      <c r="D44" s="310"/>
      <c r="E44" s="310"/>
      <c r="F44" s="27"/>
    </row>
    <row r="45" spans="1:7" ht="12.75" customHeight="1">
      <c r="A45" s="26"/>
      <c r="B45" s="27"/>
      <c r="C45" s="27"/>
      <c r="D45" s="27"/>
      <c r="E45" s="27"/>
      <c r="F45" s="27"/>
    </row>
    <row r="46" spans="1:7" ht="12.75" customHeight="1">
      <c r="A46" s="26"/>
      <c r="B46" s="27"/>
      <c r="C46" s="27"/>
      <c r="D46" s="27"/>
      <c r="E46" s="27"/>
      <c r="F46" s="27"/>
    </row>
    <row r="47" spans="1:7" ht="12.75" customHeight="1">
      <c r="A47" s="26"/>
      <c r="B47" s="27"/>
      <c r="C47" s="27"/>
      <c r="D47" s="27"/>
      <c r="E47" s="27"/>
      <c r="F47" s="27"/>
    </row>
    <row r="48" spans="1:7" ht="12.75" customHeight="1">
      <c r="A48" s="26"/>
      <c r="B48" s="27"/>
      <c r="C48" s="27"/>
      <c r="D48" s="27"/>
      <c r="E48" s="27"/>
      <c r="F48" s="27"/>
    </row>
  </sheetData>
  <mergeCells count="3">
    <mergeCell ref="A1:F1"/>
    <mergeCell ref="A42:F42"/>
    <mergeCell ref="A44:E44"/>
  </mergeCells>
  <printOptions horizontalCentered="1" verticalCentered="1"/>
  <pageMargins left="0.39370078740157483" right="0.59055118110236227" top="0.19685039370078741" bottom="0.39370078740157483" header="0" footer="0"/>
  <pageSetup paperSize="9" scale="88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D07AB-F70F-4D82-9CFA-E9A6D26EBB31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H1"/>
    </sheetView>
  </sheetViews>
  <sheetFormatPr defaultRowHeight="18.75"/>
  <cols>
    <col min="1" max="1" width="18.140625" style="166" customWidth="1"/>
    <col min="2" max="8" width="15" style="166" customWidth="1"/>
    <col min="9" max="9" width="10.5703125" style="165" bestFit="1" customWidth="1"/>
    <col min="10" max="251" width="9.140625" style="166"/>
    <col min="252" max="252" width="16.140625" style="166" customWidth="1"/>
    <col min="253" max="253" width="11.42578125" style="166" bestFit="1" customWidth="1"/>
    <col min="254" max="254" width="9.5703125" style="166" bestFit="1" customWidth="1"/>
    <col min="255" max="255" width="7.7109375" style="166" bestFit="1" customWidth="1"/>
    <col min="256" max="256" width="10.28515625" style="166" customWidth="1"/>
    <col min="257" max="257" width="9.140625" style="166"/>
    <col min="258" max="258" width="10" style="166" bestFit="1" customWidth="1"/>
    <col min="259" max="259" width="11" style="166" bestFit="1" customWidth="1"/>
    <col min="260" max="260" width="12.7109375" style="166" customWidth="1"/>
    <col min="261" max="261" width="12.28515625" style="166" customWidth="1"/>
    <col min="262" max="262" width="14.42578125" style="166" bestFit="1" customWidth="1"/>
    <col min="263" max="263" width="13" style="166" bestFit="1" customWidth="1"/>
    <col min="264" max="264" width="10.5703125" style="166" bestFit="1" customWidth="1"/>
    <col min="265" max="507" width="9.140625" style="166"/>
    <col min="508" max="508" width="16.140625" style="166" customWidth="1"/>
    <col min="509" max="509" width="11.42578125" style="166" bestFit="1" customWidth="1"/>
    <col min="510" max="510" width="9.5703125" style="166" bestFit="1" customWidth="1"/>
    <col min="511" max="511" width="7.7109375" style="166" bestFit="1" customWidth="1"/>
    <col min="512" max="512" width="10.28515625" style="166" customWidth="1"/>
    <col min="513" max="513" width="9.140625" style="166"/>
    <col min="514" max="514" width="10" style="166" bestFit="1" customWidth="1"/>
    <col min="515" max="515" width="11" style="166" bestFit="1" customWidth="1"/>
    <col min="516" max="516" width="12.7109375" style="166" customWidth="1"/>
    <col min="517" max="517" width="12.28515625" style="166" customWidth="1"/>
    <col min="518" max="518" width="14.42578125" style="166" bestFit="1" customWidth="1"/>
    <col min="519" max="519" width="13" style="166" bestFit="1" customWidth="1"/>
    <col min="520" max="520" width="10.5703125" style="166" bestFit="1" customWidth="1"/>
    <col min="521" max="763" width="9.140625" style="166"/>
    <col min="764" max="764" width="16.140625" style="166" customWidth="1"/>
    <col min="765" max="765" width="11.42578125" style="166" bestFit="1" customWidth="1"/>
    <col min="766" max="766" width="9.5703125" style="166" bestFit="1" customWidth="1"/>
    <col min="767" max="767" width="7.7109375" style="166" bestFit="1" customWidth="1"/>
    <col min="768" max="768" width="10.28515625" style="166" customWidth="1"/>
    <col min="769" max="769" width="9.140625" style="166"/>
    <col min="770" max="770" width="10" style="166" bestFit="1" customWidth="1"/>
    <col min="771" max="771" width="11" style="166" bestFit="1" customWidth="1"/>
    <col min="772" max="772" width="12.7109375" style="166" customWidth="1"/>
    <col min="773" max="773" width="12.28515625" style="166" customWidth="1"/>
    <col min="774" max="774" width="14.42578125" style="166" bestFit="1" customWidth="1"/>
    <col min="775" max="775" width="13" style="166" bestFit="1" customWidth="1"/>
    <col min="776" max="776" width="10.5703125" style="166" bestFit="1" customWidth="1"/>
    <col min="777" max="1019" width="9.140625" style="166"/>
    <col min="1020" max="1020" width="16.140625" style="166" customWidth="1"/>
    <col min="1021" max="1021" width="11.42578125" style="166" bestFit="1" customWidth="1"/>
    <col min="1022" max="1022" width="9.5703125" style="166" bestFit="1" customWidth="1"/>
    <col min="1023" max="1023" width="7.7109375" style="166" bestFit="1" customWidth="1"/>
    <col min="1024" max="1024" width="10.28515625" style="166" customWidth="1"/>
    <col min="1025" max="1025" width="9.140625" style="166"/>
    <col min="1026" max="1026" width="10" style="166" bestFit="1" customWidth="1"/>
    <col min="1027" max="1027" width="11" style="166" bestFit="1" customWidth="1"/>
    <col min="1028" max="1028" width="12.7109375" style="166" customWidth="1"/>
    <col min="1029" max="1029" width="12.28515625" style="166" customWidth="1"/>
    <col min="1030" max="1030" width="14.42578125" style="166" bestFit="1" customWidth="1"/>
    <col min="1031" max="1031" width="13" style="166" bestFit="1" customWidth="1"/>
    <col min="1032" max="1032" width="10.5703125" style="166" bestFit="1" customWidth="1"/>
    <col min="1033" max="1275" width="9.140625" style="166"/>
    <col min="1276" max="1276" width="16.140625" style="166" customWidth="1"/>
    <col min="1277" max="1277" width="11.42578125" style="166" bestFit="1" customWidth="1"/>
    <col min="1278" max="1278" width="9.5703125" style="166" bestFit="1" customWidth="1"/>
    <col min="1279" max="1279" width="7.7109375" style="166" bestFit="1" customWidth="1"/>
    <col min="1280" max="1280" width="10.28515625" style="166" customWidth="1"/>
    <col min="1281" max="1281" width="9.140625" style="166"/>
    <col min="1282" max="1282" width="10" style="166" bestFit="1" customWidth="1"/>
    <col min="1283" max="1283" width="11" style="166" bestFit="1" customWidth="1"/>
    <col min="1284" max="1284" width="12.7109375" style="166" customWidth="1"/>
    <col min="1285" max="1285" width="12.28515625" style="166" customWidth="1"/>
    <col min="1286" max="1286" width="14.42578125" style="166" bestFit="1" customWidth="1"/>
    <col min="1287" max="1287" width="13" style="166" bestFit="1" customWidth="1"/>
    <col min="1288" max="1288" width="10.5703125" style="166" bestFit="1" customWidth="1"/>
    <col min="1289" max="1531" width="9.140625" style="166"/>
    <col min="1532" max="1532" width="16.140625" style="166" customWidth="1"/>
    <col min="1533" max="1533" width="11.42578125" style="166" bestFit="1" customWidth="1"/>
    <col min="1534" max="1534" width="9.5703125" style="166" bestFit="1" customWidth="1"/>
    <col min="1535" max="1535" width="7.7109375" style="166" bestFit="1" customWidth="1"/>
    <col min="1536" max="1536" width="10.28515625" style="166" customWidth="1"/>
    <col min="1537" max="1537" width="9.140625" style="166"/>
    <col min="1538" max="1538" width="10" style="166" bestFit="1" customWidth="1"/>
    <col min="1539" max="1539" width="11" style="166" bestFit="1" customWidth="1"/>
    <col min="1540" max="1540" width="12.7109375" style="166" customWidth="1"/>
    <col min="1541" max="1541" width="12.28515625" style="166" customWidth="1"/>
    <col min="1542" max="1542" width="14.42578125" style="166" bestFit="1" customWidth="1"/>
    <col min="1543" max="1543" width="13" style="166" bestFit="1" customWidth="1"/>
    <col min="1544" max="1544" width="10.5703125" style="166" bestFit="1" customWidth="1"/>
    <col min="1545" max="1787" width="9.140625" style="166"/>
    <col min="1788" max="1788" width="16.140625" style="166" customWidth="1"/>
    <col min="1789" max="1789" width="11.42578125" style="166" bestFit="1" customWidth="1"/>
    <col min="1790" max="1790" width="9.5703125" style="166" bestFit="1" customWidth="1"/>
    <col min="1791" max="1791" width="7.7109375" style="166" bestFit="1" customWidth="1"/>
    <col min="1792" max="1792" width="10.28515625" style="166" customWidth="1"/>
    <col min="1793" max="1793" width="9.140625" style="166"/>
    <col min="1794" max="1794" width="10" style="166" bestFit="1" customWidth="1"/>
    <col min="1795" max="1795" width="11" style="166" bestFit="1" customWidth="1"/>
    <col min="1796" max="1796" width="12.7109375" style="166" customWidth="1"/>
    <col min="1797" max="1797" width="12.28515625" style="166" customWidth="1"/>
    <col min="1798" max="1798" width="14.42578125" style="166" bestFit="1" customWidth="1"/>
    <col min="1799" max="1799" width="13" style="166" bestFit="1" customWidth="1"/>
    <col min="1800" max="1800" width="10.5703125" style="166" bestFit="1" customWidth="1"/>
    <col min="1801" max="2043" width="9.140625" style="166"/>
    <col min="2044" max="2044" width="16.140625" style="166" customWidth="1"/>
    <col min="2045" max="2045" width="11.42578125" style="166" bestFit="1" customWidth="1"/>
    <col min="2046" max="2046" width="9.5703125" style="166" bestFit="1" customWidth="1"/>
    <col min="2047" max="2047" width="7.7109375" style="166" bestFit="1" customWidth="1"/>
    <col min="2048" max="2048" width="10.28515625" style="166" customWidth="1"/>
    <col min="2049" max="2049" width="9.140625" style="166"/>
    <col min="2050" max="2050" width="10" style="166" bestFit="1" customWidth="1"/>
    <col min="2051" max="2051" width="11" style="166" bestFit="1" customWidth="1"/>
    <col min="2052" max="2052" width="12.7109375" style="166" customWidth="1"/>
    <col min="2053" max="2053" width="12.28515625" style="166" customWidth="1"/>
    <col min="2054" max="2054" width="14.42578125" style="166" bestFit="1" customWidth="1"/>
    <col min="2055" max="2055" width="13" style="166" bestFit="1" customWidth="1"/>
    <col min="2056" max="2056" width="10.5703125" style="166" bestFit="1" customWidth="1"/>
    <col min="2057" max="2299" width="9.140625" style="166"/>
    <col min="2300" max="2300" width="16.140625" style="166" customWidth="1"/>
    <col min="2301" max="2301" width="11.42578125" style="166" bestFit="1" customWidth="1"/>
    <col min="2302" max="2302" width="9.5703125" style="166" bestFit="1" customWidth="1"/>
    <col min="2303" max="2303" width="7.7109375" style="166" bestFit="1" customWidth="1"/>
    <col min="2304" max="2304" width="10.28515625" style="166" customWidth="1"/>
    <col min="2305" max="2305" width="9.140625" style="166"/>
    <col min="2306" max="2306" width="10" style="166" bestFit="1" customWidth="1"/>
    <col min="2307" max="2307" width="11" style="166" bestFit="1" customWidth="1"/>
    <col min="2308" max="2308" width="12.7109375" style="166" customWidth="1"/>
    <col min="2309" max="2309" width="12.28515625" style="166" customWidth="1"/>
    <col min="2310" max="2310" width="14.42578125" style="166" bestFit="1" customWidth="1"/>
    <col min="2311" max="2311" width="13" style="166" bestFit="1" customWidth="1"/>
    <col min="2312" max="2312" width="10.5703125" style="166" bestFit="1" customWidth="1"/>
    <col min="2313" max="2555" width="9.140625" style="166"/>
    <col min="2556" max="2556" width="16.140625" style="166" customWidth="1"/>
    <col min="2557" max="2557" width="11.42578125" style="166" bestFit="1" customWidth="1"/>
    <col min="2558" max="2558" width="9.5703125" style="166" bestFit="1" customWidth="1"/>
    <col min="2559" max="2559" width="7.7109375" style="166" bestFit="1" customWidth="1"/>
    <col min="2560" max="2560" width="10.28515625" style="166" customWidth="1"/>
    <col min="2561" max="2561" width="9.140625" style="166"/>
    <col min="2562" max="2562" width="10" style="166" bestFit="1" customWidth="1"/>
    <col min="2563" max="2563" width="11" style="166" bestFit="1" customWidth="1"/>
    <col min="2564" max="2564" width="12.7109375" style="166" customWidth="1"/>
    <col min="2565" max="2565" width="12.28515625" style="166" customWidth="1"/>
    <col min="2566" max="2566" width="14.42578125" style="166" bestFit="1" customWidth="1"/>
    <col min="2567" max="2567" width="13" style="166" bestFit="1" customWidth="1"/>
    <col min="2568" max="2568" width="10.5703125" style="166" bestFit="1" customWidth="1"/>
    <col min="2569" max="2811" width="9.140625" style="166"/>
    <col min="2812" max="2812" width="16.140625" style="166" customWidth="1"/>
    <col min="2813" max="2813" width="11.42578125" style="166" bestFit="1" customWidth="1"/>
    <col min="2814" max="2814" width="9.5703125" style="166" bestFit="1" customWidth="1"/>
    <col min="2815" max="2815" width="7.7109375" style="166" bestFit="1" customWidth="1"/>
    <col min="2816" max="2816" width="10.28515625" style="166" customWidth="1"/>
    <col min="2817" max="2817" width="9.140625" style="166"/>
    <col min="2818" max="2818" width="10" style="166" bestFit="1" customWidth="1"/>
    <col min="2819" max="2819" width="11" style="166" bestFit="1" customWidth="1"/>
    <col min="2820" max="2820" width="12.7109375" style="166" customWidth="1"/>
    <col min="2821" max="2821" width="12.28515625" style="166" customWidth="1"/>
    <col min="2822" max="2822" width="14.42578125" style="166" bestFit="1" customWidth="1"/>
    <col min="2823" max="2823" width="13" style="166" bestFit="1" customWidth="1"/>
    <col min="2824" max="2824" width="10.5703125" style="166" bestFit="1" customWidth="1"/>
    <col min="2825" max="3067" width="9.140625" style="166"/>
    <col min="3068" max="3068" width="16.140625" style="166" customWidth="1"/>
    <col min="3069" max="3069" width="11.42578125" style="166" bestFit="1" customWidth="1"/>
    <col min="3070" max="3070" width="9.5703125" style="166" bestFit="1" customWidth="1"/>
    <col min="3071" max="3071" width="7.7109375" style="166" bestFit="1" customWidth="1"/>
    <col min="3072" max="3072" width="10.28515625" style="166" customWidth="1"/>
    <col min="3073" max="3073" width="9.140625" style="166"/>
    <col min="3074" max="3074" width="10" style="166" bestFit="1" customWidth="1"/>
    <col min="3075" max="3075" width="11" style="166" bestFit="1" customWidth="1"/>
    <col min="3076" max="3076" width="12.7109375" style="166" customWidth="1"/>
    <col min="3077" max="3077" width="12.28515625" style="166" customWidth="1"/>
    <col min="3078" max="3078" width="14.42578125" style="166" bestFit="1" customWidth="1"/>
    <col min="3079" max="3079" width="13" style="166" bestFit="1" customWidth="1"/>
    <col min="3080" max="3080" width="10.5703125" style="166" bestFit="1" customWidth="1"/>
    <col min="3081" max="3323" width="9.140625" style="166"/>
    <col min="3324" max="3324" width="16.140625" style="166" customWidth="1"/>
    <col min="3325" max="3325" width="11.42578125" style="166" bestFit="1" customWidth="1"/>
    <col min="3326" max="3326" width="9.5703125" style="166" bestFit="1" customWidth="1"/>
    <col min="3327" max="3327" width="7.7109375" style="166" bestFit="1" customWidth="1"/>
    <col min="3328" max="3328" width="10.28515625" style="166" customWidth="1"/>
    <col min="3329" max="3329" width="9.140625" style="166"/>
    <col min="3330" max="3330" width="10" style="166" bestFit="1" customWidth="1"/>
    <col min="3331" max="3331" width="11" style="166" bestFit="1" customWidth="1"/>
    <col min="3332" max="3332" width="12.7109375" style="166" customWidth="1"/>
    <col min="3333" max="3333" width="12.28515625" style="166" customWidth="1"/>
    <col min="3334" max="3334" width="14.42578125" style="166" bestFit="1" customWidth="1"/>
    <col min="3335" max="3335" width="13" style="166" bestFit="1" customWidth="1"/>
    <col min="3336" max="3336" width="10.5703125" style="166" bestFit="1" customWidth="1"/>
    <col min="3337" max="3579" width="9.140625" style="166"/>
    <col min="3580" max="3580" width="16.140625" style="166" customWidth="1"/>
    <col min="3581" max="3581" width="11.42578125" style="166" bestFit="1" customWidth="1"/>
    <col min="3582" max="3582" width="9.5703125" style="166" bestFit="1" customWidth="1"/>
    <col min="3583" max="3583" width="7.7109375" style="166" bestFit="1" customWidth="1"/>
    <col min="3584" max="3584" width="10.28515625" style="166" customWidth="1"/>
    <col min="3585" max="3585" width="9.140625" style="166"/>
    <col min="3586" max="3586" width="10" style="166" bestFit="1" customWidth="1"/>
    <col min="3587" max="3587" width="11" style="166" bestFit="1" customWidth="1"/>
    <col min="3588" max="3588" width="12.7109375" style="166" customWidth="1"/>
    <col min="3589" max="3589" width="12.28515625" style="166" customWidth="1"/>
    <col min="3590" max="3590" width="14.42578125" style="166" bestFit="1" customWidth="1"/>
    <col min="3591" max="3591" width="13" style="166" bestFit="1" customWidth="1"/>
    <col min="3592" max="3592" width="10.5703125" style="166" bestFit="1" customWidth="1"/>
    <col min="3593" max="3835" width="9.140625" style="166"/>
    <col min="3836" max="3836" width="16.140625" style="166" customWidth="1"/>
    <col min="3837" max="3837" width="11.42578125" style="166" bestFit="1" customWidth="1"/>
    <col min="3838" max="3838" width="9.5703125" style="166" bestFit="1" customWidth="1"/>
    <col min="3839" max="3839" width="7.7109375" style="166" bestFit="1" customWidth="1"/>
    <col min="3840" max="3840" width="10.28515625" style="166" customWidth="1"/>
    <col min="3841" max="3841" width="9.140625" style="166"/>
    <col min="3842" max="3842" width="10" style="166" bestFit="1" customWidth="1"/>
    <col min="3843" max="3843" width="11" style="166" bestFit="1" customWidth="1"/>
    <col min="3844" max="3844" width="12.7109375" style="166" customWidth="1"/>
    <col min="3845" max="3845" width="12.28515625" style="166" customWidth="1"/>
    <col min="3846" max="3846" width="14.42578125" style="166" bestFit="1" customWidth="1"/>
    <col min="3847" max="3847" width="13" style="166" bestFit="1" customWidth="1"/>
    <col min="3848" max="3848" width="10.5703125" style="166" bestFit="1" customWidth="1"/>
    <col min="3849" max="4091" width="9.140625" style="166"/>
    <col min="4092" max="4092" width="16.140625" style="166" customWidth="1"/>
    <col min="4093" max="4093" width="11.42578125" style="166" bestFit="1" customWidth="1"/>
    <col min="4094" max="4094" width="9.5703125" style="166" bestFit="1" customWidth="1"/>
    <col min="4095" max="4095" width="7.7109375" style="166" bestFit="1" customWidth="1"/>
    <col min="4096" max="4096" width="10.28515625" style="166" customWidth="1"/>
    <col min="4097" max="4097" width="9.140625" style="166"/>
    <col min="4098" max="4098" width="10" style="166" bestFit="1" customWidth="1"/>
    <col min="4099" max="4099" width="11" style="166" bestFit="1" customWidth="1"/>
    <col min="4100" max="4100" width="12.7109375" style="166" customWidth="1"/>
    <col min="4101" max="4101" width="12.28515625" style="166" customWidth="1"/>
    <col min="4102" max="4102" width="14.42578125" style="166" bestFit="1" customWidth="1"/>
    <col min="4103" max="4103" width="13" style="166" bestFit="1" customWidth="1"/>
    <col min="4104" max="4104" width="10.5703125" style="166" bestFit="1" customWidth="1"/>
    <col min="4105" max="4347" width="9.140625" style="166"/>
    <col min="4348" max="4348" width="16.140625" style="166" customWidth="1"/>
    <col min="4349" max="4349" width="11.42578125" style="166" bestFit="1" customWidth="1"/>
    <col min="4350" max="4350" width="9.5703125" style="166" bestFit="1" customWidth="1"/>
    <col min="4351" max="4351" width="7.7109375" style="166" bestFit="1" customWidth="1"/>
    <col min="4352" max="4352" width="10.28515625" style="166" customWidth="1"/>
    <col min="4353" max="4353" width="9.140625" style="166"/>
    <col min="4354" max="4354" width="10" style="166" bestFit="1" customWidth="1"/>
    <col min="4355" max="4355" width="11" style="166" bestFit="1" customWidth="1"/>
    <col min="4356" max="4356" width="12.7109375" style="166" customWidth="1"/>
    <col min="4357" max="4357" width="12.28515625" style="166" customWidth="1"/>
    <col min="4358" max="4358" width="14.42578125" style="166" bestFit="1" customWidth="1"/>
    <col min="4359" max="4359" width="13" style="166" bestFit="1" customWidth="1"/>
    <col min="4360" max="4360" width="10.5703125" style="166" bestFit="1" customWidth="1"/>
    <col min="4361" max="4603" width="9.140625" style="166"/>
    <col min="4604" max="4604" width="16.140625" style="166" customWidth="1"/>
    <col min="4605" max="4605" width="11.42578125" style="166" bestFit="1" customWidth="1"/>
    <col min="4606" max="4606" width="9.5703125" style="166" bestFit="1" customWidth="1"/>
    <col min="4607" max="4607" width="7.7109375" style="166" bestFit="1" customWidth="1"/>
    <col min="4608" max="4608" width="10.28515625" style="166" customWidth="1"/>
    <col min="4609" max="4609" width="9.140625" style="166"/>
    <col min="4610" max="4610" width="10" style="166" bestFit="1" customWidth="1"/>
    <col min="4611" max="4611" width="11" style="166" bestFit="1" customWidth="1"/>
    <col min="4612" max="4612" width="12.7109375" style="166" customWidth="1"/>
    <col min="4613" max="4613" width="12.28515625" style="166" customWidth="1"/>
    <col min="4614" max="4614" width="14.42578125" style="166" bestFit="1" customWidth="1"/>
    <col min="4615" max="4615" width="13" style="166" bestFit="1" customWidth="1"/>
    <col min="4616" max="4616" width="10.5703125" style="166" bestFit="1" customWidth="1"/>
    <col min="4617" max="4859" width="9.140625" style="166"/>
    <col min="4860" max="4860" width="16.140625" style="166" customWidth="1"/>
    <col min="4861" max="4861" width="11.42578125" style="166" bestFit="1" customWidth="1"/>
    <col min="4862" max="4862" width="9.5703125" style="166" bestFit="1" customWidth="1"/>
    <col min="4863" max="4863" width="7.7109375" style="166" bestFit="1" customWidth="1"/>
    <col min="4864" max="4864" width="10.28515625" style="166" customWidth="1"/>
    <col min="4865" max="4865" width="9.140625" style="166"/>
    <col min="4866" max="4866" width="10" style="166" bestFit="1" customWidth="1"/>
    <col min="4867" max="4867" width="11" style="166" bestFit="1" customWidth="1"/>
    <col min="4868" max="4868" width="12.7109375" style="166" customWidth="1"/>
    <col min="4869" max="4869" width="12.28515625" style="166" customWidth="1"/>
    <col min="4870" max="4870" width="14.42578125" style="166" bestFit="1" customWidth="1"/>
    <col min="4871" max="4871" width="13" style="166" bestFit="1" customWidth="1"/>
    <col min="4872" max="4872" width="10.5703125" style="166" bestFit="1" customWidth="1"/>
    <col min="4873" max="5115" width="9.140625" style="166"/>
    <col min="5116" max="5116" width="16.140625" style="166" customWidth="1"/>
    <col min="5117" max="5117" width="11.42578125" style="166" bestFit="1" customWidth="1"/>
    <col min="5118" max="5118" width="9.5703125" style="166" bestFit="1" customWidth="1"/>
    <col min="5119" max="5119" width="7.7109375" style="166" bestFit="1" customWidth="1"/>
    <col min="5120" max="5120" width="10.28515625" style="166" customWidth="1"/>
    <col min="5121" max="5121" width="9.140625" style="166"/>
    <col min="5122" max="5122" width="10" style="166" bestFit="1" customWidth="1"/>
    <col min="5123" max="5123" width="11" style="166" bestFit="1" customWidth="1"/>
    <col min="5124" max="5124" width="12.7109375" style="166" customWidth="1"/>
    <col min="5125" max="5125" width="12.28515625" style="166" customWidth="1"/>
    <col min="5126" max="5126" width="14.42578125" style="166" bestFit="1" customWidth="1"/>
    <col min="5127" max="5127" width="13" style="166" bestFit="1" customWidth="1"/>
    <col min="5128" max="5128" width="10.5703125" style="166" bestFit="1" customWidth="1"/>
    <col min="5129" max="5371" width="9.140625" style="166"/>
    <col min="5372" max="5372" width="16.140625" style="166" customWidth="1"/>
    <col min="5373" max="5373" width="11.42578125" style="166" bestFit="1" customWidth="1"/>
    <col min="5374" max="5374" width="9.5703125" style="166" bestFit="1" customWidth="1"/>
    <col min="5375" max="5375" width="7.7109375" style="166" bestFit="1" customWidth="1"/>
    <col min="5376" max="5376" width="10.28515625" style="166" customWidth="1"/>
    <col min="5377" max="5377" width="9.140625" style="166"/>
    <col min="5378" max="5378" width="10" style="166" bestFit="1" customWidth="1"/>
    <col min="5379" max="5379" width="11" style="166" bestFit="1" customWidth="1"/>
    <col min="5380" max="5380" width="12.7109375" style="166" customWidth="1"/>
    <col min="5381" max="5381" width="12.28515625" style="166" customWidth="1"/>
    <col min="5382" max="5382" width="14.42578125" style="166" bestFit="1" customWidth="1"/>
    <col min="5383" max="5383" width="13" style="166" bestFit="1" customWidth="1"/>
    <col min="5384" max="5384" width="10.5703125" style="166" bestFit="1" customWidth="1"/>
    <col min="5385" max="5627" width="9.140625" style="166"/>
    <col min="5628" max="5628" width="16.140625" style="166" customWidth="1"/>
    <col min="5629" max="5629" width="11.42578125" style="166" bestFit="1" customWidth="1"/>
    <col min="5630" max="5630" width="9.5703125" style="166" bestFit="1" customWidth="1"/>
    <col min="5631" max="5631" width="7.7109375" style="166" bestFit="1" customWidth="1"/>
    <col min="5632" max="5632" width="10.28515625" style="166" customWidth="1"/>
    <col min="5633" max="5633" width="9.140625" style="166"/>
    <col min="5634" max="5634" width="10" style="166" bestFit="1" customWidth="1"/>
    <col min="5635" max="5635" width="11" style="166" bestFit="1" customWidth="1"/>
    <col min="5636" max="5636" width="12.7109375" style="166" customWidth="1"/>
    <col min="5637" max="5637" width="12.28515625" style="166" customWidth="1"/>
    <col min="5638" max="5638" width="14.42578125" style="166" bestFit="1" customWidth="1"/>
    <col min="5639" max="5639" width="13" style="166" bestFit="1" customWidth="1"/>
    <col min="5640" max="5640" width="10.5703125" style="166" bestFit="1" customWidth="1"/>
    <col min="5641" max="5883" width="9.140625" style="166"/>
    <col min="5884" max="5884" width="16.140625" style="166" customWidth="1"/>
    <col min="5885" max="5885" width="11.42578125" style="166" bestFit="1" customWidth="1"/>
    <col min="5886" max="5886" width="9.5703125" style="166" bestFit="1" customWidth="1"/>
    <col min="5887" max="5887" width="7.7109375" style="166" bestFit="1" customWidth="1"/>
    <col min="5888" max="5888" width="10.28515625" style="166" customWidth="1"/>
    <col min="5889" max="5889" width="9.140625" style="166"/>
    <col min="5890" max="5890" width="10" style="166" bestFit="1" customWidth="1"/>
    <col min="5891" max="5891" width="11" style="166" bestFit="1" customWidth="1"/>
    <col min="5892" max="5892" width="12.7109375" style="166" customWidth="1"/>
    <col min="5893" max="5893" width="12.28515625" style="166" customWidth="1"/>
    <col min="5894" max="5894" width="14.42578125" style="166" bestFit="1" customWidth="1"/>
    <col min="5895" max="5895" width="13" style="166" bestFit="1" customWidth="1"/>
    <col min="5896" max="5896" width="10.5703125" style="166" bestFit="1" customWidth="1"/>
    <col min="5897" max="6139" width="9.140625" style="166"/>
    <col min="6140" max="6140" width="16.140625" style="166" customWidth="1"/>
    <col min="6141" max="6141" width="11.42578125" style="166" bestFit="1" customWidth="1"/>
    <col min="6142" max="6142" width="9.5703125" style="166" bestFit="1" customWidth="1"/>
    <col min="6143" max="6143" width="7.7109375" style="166" bestFit="1" customWidth="1"/>
    <col min="6144" max="6144" width="10.28515625" style="166" customWidth="1"/>
    <col min="6145" max="6145" width="9.140625" style="166"/>
    <col min="6146" max="6146" width="10" style="166" bestFit="1" customWidth="1"/>
    <col min="6147" max="6147" width="11" style="166" bestFit="1" customWidth="1"/>
    <col min="6148" max="6148" width="12.7109375" style="166" customWidth="1"/>
    <col min="6149" max="6149" width="12.28515625" style="166" customWidth="1"/>
    <col min="6150" max="6150" width="14.42578125" style="166" bestFit="1" customWidth="1"/>
    <col min="6151" max="6151" width="13" style="166" bestFit="1" customWidth="1"/>
    <col min="6152" max="6152" width="10.5703125" style="166" bestFit="1" customWidth="1"/>
    <col min="6153" max="6395" width="9.140625" style="166"/>
    <col min="6396" max="6396" width="16.140625" style="166" customWidth="1"/>
    <col min="6397" max="6397" width="11.42578125" style="166" bestFit="1" customWidth="1"/>
    <col min="6398" max="6398" width="9.5703125" style="166" bestFit="1" customWidth="1"/>
    <col min="6399" max="6399" width="7.7109375" style="166" bestFit="1" customWidth="1"/>
    <col min="6400" max="6400" width="10.28515625" style="166" customWidth="1"/>
    <col min="6401" max="6401" width="9.140625" style="166"/>
    <col min="6402" max="6402" width="10" style="166" bestFit="1" customWidth="1"/>
    <col min="6403" max="6403" width="11" style="166" bestFit="1" customWidth="1"/>
    <col min="6404" max="6404" width="12.7109375" style="166" customWidth="1"/>
    <col min="6405" max="6405" width="12.28515625" style="166" customWidth="1"/>
    <col min="6406" max="6406" width="14.42578125" style="166" bestFit="1" customWidth="1"/>
    <col min="6407" max="6407" width="13" style="166" bestFit="1" customWidth="1"/>
    <col min="6408" max="6408" width="10.5703125" style="166" bestFit="1" customWidth="1"/>
    <col min="6409" max="6651" width="9.140625" style="166"/>
    <col min="6652" max="6652" width="16.140625" style="166" customWidth="1"/>
    <col min="6653" max="6653" width="11.42578125" style="166" bestFit="1" customWidth="1"/>
    <col min="6654" max="6654" width="9.5703125" style="166" bestFit="1" customWidth="1"/>
    <col min="6655" max="6655" width="7.7109375" style="166" bestFit="1" customWidth="1"/>
    <col min="6656" max="6656" width="10.28515625" style="166" customWidth="1"/>
    <col min="6657" max="6657" width="9.140625" style="166"/>
    <col min="6658" max="6658" width="10" style="166" bestFit="1" customWidth="1"/>
    <col min="6659" max="6659" width="11" style="166" bestFit="1" customWidth="1"/>
    <col min="6660" max="6660" width="12.7109375" style="166" customWidth="1"/>
    <col min="6661" max="6661" width="12.28515625" style="166" customWidth="1"/>
    <col min="6662" max="6662" width="14.42578125" style="166" bestFit="1" customWidth="1"/>
    <col min="6663" max="6663" width="13" style="166" bestFit="1" customWidth="1"/>
    <col min="6664" max="6664" width="10.5703125" style="166" bestFit="1" customWidth="1"/>
    <col min="6665" max="6907" width="9.140625" style="166"/>
    <col min="6908" max="6908" width="16.140625" style="166" customWidth="1"/>
    <col min="6909" max="6909" width="11.42578125" style="166" bestFit="1" customWidth="1"/>
    <col min="6910" max="6910" width="9.5703125" style="166" bestFit="1" customWidth="1"/>
    <col min="6911" max="6911" width="7.7109375" style="166" bestFit="1" customWidth="1"/>
    <col min="6912" max="6912" width="10.28515625" style="166" customWidth="1"/>
    <col min="6913" max="6913" width="9.140625" style="166"/>
    <col min="6914" max="6914" width="10" style="166" bestFit="1" customWidth="1"/>
    <col min="6915" max="6915" width="11" style="166" bestFit="1" customWidth="1"/>
    <col min="6916" max="6916" width="12.7109375" style="166" customWidth="1"/>
    <col min="6917" max="6917" width="12.28515625" style="166" customWidth="1"/>
    <col min="6918" max="6918" width="14.42578125" style="166" bestFit="1" customWidth="1"/>
    <col min="6919" max="6919" width="13" style="166" bestFit="1" customWidth="1"/>
    <col min="6920" max="6920" width="10.5703125" style="166" bestFit="1" customWidth="1"/>
    <col min="6921" max="7163" width="9.140625" style="166"/>
    <col min="7164" max="7164" width="16.140625" style="166" customWidth="1"/>
    <col min="7165" max="7165" width="11.42578125" style="166" bestFit="1" customWidth="1"/>
    <col min="7166" max="7166" width="9.5703125" style="166" bestFit="1" customWidth="1"/>
    <col min="7167" max="7167" width="7.7109375" style="166" bestFit="1" customWidth="1"/>
    <col min="7168" max="7168" width="10.28515625" style="166" customWidth="1"/>
    <col min="7169" max="7169" width="9.140625" style="166"/>
    <col min="7170" max="7170" width="10" style="166" bestFit="1" customWidth="1"/>
    <col min="7171" max="7171" width="11" style="166" bestFit="1" customWidth="1"/>
    <col min="7172" max="7172" width="12.7109375" style="166" customWidth="1"/>
    <col min="7173" max="7173" width="12.28515625" style="166" customWidth="1"/>
    <col min="7174" max="7174" width="14.42578125" style="166" bestFit="1" customWidth="1"/>
    <col min="7175" max="7175" width="13" style="166" bestFit="1" customWidth="1"/>
    <col min="7176" max="7176" width="10.5703125" style="166" bestFit="1" customWidth="1"/>
    <col min="7177" max="7419" width="9.140625" style="166"/>
    <col min="7420" max="7420" width="16.140625" style="166" customWidth="1"/>
    <col min="7421" max="7421" width="11.42578125" style="166" bestFit="1" customWidth="1"/>
    <col min="7422" max="7422" width="9.5703125" style="166" bestFit="1" customWidth="1"/>
    <col min="7423" max="7423" width="7.7109375" style="166" bestFit="1" customWidth="1"/>
    <col min="7424" max="7424" width="10.28515625" style="166" customWidth="1"/>
    <col min="7425" max="7425" width="9.140625" style="166"/>
    <col min="7426" max="7426" width="10" style="166" bestFit="1" customWidth="1"/>
    <col min="7427" max="7427" width="11" style="166" bestFit="1" customWidth="1"/>
    <col min="7428" max="7428" width="12.7109375" style="166" customWidth="1"/>
    <col min="7429" max="7429" width="12.28515625" style="166" customWidth="1"/>
    <col min="7430" max="7430" width="14.42578125" style="166" bestFit="1" customWidth="1"/>
    <col min="7431" max="7431" width="13" style="166" bestFit="1" customWidth="1"/>
    <col min="7432" max="7432" width="10.5703125" style="166" bestFit="1" customWidth="1"/>
    <col min="7433" max="7675" width="9.140625" style="166"/>
    <col min="7676" max="7676" width="16.140625" style="166" customWidth="1"/>
    <col min="7677" max="7677" width="11.42578125" style="166" bestFit="1" customWidth="1"/>
    <col min="7678" max="7678" width="9.5703125" style="166" bestFit="1" customWidth="1"/>
    <col min="7679" max="7679" width="7.7109375" style="166" bestFit="1" customWidth="1"/>
    <col min="7680" max="7680" width="10.28515625" style="166" customWidth="1"/>
    <col min="7681" max="7681" width="9.140625" style="166"/>
    <col min="7682" max="7682" width="10" style="166" bestFit="1" customWidth="1"/>
    <col min="7683" max="7683" width="11" style="166" bestFit="1" customWidth="1"/>
    <col min="7684" max="7684" width="12.7109375" style="166" customWidth="1"/>
    <col min="7685" max="7685" width="12.28515625" style="166" customWidth="1"/>
    <col min="7686" max="7686" width="14.42578125" style="166" bestFit="1" customWidth="1"/>
    <col min="7687" max="7687" width="13" style="166" bestFit="1" customWidth="1"/>
    <col min="7688" max="7688" width="10.5703125" style="166" bestFit="1" customWidth="1"/>
    <col min="7689" max="7931" width="9.140625" style="166"/>
    <col min="7932" max="7932" width="16.140625" style="166" customWidth="1"/>
    <col min="7933" max="7933" width="11.42578125" style="166" bestFit="1" customWidth="1"/>
    <col min="7934" max="7934" width="9.5703125" style="166" bestFit="1" customWidth="1"/>
    <col min="7935" max="7935" width="7.7109375" style="166" bestFit="1" customWidth="1"/>
    <col min="7936" max="7936" width="10.28515625" style="166" customWidth="1"/>
    <col min="7937" max="7937" width="9.140625" style="166"/>
    <col min="7938" max="7938" width="10" style="166" bestFit="1" customWidth="1"/>
    <col min="7939" max="7939" width="11" style="166" bestFit="1" customWidth="1"/>
    <col min="7940" max="7940" width="12.7109375" style="166" customWidth="1"/>
    <col min="7941" max="7941" width="12.28515625" style="166" customWidth="1"/>
    <col min="7942" max="7942" width="14.42578125" style="166" bestFit="1" customWidth="1"/>
    <col min="7943" max="7943" width="13" style="166" bestFit="1" customWidth="1"/>
    <col min="7944" max="7944" width="10.5703125" style="166" bestFit="1" customWidth="1"/>
    <col min="7945" max="8187" width="9.140625" style="166"/>
    <col min="8188" max="8188" width="16.140625" style="166" customWidth="1"/>
    <col min="8189" max="8189" width="11.42578125" style="166" bestFit="1" customWidth="1"/>
    <col min="8190" max="8190" width="9.5703125" style="166" bestFit="1" customWidth="1"/>
    <col min="8191" max="8191" width="7.7109375" style="166" bestFit="1" customWidth="1"/>
    <col min="8192" max="8192" width="10.28515625" style="166" customWidth="1"/>
    <col min="8193" max="8193" width="9.140625" style="166"/>
    <col min="8194" max="8194" width="10" style="166" bestFit="1" customWidth="1"/>
    <col min="8195" max="8195" width="11" style="166" bestFit="1" customWidth="1"/>
    <col min="8196" max="8196" width="12.7109375" style="166" customWidth="1"/>
    <col min="8197" max="8197" width="12.28515625" style="166" customWidth="1"/>
    <col min="8198" max="8198" width="14.42578125" style="166" bestFit="1" customWidth="1"/>
    <col min="8199" max="8199" width="13" style="166" bestFit="1" customWidth="1"/>
    <col min="8200" max="8200" width="10.5703125" style="166" bestFit="1" customWidth="1"/>
    <col min="8201" max="8443" width="9.140625" style="166"/>
    <col min="8444" max="8444" width="16.140625" style="166" customWidth="1"/>
    <col min="8445" max="8445" width="11.42578125" style="166" bestFit="1" customWidth="1"/>
    <col min="8446" max="8446" width="9.5703125" style="166" bestFit="1" customWidth="1"/>
    <col min="8447" max="8447" width="7.7109375" style="166" bestFit="1" customWidth="1"/>
    <col min="8448" max="8448" width="10.28515625" style="166" customWidth="1"/>
    <col min="8449" max="8449" width="9.140625" style="166"/>
    <col min="8450" max="8450" width="10" style="166" bestFit="1" customWidth="1"/>
    <col min="8451" max="8451" width="11" style="166" bestFit="1" customWidth="1"/>
    <col min="8452" max="8452" width="12.7109375" style="166" customWidth="1"/>
    <col min="8453" max="8453" width="12.28515625" style="166" customWidth="1"/>
    <col min="8454" max="8454" width="14.42578125" style="166" bestFit="1" customWidth="1"/>
    <col min="8455" max="8455" width="13" style="166" bestFit="1" customWidth="1"/>
    <col min="8456" max="8456" width="10.5703125" style="166" bestFit="1" customWidth="1"/>
    <col min="8457" max="8699" width="9.140625" style="166"/>
    <col min="8700" max="8700" width="16.140625" style="166" customWidth="1"/>
    <col min="8701" max="8701" width="11.42578125" style="166" bestFit="1" customWidth="1"/>
    <col min="8702" max="8702" width="9.5703125" style="166" bestFit="1" customWidth="1"/>
    <col min="8703" max="8703" width="7.7109375" style="166" bestFit="1" customWidth="1"/>
    <col min="8704" max="8704" width="10.28515625" style="166" customWidth="1"/>
    <col min="8705" max="8705" width="9.140625" style="166"/>
    <col min="8706" max="8706" width="10" style="166" bestFit="1" customWidth="1"/>
    <col min="8707" max="8707" width="11" style="166" bestFit="1" customWidth="1"/>
    <col min="8708" max="8708" width="12.7109375" style="166" customWidth="1"/>
    <col min="8709" max="8709" width="12.28515625" style="166" customWidth="1"/>
    <col min="8710" max="8710" width="14.42578125" style="166" bestFit="1" customWidth="1"/>
    <col min="8711" max="8711" width="13" style="166" bestFit="1" customWidth="1"/>
    <col min="8712" max="8712" width="10.5703125" style="166" bestFit="1" customWidth="1"/>
    <col min="8713" max="8955" width="9.140625" style="166"/>
    <col min="8956" max="8956" width="16.140625" style="166" customWidth="1"/>
    <col min="8957" max="8957" width="11.42578125" style="166" bestFit="1" customWidth="1"/>
    <col min="8958" max="8958" width="9.5703125" style="166" bestFit="1" customWidth="1"/>
    <col min="8959" max="8959" width="7.7109375" style="166" bestFit="1" customWidth="1"/>
    <col min="8960" max="8960" width="10.28515625" style="166" customWidth="1"/>
    <col min="8961" max="8961" width="9.140625" style="166"/>
    <col min="8962" max="8962" width="10" style="166" bestFit="1" customWidth="1"/>
    <col min="8963" max="8963" width="11" style="166" bestFit="1" customWidth="1"/>
    <col min="8964" max="8964" width="12.7109375" style="166" customWidth="1"/>
    <col min="8965" max="8965" width="12.28515625" style="166" customWidth="1"/>
    <col min="8966" max="8966" width="14.42578125" style="166" bestFit="1" customWidth="1"/>
    <col min="8967" max="8967" width="13" style="166" bestFit="1" customWidth="1"/>
    <col min="8968" max="8968" width="10.5703125" style="166" bestFit="1" customWidth="1"/>
    <col min="8969" max="9211" width="9.140625" style="166"/>
    <col min="9212" max="9212" width="16.140625" style="166" customWidth="1"/>
    <col min="9213" max="9213" width="11.42578125" style="166" bestFit="1" customWidth="1"/>
    <col min="9214" max="9214" width="9.5703125" style="166" bestFit="1" customWidth="1"/>
    <col min="9215" max="9215" width="7.7109375" style="166" bestFit="1" customWidth="1"/>
    <col min="9216" max="9216" width="10.28515625" style="166" customWidth="1"/>
    <col min="9217" max="9217" width="9.140625" style="166"/>
    <col min="9218" max="9218" width="10" style="166" bestFit="1" customWidth="1"/>
    <col min="9219" max="9219" width="11" style="166" bestFit="1" customWidth="1"/>
    <col min="9220" max="9220" width="12.7109375" style="166" customWidth="1"/>
    <col min="9221" max="9221" width="12.28515625" style="166" customWidth="1"/>
    <col min="9222" max="9222" width="14.42578125" style="166" bestFit="1" customWidth="1"/>
    <col min="9223" max="9223" width="13" style="166" bestFit="1" customWidth="1"/>
    <col min="9224" max="9224" width="10.5703125" style="166" bestFit="1" customWidth="1"/>
    <col min="9225" max="9467" width="9.140625" style="166"/>
    <col min="9468" max="9468" width="16.140625" style="166" customWidth="1"/>
    <col min="9469" max="9469" width="11.42578125" style="166" bestFit="1" customWidth="1"/>
    <col min="9470" max="9470" width="9.5703125" style="166" bestFit="1" customWidth="1"/>
    <col min="9471" max="9471" width="7.7109375" style="166" bestFit="1" customWidth="1"/>
    <col min="9472" max="9472" width="10.28515625" style="166" customWidth="1"/>
    <col min="9473" max="9473" width="9.140625" style="166"/>
    <col min="9474" max="9474" width="10" style="166" bestFit="1" customWidth="1"/>
    <col min="9475" max="9475" width="11" style="166" bestFit="1" customWidth="1"/>
    <col min="9476" max="9476" width="12.7109375" style="166" customWidth="1"/>
    <col min="9477" max="9477" width="12.28515625" style="166" customWidth="1"/>
    <col min="9478" max="9478" width="14.42578125" style="166" bestFit="1" customWidth="1"/>
    <col min="9479" max="9479" width="13" style="166" bestFit="1" customWidth="1"/>
    <col min="9480" max="9480" width="10.5703125" style="166" bestFit="1" customWidth="1"/>
    <col min="9481" max="9723" width="9.140625" style="166"/>
    <col min="9724" max="9724" width="16.140625" style="166" customWidth="1"/>
    <col min="9725" max="9725" width="11.42578125" style="166" bestFit="1" customWidth="1"/>
    <col min="9726" max="9726" width="9.5703125" style="166" bestFit="1" customWidth="1"/>
    <col min="9727" max="9727" width="7.7109375" style="166" bestFit="1" customWidth="1"/>
    <col min="9728" max="9728" width="10.28515625" style="166" customWidth="1"/>
    <col min="9729" max="9729" width="9.140625" style="166"/>
    <col min="9730" max="9730" width="10" style="166" bestFit="1" customWidth="1"/>
    <col min="9731" max="9731" width="11" style="166" bestFit="1" customWidth="1"/>
    <col min="9732" max="9732" width="12.7109375" style="166" customWidth="1"/>
    <col min="9733" max="9733" width="12.28515625" style="166" customWidth="1"/>
    <col min="9734" max="9734" width="14.42578125" style="166" bestFit="1" customWidth="1"/>
    <col min="9735" max="9735" width="13" style="166" bestFit="1" customWidth="1"/>
    <col min="9736" max="9736" width="10.5703125" style="166" bestFit="1" customWidth="1"/>
    <col min="9737" max="9979" width="9.140625" style="166"/>
    <col min="9980" max="9980" width="16.140625" style="166" customWidth="1"/>
    <col min="9981" max="9981" width="11.42578125" style="166" bestFit="1" customWidth="1"/>
    <col min="9982" max="9982" width="9.5703125" style="166" bestFit="1" customWidth="1"/>
    <col min="9983" max="9983" width="7.7109375" style="166" bestFit="1" customWidth="1"/>
    <col min="9984" max="9984" width="10.28515625" style="166" customWidth="1"/>
    <col min="9985" max="9985" width="9.140625" style="166"/>
    <col min="9986" max="9986" width="10" style="166" bestFit="1" customWidth="1"/>
    <col min="9987" max="9987" width="11" style="166" bestFit="1" customWidth="1"/>
    <col min="9988" max="9988" width="12.7109375" style="166" customWidth="1"/>
    <col min="9989" max="9989" width="12.28515625" style="166" customWidth="1"/>
    <col min="9990" max="9990" width="14.42578125" style="166" bestFit="1" customWidth="1"/>
    <col min="9991" max="9991" width="13" style="166" bestFit="1" customWidth="1"/>
    <col min="9992" max="9992" width="10.5703125" style="166" bestFit="1" customWidth="1"/>
    <col min="9993" max="10235" width="9.140625" style="166"/>
    <col min="10236" max="10236" width="16.140625" style="166" customWidth="1"/>
    <col min="10237" max="10237" width="11.42578125" style="166" bestFit="1" customWidth="1"/>
    <col min="10238" max="10238" width="9.5703125" style="166" bestFit="1" customWidth="1"/>
    <col min="10239" max="10239" width="7.7109375" style="166" bestFit="1" customWidth="1"/>
    <col min="10240" max="10240" width="10.28515625" style="166" customWidth="1"/>
    <col min="10241" max="10241" width="9.140625" style="166"/>
    <col min="10242" max="10242" width="10" style="166" bestFit="1" customWidth="1"/>
    <col min="10243" max="10243" width="11" style="166" bestFit="1" customWidth="1"/>
    <col min="10244" max="10244" width="12.7109375" style="166" customWidth="1"/>
    <col min="10245" max="10245" width="12.28515625" style="166" customWidth="1"/>
    <col min="10246" max="10246" width="14.42578125" style="166" bestFit="1" customWidth="1"/>
    <col min="10247" max="10247" width="13" style="166" bestFit="1" customWidth="1"/>
    <col min="10248" max="10248" width="10.5703125" style="166" bestFit="1" customWidth="1"/>
    <col min="10249" max="10491" width="9.140625" style="166"/>
    <col min="10492" max="10492" width="16.140625" style="166" customWidth="1"/>
    <col min="10493" max="10493" width="11.42578125" style="166" bestFit="1" customWidth="1"/>
    <col min="10494" max="10494" width="9.5703125" style="166" bestFit="1" customWidth="1"/>
    <col min="10495" max="10495" width="7.7109375" style="166" bestFit="1" customWidth="1"/>
    <col min="10496" max="10496" width="10.28515625" style="166" customWidth="1"/>
    <col min="10497" max="10497" width="9.140625" style="166"/>
    <col min="10498" max="10498" width="10" style="166" bestFit="1" customWidth="1"/>
    <col min="10499" max="10499" width="11" style="166" bestFit="1" customWidth="1"/>
    <col min="10500" max="10500" width="12.7109375" style="166" customWidth="1"/>
    <col min="10501" max="10501" width="12.28515625" style="166" customWidth="1"/>
    <col min="10502" max="10502" width="14.42578125" style="166" bestFit="1" customWidth="1"/>
    <col min="10503" max="10503" width="13" style="166" bestFit="1" customWidth="1"/>
    <col min="10504" max="10504" width="10.5703125" style="166" bestFit="1" customWidth="1"/>
    <col min="10505" max="10747" width="9.140625" style="166"/>
    <col min="10748" max="10748" width="16.140625" style="166" customWidth="1"/>
    <col min="10749" max="10749" width="11.42578125" style="166" bestFit="1" customWidth="1"/>
    <col min="10750" max="10750" width="9.5703125" style="166" bestFit="1" customWidth="1"/>
    <col min="10751" max="10751" width="7.7109375" style="166" bestFit="1" customWidth="1"/>
    <col min="10752" max="10752" width="10.28515625" style="166" customWidth="1"/>
    <col min="10753" max="10753" width="9.140625" style="166"/>
    <col min="10754" max="10754" width="10" style="166" bestFit="1" customWidth="1"/>
    <col min="10755" max="10755" width="11" style="166" bestFit="1" customWidth="1"/>
    <col min="10756" max="10756" width="12.7109375" style="166" customWidth="1"/>
    <col min="10757" max="10757" width="12.28515625" style="166" customWidth="1"/>
    <col min="10758" max="10758" width="14.42578125" style="166" bestFit="1" customWidth="1"/>
    <col min="10759" max="10759" width="13" style="166" bestFit="1" customWidth="1"/>
    <col min="10760" max="10760" width="10.5703125" style="166" bestFit="1" customWidth="1"/>
    <col min="10761" max="11003" width="9.140625" style="166"/>
    <col min="11004" max="11004" width="16.140625" style="166" customWidth="1"/>
    <col min="11005" max="11005" width="11.42578125" style="166" bestFit="1" customWidth="1"/>
    <col min="11006" max="11006" width="9.5703125" style="166" bestFit="1" customWidth="1"/>
    <col min="11007" max="11007" width="7.7109375" style="166" bestFit="1" customWidth="1"/>
    <col min="11008" max="11008" width="10.28515625" style="166" customWidth="1"/>
    <col min="11009" max="11009" width="9.140625" style="166"/>
    <col min="11010" max="11010" width="10" style="166" bestFit="1" customWidth="1"/>
    <col min="11011" max="11011" width="11" style="166" bestFit="1" customWidth="1"/>
    <col min="11012" max="11012" width="12.7109375" style="166" customWidth="1"/>
    <col min="11013" max="11013" width="12.28515625" style="166" customWidth="1"/>
    <col min="11014" max="11014" width="14.42578125" style="166" bestFit="1" customWidth="1"/>
    <col min="11015" max="11015" width="13" style="166" bestFit="1" customWidth="1"/>
    <col min="11016" max="11016" width="10.5703125" style="166" bestFit="1" customWidth="1"/>
    <col min="11017" max="11259" width="9.140625" style="166"/>
    <col min="11260" max="11260" width="16.140625" style="166" customWidth="1"/>
    <col min="11261" max="11261" width="11.42578125" style="166" bestFit="1" customWidth="1"/>
    <col min="11262" max="11262" width="9.5703125" style="166" bestFit="1" customWidth="1"/>
    <col min="11263" max="11263" width="7.7109375" style="166" bestFit="1" customWidth="1"/>
    <col min="11264" max="11264" width="10.28515625" style="166" customWidth="1"/>
    <col min="11265" max="11265" width="9.140625" style="166"/>
    <col min="11266" max="11266" width="10" style="166" bestFit="1" customWidth="1"/>
    <col min="11267" max="11267" width="11" style="166" bestFit="1" customWidth="1"/>
    <col min="11268" max="11268" width="12.7109375" style="166" customWidth="1"/>
    <col min="11269" max="11269" width="12.28515625" style="166" customWidth="1"/>
    <col min="11270" max="11270" width="14.42578125" style="166" bestFit="1" customWidth="1"/>
    <col min="11271" max="11271" width="13" style="166" bestFit="1" customWidth="1"/>
    <col min="11272" max="11272" width="10.5703125" style="166" bestFit="1" customWidth="1"/>
    <col min="11273" max="11515" width="9.140625" style="166"/>
    <col min="11516" max="11516" width="16.140625" style="166" customWidth="1"/>
    <col min="11517" max="11517" width="11.42578125" style="166" bestFit="1" customWidth="1"/>
    <col min="11518" max="11518" width="9.5703125" style="166" bestFit="1" customWidth="1"/>
    <col min="11519" max="11519" width="7.7109375" style="166" bestFit="1" customWidth="1"/>
    <col min="11520" max="11520" width="10.28515625" style="166" customWidth="1"/>
    <col min="11521" max="11521" width="9.140625" style="166"/>
    <col min="11522" max="11522" width="10" style="166" bestFit="1" customWidth="1"/>
    <col min="11523" max="11523" width="11" style="166" bestFit="1" customWidth="1"/>
    <col min="11524" max="11524" width="12.7109375" style="166" customWidth="1"/>
    <col min="11525" max="11525" width="12.28515625" style="166" customWidth="1"/>
    <col min="11526" max="11526" width="14.42578125" style="166" bestFit="1" customWidth="1"/>
    <col min="11527" max="11527" width="13" style="166" bestFit="1" customWidth="1"/>
    <col min="11528" max="11528" width="10.5703125" style="166" bestFit="1" customWidth="1"/>
    <col min="11529" max="11771" width="9.140625" style="166"/>
    <col min="11772" max="11772" width="16.140625" style="166" customWidth="1"/>
    <col min="11773" max="11773" width="11.42578125" style="166" bestFit="1" customWidth="1"/>
    <col min="11774" max="11774" width="9.5703125" style="166" bestFit="1" customWidth="1"/>
    <col min="11775" max="11775" width="7.7109375" style="166" bestFit="1" customWidth="1"/>
    <col min="11776" max="11776" width="10.28515625" style="166" customWidth="1"/>
    <col min="11777" max="11777" width="9.140625" style="166"/>
    <col min="11778" max="11778" width="10" style="166" bestFit="1" customWidth="1"/>
    <col min="11779" max="11779" width="11" style="166" bestFit="1" customWidth="1"/>
    <col min="11780" max="11780" width="12.7109375" style="166" customWidth="1"/>
    <col min="11781" max="11781" width="12.28515625" style="166" customWidth="1"/>
    <col min="11782" max="11782" width="14.42578125" style="166" bestFit="1" customWidth="1"/>
    <col min="11783" max="11783" width="13" style="166" bestFit="1" customWidth="1"/>
    <col min="11784" max="11784" width="10.5703125" style="166" bestFit="1" customWidth="1"/>
    <col min="11785" max="12027" width="9.140625" style="166"/>
    <col min="12028" max="12028" width="16.140625" style="166" customWidth="1"/>
    <col min="12029" max="12029" width="11.42578125" style="166" bestFit="1" customWidth="1"/>
    <col min="12030" max="12030" width="9.5703125" style="166" bestFit="1" customWidth="1"/>
    <col min="12031" max="12031" width="7.7109375" style="166" bestFit="1" customWidth="1"/>
    <col min="12032" max="12032" width="10.28515625" style="166" customWidth="1"/>
    <col min="12033" max="12033" width="9.140625" style="166"/>
    <col min="12034" max="12034" width="10" style="166" bestFit="1" customWidth="1"/>
    <col min="12035" max="12035" width="11" style="166" bestFit="1" customWidth="1"/>
    <col min="12036" max="12036" width="12.7109375" style="166" customWidth="1"/>
    <col min="12037" max="12037" width="12.28515625" style="166" customWidth="1"/>
    <col min="12038" max="12038" width="14.42578125" style="166" bestFit="1" customWidth="1"/>
    <col min="12039" max="12039" width="13" style="166" bestFit="1" customWidth="1"/>
    <col min="12040" max="12040" width="10.5703125" style="166" bestFit="1" customWidth="1"/>
    <col min="12041" max="12283" width="9.140625" style="166"/>
    <col min="12284" max="12284" width="16.140625" style="166" customWidth="1"/>
    <col min="12285" max="12285" width="11.42578125" style="166" bestFit="1" customWidth="1"/>
    <col min="12286" max="12286" width="9.5703125" style="166" bestFit="1" customWidth="1"/>
    <col min="12287" max="12287" width="7.7109375" style="166" bestFit="1" customWidth="1"/>
    <col min="12288" max="12288" width="10.28515625" style="166" customWidth="1"/>
    <col min="12289" max="12289" width="9.140625" style="166"/>
    <col min="12290" max="12290" width="10" style="166" bestFit="1" customWidth="1"/>
    <col min="12291" max="12291" width="11" style="166" bestFit="1" customWidth="1"/>
    <col min="12292" max="12292" width="12.7109375" style="166" customWidth="1"/>
    <col min="12293" max="12293" width="12.28515625" style="166" customWidth="1"/>
    <col min="12294" max="12294" width="14.42578125" style="166" bestFit="1" customWidth="1"/>
    <col min="12295" max="12295" width="13" style="166" bestFit="1" customWidth="1"/>
    <col min="12296" max="12296" width="10.5703125" style="166" bestFit="1" customWidth="1"/>
    <col min="12297" max="12539" width="9.140625" style="166"/>
    <col min="12540" max="12540" width="16.140625" style="166" customWidth="1"/>
    <col min="12541" max="12541" width="11.42578125" style="166" bestFit="1" customWidth="1"/>
    <col min="12542" max="12542" width="9.5703125" style="166" bestFit="1" customWidth="1"/>
    <col min="12543" max="12543" width="7.7109375" style="166" bestFit="1" customWidth="1"/>
    <col min="12544" max="12544" width="10.28515625" style="166" customWidth="1"/>
    <col min="12545" max="12545" width="9.140625" style="166"/>
    <col min="12546" max="12546" width="10" style="166" bestFit="1" customWidth="1"/>
    <col min="12547" max="12547" width="11" style="166" bestFit="1" customWidth="1"/>
    <col min="12548" max="12548" width="12.7109375" style="166" customWidth="1"/>
    <col min="12549" max="12549" width="12.28515625" style="166" customWidth="1"/>
    <col min="12550" max="12550" width="14.42578125" style="166" bestFit="1" customWidth="1"/>
    <col min="12551" max="12551" width="13" style="166" bestFit="1" customWidth="1"/>
    <col min="12552" max="12552" width="10.5703125" style="166" bestFit="1" customWidth="1"/>
    <col min="12553" max="12795" width="9.140625" style="166"/>
    <col min="12796" max="12796" width="16.140625" style="166" customWidth="1"/>
    <col min="12797" max="12797" width="11.42578125" style="166" bestFit="1" customWidth="1"/>
    <col min="12798" max="12798" width="9.5703125" style="166" bestFit="1" customWidth="1"/>
    <col min="12799" max="12799" width="7.7109375" style="166" bestFit="1" customWidth="1"/>
    <col min="12800" max="12800" width="10.28515625" style="166" customWidth="1"/>
    <col min="12801" max="12801" width="9.140625" style="166"/>
    <col min="12802" max="12802" width="10" style="166" bestFit="1" customWidth="1"/>
    <col min="12803" max="12803" width="11" style="166" bestFit="1" customWidth="1"/>
    <col min="12804" max="12804" width="12.7109375" style="166" customWidth="1"/>
    <col min="12805" max="12805" width="12.28515625" style="166" customWidth="1"/>
    <col min="12806" max="12806" width="14.42578125" style="166" bestFit="1" customWidth="1"/>
    <col min="12807" max="12807" width="13" style="166" bestFit="1" customWidth="1"/>
    <col min="12808" max="12808" width="10.5703125" style="166" bestFit="1" customWidth="1"/>
    <col min="12809" max="13051" width="9.140625" style="166"/>
    <col min="13052" max="13052" width="16.140625" style="166" customWidth="1"/>
    <col min="13053" max="13053" width="11.42578125" style="166" bestFit="1" customWidth="1"/>
    <col min="13054" max="13054" width="9.5703125" style="166" bestFit="1" customWidth="1"/>
    <col min="13055" max="13055" width="7.7109375" style="166" bestFit="1" customWidth="1"/>
    <col min="13056" max="13056" width="10.28515625" style="166" customWidth="1"/>
    <col min="13057" max="13057" width="9.140625" style="166"/>
    <col min="13058" max="13058" width="10" style="166" bestFit="1" customWidth="1"/>
    <col min="13059" max="13059" width="11" style="166" bestFit="1" customWidth="1"/>
    <col min="13060" max="13060" width="12.7109375" style="166" customWidth="1"/>
    <col min="13061" max="13061" width="12.28515625" style="166" customWidth="1"/>
    <col min="13062" max="13062" width="14.42578125" style="166" bestFit="1" customWidth="1"/>
    <col min="13063" max="13063" width="13" style="166" bestFit="1" customWidth="1"/>
    <col min="13064" max="13064" width="10.5703125" style="166" bestFit="1" customWidth="1"/>
    <col min="13065" max="13307" width="9.140625" style="166"/>
    <col min="13308" max="13308" width="16.140625" style="166" customWidth="1"/>
    <col min="13309" max="13309" width="11.42578125" style="166" bestFit="1" customWidth="1"/>
    <col min="13310" max="13310" width="9.5703125" style="166" bestFit="1" customWidth="1"/>
    <col min="13311" max="13311" width="7.7109375" style="166" bestFit="1" customWidth="1"/>
    <col min="13312" max="13312" width="10.28515625" style="166" customWidth="1"/>
    <col min="13313" max="13313" width="9.140625" style="166"/>
    <col min="13314" max="13314" width="10" style="166" bestFit="1" customWidth="1"/>
    <col min="13315" max="13315" width="11" style="166" bestFit="1" customWidth="1"/>
    <col min="13316" max="13316" width="12.7109375" style="166" customWidth="1"/>
    <col min="13317" max="13317" width="12.28515625" style="166" customWidth="1"/>
    <col min="13318" max="13318" width="14.42578125" style="166" bestFit="1" customWidth="1"/>
    <col min="13319" max="13319" width="13" style="166" bestFit="1" customWidth="1"/>
    <col min="13320" max="13320" width="10.5703125" style="166" bestFit="1" customWidth="1"/>
    <col min="13321" max="13563" width="9.140625" style="166"/>
    <col min="13564" max="13564" width="16.140625" style="166" customWidth="1"/>
    <col min="13565" max="13565" width="11.42578125" style="166" bestFit="1" customWidth="1"/>
    <col min="13566" max="13566" width="9.5703125" style="166" bestFit="1" customWidth="1"/>
    <col min="13567" max="13567" width="7.7109375" style="166" bestFit="1" customWidth="1"/>
    <col min="13568" max="13568" width="10.28515625" style="166" customWidth="1"/>
    <col min="13569" max="13569" width="9.140625" style="166"/>
    <col min="13570" max="13570" width="10" style="166" bestFit="1" customWidth="1"/>
    <col min="13571" max="13571" width="11" style="166" bestFit="1" customWidth="1"/>
    <col min="13572" max="13572" width="12.7109375" style="166" customWidth="1"/>
    <col min="13573" max="13573" width="12.28515625" style="166" customWidth="1"/>
    <col min="13574" max="13574" width="14.42578125" style="166" bestFit="1" customWidth="1"/>
    <col min="13575" max="13575" width="13" style="166" bestFit="1" customWidth="1"/>
    <col min="13576" max="13576" width="10.5703125" style="166" bestFit="1" customWidth="1"/>
    <col min="13577" max="13819" width="9.140625" style="166"/>
    <col min="13820" max="13820" width="16.140625" style="166" customWidth="1"/>
    <col min="13821" max="13821" width="11.42578125" style="166" bestFit="1" customWidth="1"/>
    <col min="13822" max="13822" width="9.5703125" style="166" bestFit="1" customWidth="1"/>
    <col min="13823" max="13823" width="7.7109375" style="166" bestFit="1" customWidth="1"/>
    <col min="13824" max="13824" width="10.28515625" style="166" customWidth="1"/>
    <col min="13825" max="13825" width="9.140625" style="166"/>
    <col min="13826" max="13826" width="10" style="166" bestFit="1" customWidth="1"/>
    <col min="13827" max="13827" width="11" style="166" bestFit="1" customWidth="1"/>
    <col min="13828" max="13828" width="12.7109375" style="166" customWidth="1"/>
    <col min="13829" max="13829" width="12.28515625" style="166" customWidth="1"/>
    <col min="13830" max="13830" width="14.42578125" style="166" bestFit="1" customWidth="1"/>
    <col min="13831" max="13831" width="13" style="166" bestFit="1" customWidth="1"/>
    <col min="13832" max="13832" width="10.5703125" style="166" bestFit="1" customWidth="1"/>
    <col min="13833" max="14075" width="9.140625" style="166"/>
    <col min="14076" max="14076" width="16.140625" style="166" customWidth="1"/>
    <col min="14077" max="14077" width="11.42578125" style="166" bestFit="1" customWidth="1"/>
    <col min="14078" max="14078" width="9.5703125" style="166" bestFit="1" customWidth="1"/>
    <col min="14079" max="14079" width="7.7109375" style="166" bestFit="1" customWidth="1"/>
    <col min="14080" max="14080" width="10.28515625" style="166" customWidth="1"/>
    <col min="14081" max="14081" width="9.140625" style="166"/>
    <col min="14082" max="14082" width="10" style="166" bestFit="1" customWidth="1"/>
    <col min="14083" max="14083" width="11" style="166" bestFit="1" customWidth="1"/>
    <col min="14084" max="14084" width="12.7109375" style="166" customWidth="1"/>
    <col min="14085" max="14085" width="12.28515625" style="166" customWidth="1"/>
    <col min="14086" max="14086" width="14.42578125" style="166" bestFit="1" customWidth="1"/>
    <col min="14087" max="14087" width="13" style="166" bestFit="1" customWidth="1"/>
    <col min="14088" max="14088" width="10.5703125" style="166" bestFit="1" customWidth="1"/>
    <col min="14089" max="14331" width="9.140625" style="166"/>
    <col min="14332" max="14332" width="16.140625" style="166" customWidth="1"/>
    <col min="14333" max="14333" width="11.42578125" style="166" bestFit="1" customWidth="1"/>
    <col min="14334" max="14334" width="9.5703125" style="166" bestFit="1" customWidth="1"/>
    <col min="14335" max="14335" width="7.7109375" style="166" bestFit="1" customWidth="1"/>
    <col min="14336" max="14336" width="10.28515625" style="166" customWidth="1"/>
    <col min="14337" max="14337" width="9.140625" style="166"/>
    <col min="14338" max="14338" width="10" style="166" bestFit="1" customWidth="1"/>
    <col min="14339" max="14339" width="11" style="166" bestFit="1" customWidth="1"/>
    <col min="14340" max="14340" width="12.7109375" style="166" customWidth="1"/>
    <col min="14341" max="14341" width="12.28515625" style="166" customWidth="1"/>
    <col min="14342" max="14342" width="14.42578125" style="166" bestFit="1" customWidth="1"/>
    <col min="14343" max="14343" width="13" style="166" bestFit="1" customWidth="1"/>
    <col min="14344" max="14344" width="10.5703125" style="166" bestFit="1" customWidth="1"/>
    <col min="14345" max="14587" width="9.140625" style="166"/>
    <col min="14588" max="14588" width="16.140625" style="166" customWidth="1"/>
    <col min="14589" max="14589" width="11.42578125" style="166" bestFit="1" customWidth="1"/>
    <col min="14590" max="14590" width="9.5703125" style="166" bestFit="1" customWidth="1"/>
    <col min="14591" max="14591" width="7.7109375" style="166" bestFit="1" customWidth="1"/>
    <col min="14592" max="14592" width="10.28515625" style="166" customWidth="1"/>
    <col min="14593" max="14593" width="9.140625" style="166"/>
    <col min="14594" max="14594" width="10" style="166" bestFit="1" customWidth="1"/>
    <col min="14595" max="14595" width="11" style="166" bestFit="1" customWidth="1"/>
    <col min="14596" max="14596" width="12.7109375" style="166" customWidth="1"/>
    <col min="14597" max="14597" width="12.28515625" style="166" customWidth="1"/>
    <col min="14598" max="14598" width="14.42578125" style="166" bestFit="1" customWidth="1"/>
    <col min="14599" max="14599" width="13" style="166" bestFit="1" customWidth="1"/>
    <col min="14600" max="14600" width="10.5703125" style="166" bestFit="1" customWidth="1"/>
    <col min="14601" max="14843" width="9.140625" style="166"/>
    <col min="14844" max="14844" width="16.140625" style="166" customWidth="1"/>
    <col min="14845" max="14845" width="11.42578125" style="166" bestFit="1" customWidth="1"/>
    <col min="14846" max="14846" width="9.5703125" style="166" bestFit="1" customWidth="1"/>
    <col min="14847" max="14847" width="7.7109375" style="166" bestFit="1" customWidth="1"/>
    <col min="14848" max="14848" width="10.28515625" style="166" customWidth="1"/>
    <col min="14849" max="14849" width="9.140625" style="166"/>
    <col min="14850" max="14850" width="10" style="166" bestFit="1" customWidth="1"/>
    <col min="14851" max="14851" width="11" style="166" bestFit="1" customWidth="1"/>
    <col min="14852" max="14852" width="12.7109375" style="166" customWidth="1"/>
    <col min="14853" max="14853" width="12.28515625" style="166" customWidth="1"/>
    <col min="14854" max="14854" width="14.42578125" style="166" bestFit="1" customWidth="1"/>
    <col min="14855" max="14855" width="13" style="166" bestFit="1" customWidth="1"/>
    <col min="14856" max="14856" width="10.5703125" style="166" bestFit="1" customWidth="1"/>
    <col min="14857" max="15099" width="9.140625" style="166"/>
    <col min="15100" max="15100" width="16.140625" style="166" customWidth="1"/>
    <col min="15101" max="15101" width="11.42578125" style="166" bestFit="1" customWidth="1"/>
    <col min="15102" max="15102" width="9.5703125" style="166" bestFit="1" customWidth="1"/>
    <col min="15103" max="15103" width="7.7109375" style="166" bestFit="1" customWidth="1"/>
    <col min="15104" max="15104" width="10.28515625" style="166" customWidth="1"/>
    <col min="15105" max="15105" width="9.140625" style="166"/>
    <col min="15106" max="15106" width="10" style="166" bestFit="1" customWidth="1"/>
    <col min="15107" max="15107" width="11" style="166" bestFit="1" customWidth="1"/>
    <col min="15108" max="15108" width="12.7109375" style="166" customWidth="1"/>
    <col min="15109" max="15109" width="12.28515625" style="166" customWidth="1"/>
    <col min="15110" max="15110" width="14.42578125" style="166" bestFit="1" customWidth="1"/>
    <col min="15111" max="15111" width="13" style="166" bestFit="1" customWidth="1"/>
    <col min="15112" max="15112" width="10.5703125" style="166" bestFit="1" customWidth="1"/>
    <col min="15113" max="15355" width="9.140625" style="166"/>
    <col min="15356" max="15356" width="16.140625" style="166" customWidth="1"/>
    <col min="15357" max="15357" width="11.42578125" style="166" bestFit="1" customWidth="1"/>
    <col min="15358" max="15358" width="9.5703125" style="166" bestFit="1" customWidth="1"/>
    <col min="15359" max="15359" width="7.7109375" style="166" bestFit="1" customWidth="1"/>
    <col min="15360" max="15360" width="10.28515625" style="166" customWidth="1"/>
    <col min="15361" max="15361" width="9.140625" style="166"/>
    <col min="15362" max="15362" width="10" style="166" bestFit="1" customWidth="1"/>
    <col min="15363" max="15363" width="11" style="166" bestFit="1" customWidth="1"/>
    <col min="15364" max="15364" width="12.7109375" style="166" customWidth="1"/>
    <col min="15365" max="15365" width="12.28515625" style="166" customWidth="1"/>
    <col min="15366" max="15366" width="14.42578125" style="166" bestFit="1" customWidth="1"/>
    <col min="15367" max="15367" width="13" style="166" bestFit="1" customWidth="1"/>
    <col min="15368" max="15368" width="10.5703125" style="166" bestFit="1" customWidth="1"/>
    <col min="15369" max="15611" width="9.140625" style="166"/>
    <col min="15612" max="15612" width="16.140625" style="166" customWidth="1"/>
    <col min="15613" max="15613" width="11.42578125" style="166" bestFit="1" customWidth="1"/>
    <col min="15614" max="15614" width="9.5703125" style="166" bestFit="1" customWidth="1"/>
    <col min="15615" max="15615" width="7.7109375" style="166" bestFit="1" customWidth="1"/>
    <col min="15616" max="15616" width="10.28515625" style="166" customWidth="1"/>
    <col min="15617" max="15617" width="9.140625" style="166"/>
    <col min="15618" max="15618" width="10" style="166" bestFit="1" customWidth="1"/>
    <col min="15619" max="15619" width="11" style="166" bestFit="1" customWidth="1"/>
    <col min="15620" max="15620" width="12.7109375" style="166" customWidth="1"/>
    <col min="15621" max="15621" width="12.28515625" style="166" customWidth="1"/>
    <col min="15622" max="15622" width="14.42578125" style="166" bestFit="1" customWidth="1"/>
    <col min="15623" max="15623" width="13" style="166" bestFit="1" customWidth="1"/>
    <col min="15624" max="15624" width="10.5703125" style="166" bestFit="1" customWidth="1"/>
    <col min="15625" max="15867" width="9.140625" style="166"/>
    <col min="15868" max="15868" width="16.140625" style="166" customWidth="1"/>
    <col min="15869" max="15869" width="11.42578125" style="166" bestFit="1" customWidth="1"/>
    <col min="15870" max="15870" width="9.5703125" style="166" bestFit="1" customWidth="1"/>
    <col min="15871" max="15871" width="7.7109375" style="166" bestFit="1" customWidth="1"/>
    <col min="15872" max="15872" width="10.28515625" style="166" customWidth="1"/>
    <col min="15873" max="15873" width="9.140625" style="166"/>
    <col min="15874" max="15874" width="10" style="166" bestFit="1" customWidth="1"/>
    <col min="15875" max="15875" width="11" style="166" bestFit="1" customWidth="1"/>
    <col min="15876" max="15876" width="12.7109375" style="166" customWidth="1"/>
    <col min="15877" max="15877" width="12.28515625" style="166" customWidth="1"/>
    <col min="15878" max="15878" width="14.42578125" style="166" bestFit="1" customWidth="1"/>
    <col min="15879" max="15879" width="13" style="166" bestFit="1" customWidth="1"/>
    <col min="15880" max="15880" width="10.5703125" style="166" bestFit="1" customWidth="1"/>
    <col min="15881" max="16123" width="9.140625" style="166"/>
    <col min="16124" max="16124" width="16.140625" style="166" customWidth="1"/>
    <col min="16125" max="16125" width="11.42578125" style="166" bestFit="1" customWidth="1"/>
    <col min="16126" max="16126" width="9.5703125" style="166" bestFit="1" customWidth="1"/>
    <col min="16127" max="16127" width="7.7109375" style="166" bestFit="1" customWidth="1"/>
    <col min="16128" max="16128" width="10.28515625" style="166" customWidth="1"/>
    <col min="16129" max="16129" width="9.140625" style="166"/>
    <col min="16130" max="16130" width="10" style="166" bestFit="1" customWidth="1"/>
    <col min="16131" max="16131" width="11" style="166" bestFit="1" customWidth="1"/>
    <col min="16132" max="16132" width="12.7109375" style="166" customWidth="1"/>
    <col min="16133" max="16133" width="12.28515625" style="166" customWidth="1"/>
    <col min="16134" max="16134" width="14.42578125" style="166" bestFit="1" customWidth="1"/>
    <col min="16135" max="16135" width="13" style="166" bestFit="1" customWidth="1"/>
    <col min="16136" max="16136" width="10.5703125" style="166" bestFit="1" customWidth="1"/>
    <col min="16137" max="16384" width="9.140625" style="166"/>
  </cols>
  <sheetData>
    <row r="1" spans="1:13" ht="34.5" customHeight="1" thickBot="1">
      <c r="A1" s="356" t="s">
        <v>458</v>
      </c>
      <c r="B1" s="356"/>
      <c r="C1" s="356"/>
      <c r="D1" s="356"/>
      <c r="E1" s="356"/>
      <c r="F1" s="356"/>
      <c r="G1" s="356"/>
      <c r="H1" s="356"/>
      <c r="J1" s="165"/>
      <c r="K1" s="165"/>
      <c r="L1" s="165"/>
      <c r="M1" s="165"/>
    </row>
    <row r="2" spans="1:13" ht="30" customHeight="1" thickBot="1">
      <c r="A2" s="357" t="s">
        <v>68</v>
      </c>
      <c r="B2" s="363" t="s">
        <v>214</v>
      </c>
      <c r="C2" s="372" t="s">
        <v>208</v>
      </c>
      <c r="D2" s="372" t="s">
        <v>209</v>
      </c>
      <c r="E2" s="372" t="s">
        <v>210</v>
      </c>
      <c r="F2" s="372" t="s">
        <v>211</v>
      </c>
      <c r="G2" s="374" t="s">
        <v>212</v>
      </c>
      <c r="H2" s="363" t="s">
        <v>213</v>
      </c>
    </row>
    <row r="3" spans="1:13" ht="36" customHeight="1" thickBot="1">
      <c r="A3" s="358"/>
      <c r="B3" s="364"/>
      <c r="C3" s="373"/>
      <c r="D3" s="373"/>
      <c r="E3" s="373"/>
      <c r="F3" s="373"/>
      <c r="G3" s="375"/>
      <c r="H3" s="364"/>
    </row>
    <row r="4" spans="1:13" ht="21" customHeight="1" thickBot="1">
      <c r="A4" s="74">
        <v>1400</v>
      </c>
      <c r="B4" s="74">
        <f>SUM(B5:B37)</f>
        <v>2398075</v>
      </c>
      <c r="C4" s="74">
        <v>583300</v>
      </c>
      <c r="D4" s="74">
        <f t="shared" ref="D4:H4" si="0">SUM(D5:D37)</f>
        <v>166561</v>
      </c>
      <c r="E4" s="74">
        <f t="shared" si="0"/>
        <v>566167</v>
      </c>
      <c r="F4" s="74">
        <f t="shared" si="0"/>
        <v>234570</v>
      </c>
      <c r="G4" s="74">
        <f t="shared" si="0"/>
        <v>723629</v>
      </c>
      <c r="H4" s="74">
        <f t="shared" si="0"/>
        <v>123848</v>
      </c>
      <c r="I4" s="167"/>
      <c r="J4" s="168"/>
      <c r="K4" s="168"/>
    </row>
    <row r="5" spans="1:13" ht="21" customHeight="1" thickBot="1">
      <c r="A5" s="5" t="s">
        <v>41</v>
      </c>
      <c r="B5" s="79">
        <f t="shared" ref="B5:B37" si="1">SUM(C5:H5)</f>
        <v>122296</v>
      </c>
      <c r="C5" s="80">
        <v>40827</v>
      </c>
      <c r="D5" s="76">
        <v>8542</v>
      </c>
      <c r="E5" s="80">
        <v>29180</v>
      </c>
      <c r="F5" s="76">
        <v>10334</v>
      </c>
      <c r="G5" s="80">
        <v>29238</v>
      </c>
      <c r="H5" s="76">
        <v>4175</v>
      </c>
      <c r="I5" s="167"/>
      <c r="J5" s="168"/>
      <c r="K5" s="168"/>
    </row>
    <row r="6" spans="1:13" ht="21" customHeight="1" thickBot="1">
      <c r="A6" s="11" t="s">
        <v>42</v>
      </c>
      <c r="B6" s="278">
        <f t="shared" si="1"/>
        <v>51238</v>
      </c>
      <c r="C6" s="86">
        <v>17684</v>
      </c>
      <c r="D6" s="83">
        <v>3877</v>
      </c>
      <c r="E6" s="86">
        <v>9163</v>
      </c>
      <c r="F6" s="83">
        <v>3598</v>
      </c>
      <c r="G6" s="86">
        <v>14963</v>
      </c>
      <c r="H6" s="83">
        <v>1953</v>
      </c>
      <c r="I6" s="167"/>
      <c r="J6" s="168"/>
      <c r="K6" s="168"/>
    </row>
    <row r="7" spans="1:13" ht="21" customHeight="1" thickBot="1">
      <c r="A7" s="11" t="s">
        <v>43</v>
      </c>
      <c r="B7" s="278">
        <f t="shared" si="1"/>
        <v>28124</v>
      </c>
      <c r="C7" s="86">
        <v>9491</v>
      </c>
      <c r="D7" s="83">
        <v>2272</v>
      </c>
      <c r="E7" s="86">
        <v>6619</v>
      </c>
      <c r="F7" s="83">
        <v>1985</v>
      </c>
      <c r="G7" s="86">
        <v>6437</v>
      </c>
      <c r="H7" s="83">
        <v>1320</v>
      </c>
      <c r="I7" s="167"/>
      <c r="J7" s="168"/>
      <c r="K7" s="168"/>
    </row>
    <row r="8" spans="1:13" ht="21" customHeight="1" thickBot="1">
      <c r="A8" s="11" t="s">
        <v>0</v>
      </c>
      <c r="B8" s="278">
        <f t="shared" si="1"/>
        <v>228261</v>
      </c>
      <c r="C8" s="86">
        <v>51353</v>
      </c>
      <c r="D8" s="83">
        <v>16059</v>
      </c>
      <c r="E8" s="86">
        <v>52428</v>
      </c>
      <c r="F8" s="83">
        <v>24705</v>
      </c>
      <c r="G8" s="86">
        <v>72135</v>
      </c>
      <c r="H8" s="83">
        <v>11581</v>
      </c>
      <c r="I8" s="167"/>
      <c r="J8" s="168"/>
      <c r="K8" s="168"/>
    </row>
    <row r="9" spans="1:13" ht="21" customHeight="1" thickBot="1">
      <c r="A9" s="11" t="s">
        <v>33</v>
      </c>
      <c r="B9" s="278">
        <f t="shared" si="1"/>
        <v>108858</v>
      </c>
      <c r="C9" s="86">
        <v>20576</v>
      </c>
      <c r="D9" s="83">
        <v>6775</v>
      </c>
      <c r="E9" s="86">
        <v>24627</v>
      </c>
      <c r="F9" s="83">
        <v>11102</v>
      </c>
      <c r="G9" s="86">
        <v>39840</v>
      </c>
      <c r="H9" s="83">
        <v>5938</v>
      </c>
      <c r="I9" s="167"/>
      <c r="J9" s="168"/>
      <c r="K9" s="168"/>
    </row>
    <row r="10" spans="1:13" ht="21" customHeight="1" thickBot="1">
      <c r="A10" s="11" t="s">
        <v>44</v>
      </c>
      <c r="B10" s="278">
        <f t="shared" si="1"/>
        <v>11201</v>
      </c>
      <c r="C10" s="86">
        <v>4625</v>
      </c>
      <c r="D10" s="83">
        <v>863</v>
      </c>
      <c r="E10" s="86">
        <v>1900</v>
      </c>
      <c r="F10" s="83">
        <v>754</v>
      </c>
      <c r="G10" s="86">
        <v>2406</v>
      </c>
      <c r="H10" s="83">
        <v>653</v>
      </c>
      <c r="I10" s="167"/>
      <c r="J10" s="168"/>
      <c r="K10" s="168"/>
    </row>
    <row r="11" spans="1:13" ht="21" customHeight="1" thickBot="1">
      <c r="A11" s="11" t="s">
        <v>1</v>
      </c>
      <c r="B11" s="278">
        <f t="shared" si="1"/>
        <v>20239</v>
      </c>
      <c r="C11" s="86">
        <v>6316</v>
      </c>
      <c r="D11" s="83">
        <v>1388</v>
      </c>
      <c r="E11" s="86">
        <v>4216</v>
      </c>
      <c r="F11" s="83">
        <v>1565</v>
      </c>
      <c r="G11" s="86">
        <v>5668</v>
      </c>
      <c r="H11" s="83">
        <v>1086</v>
      </c>
      <c r="I11" s="167"/>
      <c r="J11" s="168"/>
      <c r="K11" s="168"/>
    </row>
    <row r="12" spans="1:13" ht="21" customHeight="1" thickBot="1">
      <c r="A12" s="11" t="s">
        <v>45</v>
      </c>
      <c r="B12" s="278">
        <f t="shared" si="1"/>
        <v>25971</v>
      </c>
      <c r="C12" s="86">
        <v>11289</v>
      </c>
      <c r="D12" s="83">
        <v>2432</v>
      </c>
      <c r="E12" s="86">
        <v>4676</v>
      </c>
      <c r="F12" s="83">
        <v>1726</v>
      </c>
      <c r="G12" s="86">
        <v>5545</v>
      </c>
      <c r="H12" s="83">
        <v>303</v>
      </c>
      <c r="I12" s="167"/>
      <c r="J12" s="168"/>
      <c r="K12" s="168"/>
    </row>
    <row r="13" spans="1:13" ht="21" customHeight="1" thickBot="1">
      <c r="A13" s="11" t="s">
        <v>46</v>
      </c>
      <c r="B13" s="278">
        <f t="shared" si="1"/>
        <v>16127</v>
      </c>
      <c r="C13" s="86">
        <v>4274</v>
      </c>
      <c r="D13" s="83">
        <v>1075</v>
      </c>
      <c r="E13" s="86">
        <v>4378</v>
      </c>
      <c r="F13" s="83">
        <v>1370</v>
      </c>
      <c r="G13" s="86">
        <v>4128</v>
      </c>
      <c r="H13" s="83">
        <v>902</v>
      </c>
      <c r="I13" s="167"/>
      <c r="J13" s="168"/>
      <c r="K13" s="168"/>
    </row>
    <row r="14" spans="1:13" ht="21" customHeight="1" thickBot="1">
      <c r="A14" s="11" t="s">
        <v>47</v>
      </c>
      <c r="B14" s="278">
        <f t="shared" si="1"/>
        <v>142135</v>
      </c>
      <c r="C14" s="86">
        <v>36475</v>
      </c>
      <c r="D14" s="83">
        <v>9794</v>
      </c>
      <c r="E14" s="86">
        <v>34334</v>
      </c>
      <c r="F14" s="83">
        <v>11847</v>
      </c>
      <c r="G14" s="86">
        <v>43583</v>
      </c>
      <c r="H14" s="83">
        <v>6102</v>
      </c>
      <c r="I14" s="167"/>
      <c r="J14" s="168"/>
      <c r="K14" s="168"/>
    </row>
    <row r="15" spans="1:13" ht="21" customHeight="1" thickBot="1">
      <c r="A15" s="11" t="s">
        <v>29</v>
      </c>
      <c r="B15" s="278">
        <f t="shared" si="1"/>
        <v>14091</v>
      </c>
      <c r="C15" s="86">
        <v>4630</v>
      </c>
      <c r="D15" s="83">
        <v>1000</v>
      </c>
      <c r="E15" s="86">
        <v>3803</v>
      </c>
      <c r="F15" s="83">
        <v>1002</v>
      </c>
      <c r="G15" s="86">
        <v>3072</v>
      </c>
      <c r="H15" s="83">
        <v>584</v>
      </c>
      <c r="I15" s="167"/>
      <c r="J15" s="168"/>
      <c r="K15" s="168"/>
    </row>
    <row r="16" spans="1:13" ht="21" customHeight="1" thickBot="1">
      <c r="A16" s="11" t="s">
        <v>2</v>
      </c>
      <c r="B16" s="278">
        <f t="shared" si="1"/>
        <v>125647</v>
      </c>
      <c r="C16" s="86">
        <v>23418</v>
      </c>
      <c r="D16" s="83">
        <v>7850</v>
      </c>
      <c r="E16" s="86">
        <v>31317</v>
      </c>
      <c r="F16" s="83">
        <v>19245</v>
      </c>
      <c r="G16" s="86">
        <v>30265</v>
      </c>
      <c r="H16" s="83">
        <v>13552</v>
      </c>
      <c r="I16" s="167"/>
      <c r="J16" s="168"/>
      <c r="K16" s="168"/>
    </row>
    <row r="17" spans="1:11" ht="21" customHeight="1" thickBot="1">
      <c r="A17" s="11" t="s">
        <v>3</v>
      </c>
      <c r="B17" s="278">
        <f t="shared" si="1"/>
        <v>30755</v>
      </c>
      <c r="C17" s="86">
        <v>8308</v>
      </c>
      <c r="D17" s="83">
        <v>2011</v>
      </c>
      <c r="E17" s="86">
        <v>7486</v>
      </c>
      <c r="F17" s="83">
        <v>2264</v>
      </c>
      <c r="G17" s="86">
        <v>9213</v>
      </c>
      <c r="H17" s="83">
        <v>1473</v>
      </c>
      <c r="I17" s="167"/>
      <c r="J17" s="168"/>
      <c r="K17" s="168"/>
    </row>
    <row r="18" spans="1:11" ht="21" customHeight="1" thickBot="1">
      <c r="A18" s="11" t="s">
        <v>4</v>
      </c>
      <c r="B18" s="278">
        <f t="shared" si="1"/>
        <v>29478</v>
      </c>
      <c r="C18" s="86">
        <v>5360</v>
      </c>
      <c r="D18" s="83">
        <v>1748</v>
      </c>
      <c r="E18" s="86">
        <v>6853</v>
      </c>
      <c r="F18" s="83">
        <v>2724</v>
      </c>
      <c r="G18" s="86">
        <v>10267</v>
      </c>
      <c r="H18" s="83">
        <v>2526</v>
      </c>
      <c r="I18" s="167"/>
      <c r="J18" s="168"/>
      <c r="K18" s="168"/>
    </row>
    <row r="19" spans="1:11" ht="21" customHeight="1" thickBot="1">
      <c r="A19" s="11" t="s">
        <v>48</v>
      </c>
      <c r="B19" s="278">
        <f t="shared" si="1"/>
        <v>20848</v>
      </c>
      <c r="C19" s="86">
        <v>5554</v>
      </c>
      <c r="D19" s="83">
        <v>1303</v>
      </c>
      <c r="E19" s="86">
        <v>4413</v>
      </c>
      <c r="F19" s="83">
        <v>1858</v>
      </c>
      <c r="G19" s="86">
        <v>6457</v>
      </c>
      <c r="H19" s="83">
        <v>1263</v>
      </c>
      <c r="I19" s="167"/>
      <c r="J19" s="168"/>
      <c r="K19" s="168"/>
    </row>
    <row r="20" spans="1:11" ht="21" customHeight="1" thickBot="1">
      <c r="A20" s="11" t="s">
        <v>49</v>
      </c>
      <c r="B20" s="278">
        <f t="shared" si="1"/>
        <v>224293</v>
      </c>
      <c r="C20" s="86">
        <v>44756</v>
      </c>
      <c r="D20" s="83">
        <v>18551</v>
      </c>
      <c r="E20" s="86">
        <v>50833</v>
      </c>
      <c r="F20" s="83">
        <v>25489</v>
      </c>
      <c r="G20" s="86">
        <v>76392</v>
      </c>
      <c r="H20" s="83">
        <v>8272</v>
      </c>
      <c r="I20" s="167"/>
      <c r="J20" s="168"/>
      <c r="K20" s="168"/>
    </row>
    <row r="21" spans="1:11" ht="21" customHeight="1" thickBot="1">
      <c r="A21" s="11" t="s">
        <v>50</v>
      </c>
      <c r="B21" s="278">
        <f t="shared" si="1"/>
        <v>117521</v>
      </c>
      <c r="C21" s="86">
        <v>24802</v>
      </c>
      <c r="D21" s="83">
        <v>7899</v>
      </c>
      <c r="E21" s="86">
        <v>24984</v>
      </c>
      <c r="F21" s="83">
        <v>10830</v>
      </c>
      <c r="G21" s="86">
        <v>42278</v>
      </c>
      <c r="H21" s="83">
        <v>6728</v>
      </c>
      <c r="I21" s="167"/>
      <c r="J21" s="168"/>
      <c r="K21" s="168"/>
    </row>
    <row r="22" spans="1:11" ht="21" customHeight="1" thickBot="1">
      <c r="A22" s="11" t="s">
        <v>51</v>
      </c>
      <c r="B22" s="278">
        <f t="shared" si="1"/>
        <v>221502</v>
      </c>
      <c r="C22" s="86">
        <v>35312</v>
      </c>
      <c r="D22" s="83">
        <v>15083</v>
      </c>
      <c r="E22" s="86">
        <v>49184</v>
      </c>
      <c r="F22" s="83">
        <v>26198</v>
      </c>
      <c r="G22" s="86">
        <v>86504</v>
      </c>
      <c r="H22" s="83">
        <v>9221</v>
      </c>
      <c r="I22" s="167"/>
      <c r="J22" s="168"/>
      <c r="K22" s="168"/>
    </row>
    <row r="23" spans="1:11" ht="21" customHeight="1" thickBot="1">
      <c r="A23" s="11" t="s">
        <v>5</v>
      </c>
      <c r="B23" s="278">
        <f t="shared" si="1"/>
        <v>128592</v>
      </c>
      <c r="C23" s="86">
        <v>36227</v>
      </c>
      <c r="D23" s="83">
        <v>9527</v>
      </c>
      <c r="E23" s="86">
        <v>32940</v>
      </c>
      <c r="F23" s="83">
        <v>12242</v>
      </c>
      <c r="G23" s="86">
        <v>33374</v>
      </c>
      <c r="H23" s="83">
        <v>4282</v>
      </c>
      <c r="I23" s="167"/>
      <c r="J23" s="168"/>
      <c r="K23" s="168"/>
    </row>
    <row r="24" spans="1:11" ht="21" customHeight="1" thickBot="1">
      <c r="A24" s="11" t="s">
        <v>52</v>
      </c>
      <c r="B24" s="278">
        <f t="shared" si="1"/>
        <v>58930</v>
      </c>
      <c r="C24" s="86">
        <v>8287</v>
      </c>
      <c r="D24" s="83">
        <v>2748</v>
      </c>
      <c r="E24" s="86">
        <v>16385</v>
      </c>
      <c r="F24" s="83">
        <v>6046</v>
      </c>
      <c r="G24" s="86">
        <v>20288</v>
      </c>
      <c r="H24" s="83">
        <v>5176</v>
      </c>
      <c r="I24" s="167"/>
      <c r="J24" s="168"/>
      <c r="K24" s="168"/>
    </row>
    <row r="25" spans="1:11" ht="21" customHeight="1" thickBot="1">
      <c r="A25" s="11" t="s">
        <v>6</v>
      </c>
      <c r="B25" s="278">
        <f t="shared" si="1"/>
        <v>32045</v>
      </c>
      <c r="C25" s="86">
        <v>9659</v>
      </c>
      <c r="D25" s="83">
        <v>2204</v>
      </c>
      <c r="E25" s="86">
        <v>8283</v>
      </c>
      <c r="F25" s="83">
        <v>2535</v>
      </c>
      <c r="G25" s="86">
        <v>7473</v>
      </c>
      <c r="H25" s="83">
        <v>1891</v>
      </c>
      <c r="I25" s="167"/>
      <c r="J25" s="168"/>
      <c r="K25" s="168"/>
    </row>
    <row r="26" spans="1:11" ht="21" customHeight="1" thickBot="1">
      <c r="A26" s="11" t="s">
        <v>53</v>
      </c>
      <c r="B26" s="278">
        <f t="shared" si="1"/>
        <v>31192</v>
      </c>
      <c r="C26" s="86">
        <v>13769</v>
      </c>
      <c r="D26" s="83">
        <v>2500</v>
      </c>
      <c r="E26" s="86">
        <v>5252</v>
      </c>
      <c r="F26" s="83">
        <v>1865</v>
      </c>
      <c r="G26" s="86">
        <v>7014</v>
      </c>
      <c r="H26" s="83">
        <v>792</v>
      </c>
      <c r="I26" s="167"/>
      <c r="J26" s="168"/>
      <c r="K26" s="168"/>
    </row>
    <row r="27" spans="1:11" ht="21" customHeight="1" thickBot="1">
      <c r="A27" s="11" t="s">
        <v>54</v>
      </c>
      <c r="B27" s="278">
        <f t="shared" si="1"/>
        <v>69365</v>
      </c>
      <c r="C27" s="86">
        <v>17405</v>
      </c>
      <c r="D27" s="83">
        <v>5001</v>
      </c>
      <c r="E27" s="86">
        <v>17619</v>
      </c>
      <c r="F27" s="83">
        <v>6418</v>
      </c>
      <c r="G27" s="86">
        <v>18540</v>
      </c>
      <c r="H27" s="83">
        <v>4382</v>
      </c>
      <c r="I27" s="167"/>
      <c r="J27" s="168"/>
      <c r="K27" s="168"/>
    </row>
    <row r="28" spans="1:11" ht="21" customHeight="1" thickBot="1">
      <c r="A28" s="11" t="s">
        <v>55</v>
      </c>
      <c r="B28" s="278">
        <f t="shared" si="1"/>
        <v>40623</v>
      </c>
      <c r="C28" s="86">
        <v>15174</v>
      </c>
      <c r="D28" s="83">
        <v>3168</v>
      </c>
      <c r="E28" s="86">
        <v>7252</v>
      </c>
      <c r="F28" s="83">
        <v>2848</v>
      </c>
      <c r="G28" s="86">
        <v>10682</v>
      </c>
      <c r="H28" s="83">
        <v>1499</v>
      </c>
      <c r="I28" s="167"/>
      <c r="J28" s="168"/>
      <c r="K28" s="168"/>
    </row>
    <row r="29" spans="1:11" ht="21" customHeight="1" thickBot="1">
      <c r="A29" s="11" t="s">
        <v>56</v>
      </c>
      <c r="B29" s="278">
        <f t="shared" si="1"/>
        <v>9815</v>
      </c>
      <c r="C29" s="86">
        <v>3705</v>
      </c>
      <c r="D29" s="83">
        <v>816</v>
      </c>
      <c r="E29" s="86">
        <v>1622</v>
      </c>
      <c r="F29" s="83">
        <v>743</v>
      </c>
      <c r="G29" s="86">
        <v>2534</v>
      </c>
      <c r="H29" s="83">
        <v>395</v>
      </c>
      <c r="I29" s="167"/>
      <c r="J29" s="168"/>
      <c r="K29" s="168"/>
    </row>
    <row r="30" spans="1:11" ht="21" customHeight="1" thickBot="1">
      <c r="A30" s="11" t="s">
        <v>7</v>
      </c>
      <c r="B30" s="278">
        <f t="shared" si="1"/>
        <v>34082</v>
      </c>
      <c r="C30" s="86">
        <v>10540</v>
      </c>
      <c r="D30" s="83">
        <v>2731</v>
      </c>
      <c r="E30" s="86">
        <v>7591</v>
      </c>
      <c r="F30" s="83">
        <v>2538</v>
      </c>
      <c r="G30" s="86">
        <v>9132</v>
      </c>
      <c r="H30" s="83">
        <v>1550</v>
      </c>
      <c r="I30" s="167"/>
      <c r="J30" s="168"/>
      <c r="K30" s="168"/>
    </row>
    <row r="31" spans="1:11" ht="21" customHeight="1" thickBot="1">
      <c r="A31" s="11" t="s">
        <v>57</v>
      </c>
      <c r="B31" s="278">
        <f t="shared" si="1"/>
        <v>104284</v>
      </c>
      <c r="C31" s="86">
        <v>23860</v>
      </c>
      <c r="D31" s="83">
        <v>6854</v>
      </c>
      <c r="E31" s="86">
        <v>26393</v>
      </c>
      <c r="F31" s="83">
        <v>10208</v>
      </c>
      <c r="G31" s="86">
        <v>32387</v>
      </c>
      <c r="H31" s="83">
        <v>4582</v>
      </c>
      <c r="I31" s="167"/>
      <c r="J31" s="168"/>
      <c r="K31" s="168"/>
    </row>
    <row r="32" spans="1:11" ht="21" customHeight="1" thickBot="1">
      <c r="A32" s="11" t="s">
        <v>8</v>
      </c>
      <c r="B32" s="278">
        <f t="shared" si="1"/>
        <v>43046</v>
      </c>
      <c r="C32" s="86">
        <v>14780</v>
      </c>
      <c r="D32" s="83">
        <v>2828</v>
      </c>
      <c r="E32" s="86">
        <v>11049</v>
      </c>
      <c r="F32" s="83">
        <v>3272</v>
      </c>
      <c r="G32" s="86">
        <v>8493</v>
      </c>
      <c r="H32" s="83">
        <v>2624</v>
      </c>
      <c r="I32" s="167"/>
      <c r="J32" s="168"/>
      <c r="K32" s="168"/>
    </row>
    <row r="33" spans="1:11" ht="21" customHeight="1" thickBot="1">
      <c r="A33" s="11" t="s">
        <v>9</v>
      </c>
      <c r="B33" s="278">
        <f t="shared" si="1"/>
        <v>117774</v>
      </c>
      <c r="C33" s="86">
        <v>28207</v>
      </c>
      <c r="D33" s="83">
        <v>8482</v>
      </c>
      <c r="E33" s="86">
        <v>29588</v>
      </c>
      <c r="F33" s="83">
        <v>11368</v>
      </c>
      <c r="G33" s="86">
        <v>34499</v>
      </c>
      <c r="H33" s="83">
        <v>5630</v>
      </c>
      <c r="I33" s="167"/>
      <c r="J33" s="168"/>
      <c r="K33" s="168"/>
    </row>
    <row r="34" spans="1:11" ht="21" customHeight="1" thickBot="1">
      <c r="A34" s="11" t="s">
        <v>58</v>
      </c>
      <c r="B34" s="278">
        <f t="shared" si="1"/>
        <v>63399</v>
      </c>
      <c r="C34" s="86">
        <v>13076</v>
      </c>
      <c r="D34" s="83">
        <v>3050</v>
      </c>
      <c r="E34" s="86">
        <v>17591</v>
      </c>
      <c r="F34" s="83">
        <v>5461</v>
      </c>
      <c r="G34" s="86">
        <v>19388</v>
      </c>
      <c r="H34" s="83">
        <v>4833</v>
      </c>
      <c r="I34" s="167"/>
      <c r="J34" s="168"/>
      <c r="K34" s="168"/>
    </row>
    <row r="35" spans="1:11" ht="21" customHeight="1" thickBot="1">
      <c r="A35" s="11" t="s">
        <v>10</v>
      </c>
      <c r="B35" s="278">
        <f t="shared" si="1"/>
        <v>26975</v>
      </c>
      <c r="C35" s="86">
        <v>7155</v>
      </c>
      <c r="D35" s="83">
        <v>1825</v>
      </c>
      <c r="E35" s="86">
        <v>5852</v>
      </c>
      <c r="F35" s="83">
        <v>2617</v>
      </c>
      <c r="G35" s="86">
        <v>7624</v>
      </c>
      <c r="H35" s="83">
        <v>1902</v>
      </c>
      <c r="I35" s="167"/>
      <c r="J35" s="168"/>
      <c r="K35" s="168"/>
    </row>
    <row r="36" spans="1:11" ht="21" customHeight="1" thickBot="1">
      <c r="A36" s="11" t="s">
        <v>11</v>
      </c>
      <c r="B36" s="278">
        <f t="shared" si="1"/>
        <v>41692</v>
      </c>
      <c r="C36" s="86">
        <v>16570</v>
      </c>
      <c r="D36" s="83">
        <v>3284</v>
      </c>
      <c r="E36" s="86">
        <v>8090</v>
      </c>
      <c r="F36" s="83">
        <v>2336</v>
      </c>
      <c r="G36" s="86">
        <v>9782</v>
      </c>
      <c r="H36" s="83">
        <v>1630</v>
      </c>
      <c r="I36" s="167"/>
      <c r="J36" s="168"/>
      <c r="K36" s="168"/>
    </row>
    <row r="37" spans="1:11" ht="21" customHeight="1" thickBot="1">
      <c r="A37" s="11" t="s">
        <v>59</v>
      </c>
      <c r="B37" s="278">
        <f t="shared" si="1"/>
        <v>57676</v>
      </c>
      <c r="C37" s="86">
        <v>9836</v>
      </c>
      <c r="D37" s="83">
        <v>3021</v>
      </c>
      <c r="E37" s="86">
        <v>20266</v>
      </c>
      <c r="F37" s="83">
        <v>5477</v>
      </c>
      <c r="G37" s="86">
        <v>14028</v>
      </c>
      <c r="H37" s="83">
        <v>5048</v>
      </c>
      <c r="I37" s="167"/>
    </row>
    <row r="38" spans="1:11" ht="21" customHeight="1">
      <c r="A38" s="353"/>
      <c r="B38" s="353"/>
      <c r="C38" s="370"/>
      <c r="D38" s="370"/>
      <c r="E38" s="87"/>
      <c r="F38" s="87"/>
      <c r="G38" s="87"/>
      <c r="H38" s="87"/>
      <c r="I38" s="167"/>
    </row>
    <row r="39" spans="1:11">
      <c r="A39" s="353"/>
      <c r="B39" s="353"/>
      <c r="C39" s="371"/>
      <c r="D39" s="371"/>
    </row>
    <row r="43" spans="1:11" ht="18.75" customHeight="1"/>
  </sheetData>
  <mergeCells count="11">
    <mergeCell ref="A38:D38"/>
    <mergeCell ref="A39:D39"/>
    <mergeCell ref="A1:H1"/>
    <mergeCell ref="A2:A3"/>
    <mergeCell ref="C2:C3"/>
    <mergeCell ref="D2:D3"/>
    <mergeCell ref="E2:E3"/>
    <mergeCell ref="F2:F3"/>
    <mergeCell ref="G2:G3"/>
    <mergeCell ref="H2:H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4BC-C20F-49F4-90BD-8186E51EFBC6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I1"/>
    </sheetView>
  </sheetViews>
  <sheetFormatPr defaultRowHeight="18.75"/>
  <cols>
    <col min="1" max="1" width="18.85546875" style="166" customWidth="1"/>
    <col min="2" max="9" width="12.140625" style="166" customWidth="1"/>
    <col min="10" max="10" width="10.5703125" style="165" bestFit="1" customWidth="1"/>
    <col min="11" max="253" width="9.140625" style="166"/>
    <col min="254" max="254" width="16.140625" style="166" customWidth="1"/>
    <col min="255" max="255" width="11.42578125" style="166" bestFit="1" customWidth="1"/>
    <col min="256" max="256" width="9.5703125" style="166" bestFit="1" customWidth="1"/>
    <col min="257" max="257" width="7.7109375" style="166" bestFit="1" customWidth="1"/>
    <col min="258" max="258" width="10.28515625" style="166" customWidth="1"/>
    <col min="259" max="259" width="9.140625" style="166"/>
    <col min="260" max="260" width="10" style="166" bestFit="1" customWidth="1"/>
    <col min="261" max="261" width="11" style="166" bestFit="1" customWidth="1"/>
    <col min="262" max="262" width="12.7109375" style="166" customWidth="1"/>
    <col min="263" max="263" width="12.28515625" style="166" customWidth="1"/>
    <col min="264" max="264" width="14.42578125" style="166" bestFit="1" customWidth="1"/>
    <col min="265" max="265" width="13" style="166" bestFit="1" customWidth="1"/>
    <col min="266" max="266" width="10.5703125" style="166" bestFit="1" customWidth="1"/>
    <col min="267" max="509" width="9.140625" style="166"/>
    <col min="510" max="510" width="16.140625" style="166" customWidth="1"/>
    <col min="511" max="511" width="11.42578125" style="166" bestFit="1" customWidth="1"/>
    <col min="512" max="512" width="9.5703125" style="166" bestFit="1" customWidth="1"/>
    <col min="513" max="513" width="7.7109375" style="166" bestFit="1" customWidth="1"/>
    <col min="514" max="514" width="10.28515625" style="166" customWidth="1"/>
    <col min="515" max="515" width="9.140625" style="166"/>
    <col min="516" max="516" width="10" style="166" bestFit="1" customWidth="1"/>
    <col min="517" max="517" width="11" style="166" bestFit="1" customWidth="1"/>
    <col min="518" max="518" width="12.7109375" style="166" customWidth="1"/>
    <col min="519" max="519" width="12.28515625" style="166" customWidth="1"/>
    <col min="520" max="520" width="14.42578125" style="166" bestFit="1" customWidth="1"/>
    <col min="521" max="521" width="13" style="166" bestFit="1" customWidth="1"/>
    <col min="522" max="522" width="10.5703125" style="166" bestFit="1" customWidth="1"/>
    <col min="523" max="765" width="9.140625" style="166"/>
    <col min="766" max="766" width="16.140625" style="166" customWidth="1"/>
    <col min="767" max="767" width="11.42578125" style="166" bestFit="1" customWidth="1"/>
    <col min="768" max="768" width="9.5703125" style="166" bestFit="1" customWidth="1"/>
    <col min="769" max="769" width="7.7109375" style="166" bestFit="1" customWidth="1"/>
    <col min="770" max="770" width="10.28515625" style="166" customWidth="1"/>
    <col min="771" max="771" width="9.140625" style="166"/>
    <col min="772" max="772" width="10" style="166" bestFit="1" customWidth="1"/>
    <col min="773" max="773" width="11" style="166" bestFit="1" customWidth="1"/>
    <col min="774" max="774" width="12.7109375" style="166" customWidth="1"/>
    <col min="775" max="775" width="12.28515625" style="166" customWidth="1"/>
    <col min="776" max="776" width="14.42578125" style="166" bestFit="1" customWidth="1"/>
    <col min="777" max="777" width="13" style="166" bestFit="1" customWidth="1"/>
    <col min="778" max="778" width="10.5703125" style="166" bestFit="1" customWidth="1"/>
    <col min="779" max="1021" width="9.140625" style="166"/>
    <col min="1022" max="1022" width="16.140625" style="166" customWidth="1"/>
    <col min="1023" max="1023" width="11.42578125" style="166" bestFit="1" customWidth="1"/>
    <col min="1024" max="1024" width="9.5703125" style="166" bestFit="1" customWidth="1"/>
    <col min="1025" max="1025" width="7.7109375" style="166" bestFit="1" customWidth="1"/>
    <col min="1026" max="1026" width="10.28515625" style="166" customWidth="1"/>
    <col min="1027" max="1027" width="9.140625" style="166"/>
    <col min="1028" max="1028" width="10" style="166" bestFit="1" customWidth="1"/>
    <col min="1029" max="1029" width="11" style="166" bestFit="1" customWidth="1"/>
    <col min="1030" max="1030" width="12.7109375" style="166" customWidth="1"/>
    <col min="1031" max="1031" width="12.28515625" style="166" customWidth="1"/>
    <col min="1032" max="1032" width="14.42578125" style="166" bestFit="1" customWidth="1"/>
    <col min="1033" max="1033" width="13" style="166" bestFit="1" customWidth="1"/>
    <col min="1034" max="1034" width="10.5703125" style="166" bestFit="1" customWidth="1"/>
    <col min="1035" max="1277" width="9.140625" style="166"/>
    <col min="1278" max="1278" width="16.140625" style="166" customWidth="1"/>
    <col min="1279" max="1279" width="11.42578125" style="166" bestFit="1" customWidth="1"/>
    <col min="1280" max="1280" width="9.5703125" style="166" bestFit="1" customWidth="1"/>
    <col min="1281" max="1281" width="7.7109375" style="166" bestFit="1" customWidth="1"/>
    <col min="1282" max="1282" width="10.28515625" style="166" customWidth="1"/>
    <col min="1283" max="1283" width="9.140625" style="166"/>
    <col min="1284" max="1284" width="10" style="166" bestFit="1" customWidth="1"/>
    <col min="1285" max="1285" width="11" style="166" bestFit="1" customWidth="1"/>
    <col min="1286" max="1286" width="12.7109375" style="166" customWidth="1"/>
    <col min="1287" max="1287" width="12.28515625" style="166" customWidth="1"/>
    <col min="1288" max="1288" width="14.42578125" style="166" bestFit="1" customWidth="1"/>
    <col min="1289" max="1289" width="13" style="166" bestFit="1" customWidth="1"/>
    <col min="1290" max="1290" width="10.5703125" style="166" bestFit="1" customWidth="1"/>
    <col min="1291" max="1533" width="9.140625" style="166"/>
    <col min="1534" max="1534" width="16.140625" style="166" customWidth="1"/>
    <col min="1535" max="1535" width="11.42578125" style="166" bestFit="1" customWidth="1"/>
    <col min="1536" max="1536" width="9.5703125" style="166" bestFit="1" customWidth="1"/>
    <col min="1537" max="1537" width="7.7109375" style="166" bestFit="1" customWidth="1"/>
    <col min="1538" max="1538" width="10.28515625" style="166" customWidth="1"/>
    <col min="1539" max="1539" width="9.140625" style="166"/>
    <col min="1540" max="1540" width="10" style="166" bestFit="1" customWidth="1"/>
    <col min="1541" max="1541" width="11" style="166" bestFit="1" customWidth="1"/>
    <col min="1542" max="1542" width="12.7109375" style="166" customWidth="1"/>
    <col min="1543" max="1543" width="12.28515625" style="166" customWidth="1"/>
    <col min="1544" max="1544" width="14.42578125" style="166" bestFit="1" customWidth="1"/>
    <col min="1545" max="1545" width="13" style="166" bestFit="1" customWidth="1"/>
    <col min="1546" max="1546" width="10.5703125" style="166" bestFit="1" customWidth="1"/>
    <col min="1547" max="1789" width="9.140625" style="166"/>
    <col min="1790" max="1790" width="16.140625" style="166" customWidth="1"/>
    <col min="1791" max="1791" width="11.42578125" style="166" bestFit="1" customWidth="1"/>
    <col min="1792" max="1792" width="9.5703125" style="166" bestFit="1" customWidth="1"/>
    <col min="1793" max="1793" width="7.7109375" style="166" bestFit="1" customWidth="1"/>
    <col min="1794" max="1794" width="10.28515625" style="166" customWidth="1"/>
    <col min="1795" max="1795" width="9.140625" style="166"/>
    <col min="1796" max="1796" width="10" style="166" bestFit="1" customWidth="1"/>
    <col min="1797" max="1797" width="11" style="166" bestFit="1" customWidth="1"/>
    <col min="1798" max="1798" width="12.7109375" style="166" customWidth="1"/>
    <col min="1799" max="1799" width="12.28515625" style="166" customWidth="1"/>
    <col min="1800" max="1800" width="14.42578125" style="166" bestFit="1" customWidth="1"/>
    <col min="1801" max="1801" width="13" style="166" bestFit="1" customWidth="1"/>
    <col min="1802" max="1802" width="10.5703125" style="166" bestFit="1" customWidth="1"/>
    <col min="1803" max="2045" width="9.140625" style="166"/>
    <col min="2046" max="2046" width="16.140625" style="166" customWidth="1"/>
    <col min="2047" max="2047" width="11.42578125" style="166" bestFit="1" customWidth="1"/>
    <col min="2048" max="2048" width="9.5703125" style="166" bestFit="1" customWidth="1"/>
    <col min="2049" max="2049" width="7.7109375" style="166" bestFit="1" customWidth="1"/>
    <col min="2050" max="2050" width="10.28515625" style="166" customWidth="1"/>
    <col min="2051" max="2051" width="9.140625" style="166"/>
    <col min="2052" max="2052" width="10" style="166" bestFit="1" customWidth="1"/>
    <col min="2053" max="2053" width="11" style="166" bestFit="1" customWidth="1"/>
    <col min="2054" max="2054" width="12.7109375" style="166" customWidth="1"/>
    <col min="2055" max="2055" width="12.28515625" style="166" customWidth="1"/>
    <col min="2056" max="2056" width="14.42578125" style="166" bestFit="1" customWidth="1"/>
    <col min="2057" max="2057" width="13" style="166" bestFit="1" customWidth="1"/>
    <col min="2058" max="2058" width="10.5703125" style="166" bestFit="1" customWidth="1"/>
    <col min="2059" max="2301" width="9.140625" style="166"/>
    <col min="2302" max="2302" width="16.140625" style="166" customWidth="1"/>
    <col min="2303" max="2303" width="11.42578125" style="166" bestFit="1" customWidth="1"/>
    <col min="2304" max="2304" width="9.5703125" style="166" bestFit="1" customWidth="1"/>
    <col min="2305" max="2305" width="7.7109375" style="166" bestFit="1" customWidth="1"/>
    <col min="2306" max="2306" width="10.28515625" style="166" customWidth="1"/>
    <col min="2307" max="2307" width="9.140625" style="166"/>
    <col min="2308" max="2308" width="10" style="166" bestFit="1" customWidth="1"/>
    <col min="2309" max="2309" width="11" style="166" bestFit="1" customWidth="1"/>
    <col min="2310" max="2310" width="12.7109375" style="166" customWidth="1"/>
    <col min="2311" max="2311" width="12.28515625" style="166" customWidth="1"/>
    <col min="2312" max="2312" width="14.42578125" style="166" bestFit="1" customWidth="1"/>
    <col min="2313" max="2313" width="13" style="166" bestFit="1" customWidth="1"/>
    <col min="2314" max="2314" width="10.5703125" style="166" bestFit="1" customWidth="1"/>
    <col min="2315" max="2557" width="9.140625" style="166"/>
    <col min="2558" max="2558" width="16.140625" style="166" customWidth="1"/>
    <col min="2559" max="2559" width="11.42578125" style="166" bestFit="1" customWidth="1"/>
    <col min="2560" max="2560" width="9.5703125" style="166" bestFit="1" customWidth="1"/>
    <col min="2561" max="2561" width="7.7109375" style="166" bestFit="1" customWidth="1"/>
    <col min="2562" max="2562" width="10.28515625" style="166" customWidth="1"/>
    <col min="2563" max="2563" width="9.140625" style="166"/>
    <col min="2564" max="2564" width="10" style="166" bestFit="1" customWidth="1"/>
    <col min="2565" max="2565" width="11" style="166" bestFit="1" customWidth="1"/>
    <col min="2566" max="2566" width="12.7109375" style="166" customWidth="1"/>
    <col min="2567" max="2567" width="12.28515625" style="166" customWidth="1"/>
    <col min="2568" max="2568" width="14.42578125" style="166" bestFit="1" customWidth="1"/>
    <col min="2569" max="2569" width="13" style="166" bestFit="1" customWidth="1"/>
    <col min="2570" max="2570" width="10.5703125" style="166" bestFit="1" customWidth="1"/>
    <col min="2571" max="2813" width="9.140625" style="166"/>
    <col min="2814" max="2814" width="16.140625" style="166" customWidth="1"/>
    <col min="2815" max="2815" width="11.42578125" style="166" bestFit="1" customWidth="1"/>
    <col min="2816" max="2816" width="9.5703125" style="166" bestFit="1" customWidth="1"/>
    <col min="2817" max="2817" width="7.7109375" style="166" bestFit="1" customWidth="1"/>
    <col min="2818" max="2818" width="10.28515625" style="166" customWidth="1"/>
    <col min="2819" max="2819" width="9.140625" style="166"/>
    <col min="2820" max="2820" width="10" style="166" bestFit="1" customWidth="1"/>
    <col min="2821" max="2821" width="11" style="166" bestFit="1" customWidth="1"/>
    <col min="2822" max="2822" width="12.7109375" style="166" customWidth="1"/>
    <col min="2823" max="2823" width="12.28515625" style="166" customWidth="1"/>
    <col min="2824" max="2824" width="14.42578125" style="166" bestFit="1" customWidth="1"/>
    <col min="2825" max="2825" width="13" style="166" bestFit="1" customWidth="1"/>
    <col min="2826" max="2826" width="10.5703125" style="166" bestFit="1" customWidth="1"/>
    <col min="2827" max="3069" width="9.140625" style="166"/>
    <col min="3070" max="3070" width="16.140625" style="166" customWidth="1"/>
    <col min="3071" max="3071" width="11.42578125" style="166" bestFit="1" customWidth="1"/>
    <col min="3072" max="3072" width="9.5703125" style="166" bestFit="1" customWidth="1"/>
    <col min="3073" max="3073" width="7.7109375" style="166" bestFit="1" customWidth="1"/>
    <col min="3074" max="3074" width="10.28515625" style="166" customWidth="1"/>
    <col min="3075" max="3075" width="9.140625" style="166"/>
    <col min="3076" max="3076" width="10" style="166" bestFit="1" customWidth="1"/>
    <col min="3077" max="3077" width="11" style="166" bestFit="1" customWidth="1"/>
    <col min="3078" max="3078" width="12.7109375" style="166" customWidth="1"/>
    <col min="3079" max="3079" width="12.28515625" style="166" customWidth="1"/>
    <col min="3080" max="3080" width="14.42578125" style="166" bestFit="1" customWidth="1"/>
    <col min="3081" max="3081" width="13" style="166" bestFit="1" customWidth="1"/>
    <col min="3082" max="3082" width="10.5703125" style="166" bestFit="1" customWidth="1"/>
    <col min="3083" max="3325" width="9.140625" style="166"/>
    <col min="3326" max="3326" width="16.140625" style="166" customWidth="1"/>
    <col min="3327" max="3327" width="11.42578125" style="166" bestFit="1" customWidth="1"/>
    <col min="3328" max="3328" width="9.5703125" style="166" bestFit="1" customWidth="1"/>
    <col min="3329" max="3329" width="7.7109375" style="166" bestFit="1" customWidth="1"/>
    <col min="3330" max="3330" width="10.28515625" style="166" customWidth="1"/>
    <col min="3331" max="3331" width="9.140625" style="166"/>
    <col min="3332" max="3332" width="10" style="166" bestFit="1" customWidth="1"/>
    <col min="3333" max="3333" width="11" style="166" bestFit="1" customWidth="1"/>
    <col min="3334" max="3334" width="12.7109375" style="166" customWidth="1"/>
    <col min="3335" max="3335" width="12.28515625" style="166" customWidth="1"/>
    <col min="3336" max="3336" width="14.42578125" style="166" bestFit="1" customWidth="1"/>
    <col min="3337" max="3337" width="13" style="166" bestFit="1" customWidth="1"/>
    <col min="3338" max="3338" width="10.5703125" style="166" bestFit="1" customWidth="1"/>
    <col min="3339" max="3581" width="9.140625" style="166"/>
    <col min="3582" max="3582" width="16.140625" style="166" customWidth="1"/>
    <col min="3583" max="3583" width="11.42578125" style="166" bestFit="1" customWidth="1"/>
    <col min="3584" max="3584" width="9.5703125" style="166" bestFit="1" customWidth="1"/>
    <col min="3585" max="3585" width="7.7109375" style="166" bestFit="1" customWidth="1"/>
    <col min="3586" max="3586" width="10.28515625" style="166" customWidth="1"/>
    <col min="3587" max="3587" width="9.140625" style="166"/>
    <col min="3588" max="3588" width="10" style="166" bestFit="1" customWidth="1"/>
    <col min="3589" max="3589" width="11" style="166" bestFit="1" customWidth="1"/>
    <col min="3590" max="3590" width="12.7109375" style="166" customWidth="1"/>
    <col min="3591" max="3591" width="12.28515625" style="166" customWidth="1"/>
    <col min="3592" max="3592" width="14.42578125" style="166" bestFit="1" customWidth="1"/>
    <col min="3593" max="3593" width="13" style="166" bestFit="1" customWidth="1"/>
    <col min="3594" max="3594" width="10.5703125" style="166" bestFit="1" customWidth="1"/>
    <col min="3595" max="3837" width="9.140625" style="166"/>
    <col min="3838" max="3838" width="16.140625" style="166" customWidth="1"/>
    <col min="3839" max="3839" width="11.42578125" style="166" bestFit="1" customWidth="1"/>
    <col min="3840" max="3840" width="9.5703125" style="166" bestFit="1" customWidth="1"/>
    <col min="3841" max="3841" width="7.7109375" style="166" bestFit="1" customWidth="1"/>
    <col min="3842" max="3842" width="10.28515625" style="166" customWidth="1"/>
    <col min="3843" max="3843" width="9.140625" style="166"/>
    <col min="3844" max="3844" width="10" style="166" bestFit="1" customWidth="1"/>
    <col min="3845" max="3845" width="11" style="166" bestFit="1" customWidth="1"/>
    <col min="3846" max="3846" width="12.7109375" style="166" customWidth="1"/>
    <col min="3847" max="3847" width="12.28515625" style="166" customWidth="1"/>
    <col min="3848" max="3848" width="14.42578125" style="166" bestFit="1" customWidth="1"/>
    <col min="3849" max="3849" width="13" style="166" bestFit="1" customWidth="1"/>
    <col min="3850" max="3850" width="10.5703125" style="166" bestFit="1" customWidth="1"/>
    <col min="3851" max="4093" width="9.140625" style="166"/>
    <col min="4094" max="4094" width="16.140625" style="166" customWidth="1"/>
    <col min="4095" max="4095" width="11.42578125" style="166" bestFit="1" customWidth="1"/>
    <col min="4096" max="4096" width="9.5703125" style="166" bestFit="1" customWidth="1"/>
    <col min="4097" max="4097" width="7.7109375" style="166" bestFit="1" customWidth="1"/>
    <col min="4098" max="4098" width="10.28515625" style="166" customWidth="1"/>
    <col min="4099" max="4099" width="9.140625" style="166"/>
    <col min="4100" max="4100" width="10" style="166" bestFit="1" customWidth="1"/>
    <col min="4101" max="4101" width="11" style="166" bestFit="1" customWidth="1"/>
    <col min="4102" max="4102" width="12.7109375" style="166" customWidth="1"/>
    <col min="4103" max="4103" width="12.28515625" style="166" customWidth="1"/>
    <col min="4104" max="4104" width="14.42578125" style="166" bestFit="1" customWidth="1"/>
    <col min="4105" max="4105" width="13" style="166" bestFit="1" customWidth="1"/>
    <col min="4106" max="4106" width="10.5703125" style="166" bestFit="1" customWidth="1"/>
    <col min="4107" max="4349" width="9.140625" style="166"/>
    <col min="4350" max="4350" width="16.140625" style="166" customWidth="1"/>
    <col min="4351" max="4351" width="11.42578125" style="166" bestFit="1" customWidth="1"/>
    <col min="4352" max="4352" width="9.5703125" style="166" bestFit="1" customWidth="1"/>
    <col min="4353" max="4353" width="7.7109375" style="166" bestFit="1" customWidth="1"/>
    <col min="4354" max="4354" width="10.28515625" style="166" customWidth="1"/>
    <col min="4355" max="4355" width="9.140625" style="166"/>
    <col min="4356" max="4356" width="10" style="166" bestFit="1" customWidth="1"/>
    <col min="4357" max="4357" width="11" style="166" bestFit="1" customWidth="1"/>
    <col min="4358" max="4358" width="12.7109375" style="166" customWidth="1"/>
    <col min="4359" max="4359" width="12.28515625" style="166" customWidth="1"/>
    <col min="4360" max="4360" width="14.42578125" style="166" bestFit="1" customWidth="1"/>
    <col min="4361" max="4361" width="13" style="166" bestFit="1" customWidth="1"/>
    <col min="4362" max="4362" width="10.5703125" style="166" bestFit="1" customWidth="1"/>
    <col min="4363" max="4605" width="9.140625" style="166"/>
    <col min="4606" max="4606" width="16.140625" style="166" customWidth="1"/>
    <col min="4607" max="4607" width="11.42578125" style="166" bestFit="1" customWidth="1"/>
    <col min="4608" max="4608" width="9.5703125" style="166" bestFit="1" customWidth="1"/>
    <col min="4609" max="4609" width="7.7109375" style="166" bestFit="1" customWidth="1"/>
    <col min="4610" max="4610" width="10.28515625" style="166" customWidth="1"/>
    <col min="4611" max="4611" width="9.140625" style="166"/>
    <col min="4612" max="4612" width="10" style="166" bestFit="1" customWidth="1"/>
    <col min="4613" max="4613" width="11" style="166" bestFit="1" customWidth="1"/>
    <col min="4614" max="4614" width="12.7109375" style="166" customWidth="1"/>
    <col min="4615" max="4615" width="12.28515625" style="166" customWidth="1"/>
    <col min="4616" max="4616" width="14.42578125" style="166" bestFit="1" customWidth="1"/>
    <col min="4617" max="4617" width="13" style="166" bestFit="1" customWidth="1"/>
    <col min="4618" max="4618" width="10.5703125" style="166" bestFit="1" customWidth="1"/>
    <col min="4619" max="4861" width="9.140625" style="166"/>
    <col min="4862" max="4862" width="16.140625" style="166" customWidth="1"/>
    <col min="4863" max="4863" width="11.42578125" style="166" bestFit="1" customWidth="1"/>
    <col min="4864" max="4864" width="9.5703125" style="166" bestFit="1" customWidth="1"/>
    <col min="4865" max="4865" width="7.7109375" style="166" bestFit="1" customWidth="1"/>
    <col min="4866" max="4866" width="10.28515625" style="166" customWidth="1"/>
    <col min="4867" max="4867" width="9.140625" style="166"/>
    <col min="4868" max="4868" width="10" style="166" bestFit="1" customWidth="1"/>
    <col min="4869" max="4869" width="11" style="166" bestFit="1" customWidth="1"/>
    <col min="4870" max="4870" width="12.7109375" style="166" customWidth="1"/>
    <col min="4871" max="4871" width="12.28515625" style="166" customWidth="1"/>
    <col min="4872" max="4872" width="14.42578125" style="166" bestFit="1" customWidth="1"/>
    <col min="4873" max="4873" width="13" style="166" bestFit="1" customWidth="1"/>
    <col min="4874" max="4874" width="10.5703125" style="166" bestFit="1" customWidth="1"/>
    <col min="4875" max="5117" width="9.140625" style="166"/>
    <col min="5118" max="5118" width="16.140625" style="166" customWidth="1"/>
    <col min="5119" max="5119" width="11.42578125" style="166" bestFit="1" customWidth="1"/>
    <col min="5120" max="5120" width="9.5703125" style="166" bestFit="1" customWidth="1"/>
    <col min="5121" max="5121" width="7.7109375" style="166" bestFit="1" customWidth="1"/>
    <col min="5122" max="5122" width="10.28515625" style="166" customWidth="1"/>
    <col min="5123" max="5123" width="9.140625" style="166"/>
    <col min="5124" max="5124" width="10" style="166" bestFit="1" customWidth="1"/>
    <col min="5125" max="5125" width="11" style="166" bestFit="1" customWidth="1"/>
    <col min="5126" max="5126" width="12.7109375" style="166" customWidth="1"/>
    <col min="5127" max="5127" width="12.28515625" style="166" customWidth="1"/>
    <col min="5128" max="5128" width="14.42578125" style="166" bestFit="1" customWidth="1"/>
    <col min="5129" max="5129" width="13" style="166" bestFit="1" customWidth="1"/>
    <col min="5130" max="5130" width="10.5703125" style="166" bestFit="1" customWidth="1"/>
    <col min="5131" max="5373" width="9.140625" style="166"/>
    <col min="5374" max="5374" width="16.140625" style="166" customWidth="1"/>
    <col min="5375" max="5375" width="11.42578125" style="166" bestFit="1" customWidth="1"/>
    <col min="5376" max="5376" width="9.5703125" style="166" bestFit="1" customWidth="1"/>
    <col min="5377" max="5377" width="7.7109375" style="166" bestFit="1" customWidth="1"/>
    <col min="5378" max="5378" width="10.28515625" style="166" customWidth="1"/>
    <col min="5379" max="5379" width="9.140625" style="166"/>
    <col min="5380" max="5380" width="10" style="166" bestFit="1" customWidth="1"/>
    <col min="5381" max="5381" width="11" style="166" bestFit="1" customWidth="1"/>
    <col min="5382" max="5382" width="12.7109375" style="166" customWidth="1"/>
    <col min="5383" max="5383" width="12.28515625" style="166" customWidth="1"/>
    <col min="5384" max="5384" width="14.42578125" style="166" bestFit="1" customWidth="1"/>
    <col min="5385" max="5385" width="13" style="166" bestFit="1" customWidth="1"/>
    <col min="5386" max="5386" width="10.5703125" style="166" bestFit="1" customWidth="1"/>
    <col min="5387" max="5629" width="9.140625" style="166"/>
    <col min="5630" max="5630" width="16.140625" style="166" customWidth="1"/>
    <col min="5631" max="5631" width="11.42578125" style="166" bestFit="1" customWidth="1"/>
    <col min="5632" max="5632" width="9.5703125" style="166" bestFit="1" customWidth="1"/>
    <col min="5633" max="5633" width="7.7109375" style="166" bestFit="1" customWidth="1"/>
    <col min="5634" max="5634" width="10.28515625" style="166" customWidth="1"/>
    <col min="5635" max="5635" width="9.140625" style="166"/>
    <col min="5636" max="5636" width="10" style="166" bestFit="1" customWidth="1"/>
    <col min="5637" max="5637" width="11" style="166" bestFit="1" customWidth="1"/>
    <col min="5638" max="5638" width="12.7109375" style="166" customWidth="1"/>
    <col min="5639" max="5639" width="12.28515625" style="166" customWidth="1"/>
    <col min="5640" max="5640" width="14.42578125" style="166" bestFit="1" customWidth="1"/>
    <col min="5641" max="5641" width="13" style="166" bestFit="1" customWidth="1"/>
    <col min="5642" max="5642" width="10.5703125" style="166" bestFit="1" customWidth="1"/>
    <col min="5643" max="5885" width="9.140625" style="166"/>
    <col min="5886" max="5886" width="16.140625" style="166" customWidth="1"/>
    <col min="5887" max="5887" width="11.42578125" style="166" bestFit="1" customWidth="1"/>
    <col min="5888" max="5888" width="9.5703125" style="166" bestFit="1" customWidth="1"/>
    <col min="5889" max="5889" width="7.7109375" style="166" bestFit="1" customWidth="1"/>
    <col min="5890" max="5890" width="10.28515625" style="166" customWidth="1"/>
    <col min="5891" max="5891" width="9.140625" style="166"/>
    <col min="5892" max="5892" width="10" style="166" bestFit="1" customWidth="1"/>
    <col min="5893" max="5893" width="11" style="166" bestFit="1" customWidth="1"/>
    <col min="5894" max="5894" width="12.7109375" style="166" customWidth="1"/>
    <col min="5895" max="5895" width="12.28515625" style="166" customWidth="1"/>
    <col min="5896" max="5896" width="14.42578125" style="166" bestFit="1" customWidth="1"/>
    <col min="5897" max="5897" width="13" style="166" bestFit="1" customWidth="1"/>
    <col min="5898" max="5898" width="10.5703125" style="166" bestFit="1" customWidth="1"/>
    <col min="5899" max="6141" width="9.140625" style="166"/>
    <col min="6142" max="6142" width="16.140625" style="166" customWidth="1"/>
    <col min="6143" max="6143" width="11.42578125" style="166" bestFit="1" customWidth="1"/>
    <col min="6144" max="6144" width="9.5703125" style="166" bestFit="1" customWidth="1"/>
    <col min="6145" max="6145" width="7.7109375" style="166" bestFit="1" customWidth="1"/>
    <col min="6146" max="6146" width="10.28515625" style="166" customWidth="1"/>
    <col min="6147" max="6147" width="9.140625" style="166"/>
    <col min="6148" max="6148" width="10" style="166" bestFit="1" customWidth="1"/>
    <col min="6149" max="6149" width="11" style="166" bestFit="1" customWidth="1"/>
    <col min="6150" max="6150" width="12.7109375" style="166" customWidth="1"/>
    <col min="6151" max="6151" width="12.28515625" style="166" customWidth="1"/>
    <col min="6152" max="6152" width="14.42578125" style="166" bestFit="1" customWidth="1"/>
    <col min="6153" max="6153" width="13" style="166" bestFit="1" customWidth="1"/>
    <col min="6154" max="6154" width="10.5703125" style="166" bestFit="1" customWidth="1"/>
    <col min="6155" max="6397" width="9.140625" style="166"/>
    <col min="6398" max="6398" width="16.140625" style="166" customWidth="1"/>
    <col min="6399" max="6399" width="11.42578125" style="166" bestFit="1" customWidth="1"/>
    <col min="6400" max="6400" width="9.5703125" style="166" bestFit="1" customWidth="1"/>
    <col min="6401" max="6401" width="7.7109375" style="166" bestFit="1" customWidth="1"/>
    <col min="6402" max="6402" width="10.28515625" style="166" customWidth="1"/>
    <col min="6403" max="6403" width="9.140625" style="166"/>
    <col min="6404" max="6404" width="10" style="166" bestFit="1" customWidth="1"/>
    <col min="6405" max="6405" width="11" style="166" bestFit="1" customWidth="1"/>
    <col min="6406" max="6406" width="12.7109375" style="166" customWidth="1"/>
    <col min="6407" max="6407" width="12.28515625" style="166" customWidth="1"/>
    <col min="6408" max="6408" width="14.42578125" style="166" bestFit="1" customWidth="1"/>
    <col min="6409" max="6409" width="13" style="166" bestFit="1" customWidth="1"/>
    <col min="6410" max="6410" width="10.5703125" style="166" bestFit="1" customWidth="1"/>
    <col min="6411" max="6653" width="9.140625" style="166"/>
    <col min="6654" max="6654" width="16.140625" style="166" customWidth="1"/>
    <col min="6655" max="6655" width="11.42578125" style="166" bestFit="1" customWidth="1"/>
    <col min="6656" max="6656" width="9.5703125" style="166" bestFit="1" customWidth="1"/>
    <col min="6657" max="6657" width="7.7109375" style="166" bestFit="1" customWidth="1"/>
    <col min="6658" max="6658" width="10.28515625" style="166" customWidth="1"/>
    <col min="6659" max="6659" width="9.140625" style="166"/>
    <col min="6660" max="6660" width="10" style="166" bestFit="1" customWidth="1"/>
    <col min="6661" max="6661" width="11" style="166" bestFit="1" customWidth="1"/>
    <col min="6662" max="6662" width="12.7109375" style="166" customWidth="1"/>
    <col min="6663" max="6663" width="12.28515625" style="166" customWidth="1"/>
    <col min="6664" max="6664" width="14.42578125" style="166" bestFit="1" customWidth="1"/>
    <col min="6665" max="6665" width="13" style="166" bestFit="1" customWidth="1"/>
    <col min="6666" max="6666" width="10.5703125" style="166" bestFit="1" customWidth="1"/>
    <col min="6667" max="6909" width="9.140625" style="166"/>
    <col min="6910" max="6910" width="16.140625" style="166" customWidth="1"/>
    <col min="6911" max="6911" width="11.42578125" style="166" bestFit="1" customWidth="1"/>
    <col min="6912" max="6912" width="9.5703125" style="166" bestFit="1" customWidth="1"/>
    <col min="6913" max="6913" width="7.7109375" style="166" bestFit="1" customWidth="1"/>
    <col min="6914" max="6914" width="10.28515625" style="166" customWidth="1"/>
    <col min="6915" max="6915" width="9.140625" style="166"/>
    <col min="6916" max="6916" width="10" style="166" bestFit="1" customWidth="1"/>
    <col min="6917" max="6917" width="11" style="166" bestFit="1" customWidth="1"/>
    <col min="6918" max="6918" width="12.7109375" style="166" customWidth="1"/>
    <col min="6919" max="6919" width="12.28515625" style="166" customWidth="1"/>
    <col min="6920" max="6920" width="14.42578125" style="166" bestFit="1" customWidth="1"/>
    <col min="6921" max="6921" width="13" style="166" bestFit="1" customWidth="1"/>
    <col min="6922" max="6922" width="10.5703125" style="166" bestFit="1" customWidth="1"/>
    <col min="6923" max="7165" width="9.140625" style="166"/>
    <col min="7166" max="7166" width="16.140625" style="166" customWidth="1"/>
    <col min="7167" max="7167" width="11.42578125" style="166" bestFit="1" customWidth="1"/>
    <col min="7168" max="7168" width="9.5703125" style="166" bestFit="1" customWidth="1"/>
    <col min="7169" max="7169" width="7.7109375" style="166" bestFit="1" customWidth="1"/>
    <col min="7170" max="7170" width="10.28515625" style="166" customWidth="1"/>
    <col min="7171" max="7171" width="9.140625" style="166"/>
    <col min="7172" max="7172" width="10" style="166" bestFit="1" customWidth="1"/>
    <col min="7173" max="7173" width="11" style="166" bestFit="1" customWidth="1"/>
    <col min="7174" max="7174" width="12.7109375" style="166" customWidth="1"/>
    <col min="7175" max="7175" width="12.28515625" style="166" customWidth="1"/>
    <col min="7176" max="7176" width="14.42578125" style="166" bestFit="1" customWidth="1"/>
    <col min="7177" max="7177" width="13" style="166" bestFit="1" customWidth="1"/>
    <col min="7178" max="7178" width="10.5703125" style="166" bestFit="1" customWidth="1"/>
    <col min="7179" max="7421" width="9.140625" style="166"/>
    <col min="7422" max="7422" width="16.140625" style="166" customWidth="1"/>
    <col min="7423" max="7423" width="11.42578125" style="166" bestFit="1" customWidth="1"/>
    <col min="7424" max="7424" width="9.5703125" style="166" bestFit="1" customWidth="1"/>
    <col min="7425" max="7425" width="7.7109375" style="166" bestFit="1" customWidth="1"/>
    <col min="7426" max="7426" width="10.28515625" style="166" customWidth="1"/>
    <col min="7427" max="7427" width="9.140625" style="166"/>
    <col min="7428" max="7428" width="10" style="166" bestFit="1" customWidth="1"/>
    <col min="7429" max="7429" width="11" style="166" bestFit="1" customWidth="1"/>
    <col min="7430" max="7430" width="12.7109375" style="166" customWidth="1"/>
    <col min="7431" max="7431" width="12.28515625" style="166" customWidth="1"/>
    <col min="7432" max="7432" width="14.42578125" style="166" bestFit="1" customWidth="1"/>
    <col min="7433" max="7433" width="13" style="166" bestFit="1" customWidth="1"/>
    <col min="7434" max="7434" width="10.5703125" style="166" bestFit="1" customWidth="1"/>
    <col min="7435" max="7677" width="9.140625" style="166"/>
    <col min="7678" max="7678" width="16.140625" style="166" customWidth="1"/>
    <col min="7679" max="7679" width="11.42578125" style="166" bestFit="1" customWidth="1"/>
    <col min="7680" max="7680" width="9.5703125" style="166" bestFit="1" customWidth="1"/>
    <col min="7681" max="7681" width="7.7109375" style="166" bestFit="1" customWidth="1"/>
    <col min="7682" max="7682" width="10.28515625" style="166" customWidth="1"/>
    <col min="7683" max="7683" width="9.140625" style="166"/>
    <col min="7684" max="7684" width="10" style="166" bestFit="1" customWidth="1"/>
    <col min="7685" max="7685" width="11" style="166" bestFit="1" customWidth="1"/>
    <col min="7686" max="7686" width="12.7109375" style="166" customWidth="1"/>
    <col min="7687" max="7687" width="12.28515625" style="166" customWidth="1"/>
    <col min="7688" max="7688" width="14.42578125" style="166" bestFit="1" customWidth="1"/>
    <col min="7689" max="7689" width="13" style="166" bestFit="1" customWidth="1"/>
    <col min="7690" max="7690" width="10.5703125" style="166" bestFit="1" customWidth="1"/>
    <col min="7691" max="7933" width="9.140625" style="166"/>
    <col min="7934" max="7934" width="16.140625" style="166" customWidth="1"/>
    <col min="7935" max="7935" width="11.42578125" style="166" bestFit="1" customWidth="1"/>
    <col min="7936" max="7936" width="9.5703125" style="166" bestFit="1" customWidth="1"/>
    <col min="7937" max="7937" width="7.7109375" style="166" bestFit="1" customWidth="1"/>
    <col min="7938" max="7938" width="10.28515625" style="166" customWidth="1"/>
    <col min="7939" max="7939" width="9.140625" style="166"/>
    <col min="7940" max="7940" width="10" style="166" bestFit="1" customWidth="1"/>
    <col min="7941" max="7941" width="11" style="166" bestFit="1" customWidth="1"/>
    <col min="7942" max="7942" width="12.7109375" style="166" customWidth="1"/>
    <col min="7943" max="7943" width="12.28515625" style="166" customWidth="1"/>
    <col min="7944" max="7944" width="14.42578125" style="166" bestFit="1" customWidth="1"/>
    <col min="7945" max="7945" width="13" style="166" bestFit="1" customWidth="1"/>
    <col min="7946" max="7946" width="10.5703125" style="166" bestFit="1" customWidth="1"/>
    <col min="7947" max="8189" width="9.140625" style="166"/>
    <col min="8190" max="8190" width="16.140625" style="166" customWidth="1"/>
    <col min="8191" max="8191" width="11.42578125" style="166" bestFit="1" customWidth="1"/>
    <col min="8192" max="8192" width="9.5703125" style="166" bestFit="1" customWidth="1"/>
    <col min="8193" max="8193" width="7.7109375" style="166" bestFit="1" customWidth="1"/>
    <col min="8194" max="8194" width="10.28515625" style="166" customWidth="1"/>
    <col min="8195" max="8195" width="9.140625" style="166"/>
    <col min="8196" max="8196" width="10" style="166" bestFit="1" customWidth="1"/>
    <col min="8197" max="8197" width="11" style="166" bestFit="1" customWidth="1"/>
    <col min="8198" max="8198" width="12.7109375" style="166" customWidth="1"/>
    <col min="8199" max="8199" width="12.28515625" style="166" customWidth="1"/>
    <col min="8200" max="8200" width="14.42578125" style="166" bestFit="1" customWidth="1"/>
    <col min="8201" max="8201" width="13" style="166" bestFit="1" customWidth="1"/>
    <col min="8202" max="8202" width="10.5703125" style="166" bestFit="1" customWidth="1"/>
    <col min="8203" max="8445" width="9.140625" style="166"/>
    <col min="8446" max="8446" width="16.140625" style="166" customWidth="1"/>
    <col min="8447" max="8447" width="11.42578125" style="166" bestFit="1" customWidth="1"/>
    <col min="8448" max="8448" width="9.5703125" style="166" bestFit="1" customWidth="1"/>
    <col min="8449" max="8449" width="7.7109375" style="166" bestFit="1" customWidth="1"/>
    <col min="8450" max="8450" width="10.28515625" style="166" customWidth="1"/>
    <col min="8451" max="8451" width="9.140625" style="166"/>
    <col min="8452" max="8452" width="10" style="166" bestFit="1" customWidth="1"/>
    <col min="8453" max="8453" width="11" style="166" bestFit="1" customWidth="1"/>
    <col min="8454" max="8454" width="12.7109375" style="166" customWidth="1"/>
    <col min="8455" max="8455" width="12.28515625" style="166" customWidth="1"/>
    <col min="8456" max="8456" width="14.42578125" style="166" bestFit="1" customWidth="1"/>
    <col min="8457" max="8457" width="13" style="166" bestFit="1" customWidth="1"/>
    <col min="8458" max="8458" width="10.5703125" style="166" bestFit="1" customWidth="1"/>
    <col min="8459" max="8701" width="9.140625" style="166"/>
    <col min="8702" max="8702" width="16.140625" style="166" customWidth="1"/>
    <col min="8703" max="8703" width="11.42578125" style="166" bestFit="1" customWidth="1"/>
    <col min="8704" max="8704" width="9.5703125" style="166" bestFit="1" customWidth="1"/>
    <col min="8705" max="8705" width="7.7109375" style="166" bestFit="1" customWidth="1"/>
    <col min="8706" max="8706" width="10.28515625" style="166" customWidth="1"/>
    <col min="8707" max="8707" width="9.140625" style="166"/>
    <col min="8708" max="8708" width="10" style="166" bestFit="1" customWidth="1"/>
    <col min="8709" max="8709" width="11" style="166" bestFit="1" customWidth="1"/>
    <col min="8710" max="8710" width="12.7109375" style="166" customWidth="1"/>
    <col min="8711" max="8711" width="12.28515625" style="166" customWidth="1"/>
    <col min="8712" max="8712" width="14.42578125" style="166" bestFit="1" customWidth="1"/>
    <col min="8713" max="8713" width="13" style="166" bestFit="1" customWidth="1"/>
    <col min="8714" max="8714" width="10.5703125" style="166" bestFit="1" customWidth="1"/>
    <col min="8715" max="8957" width="9.140625" style="166"/>
    <col min="8958" max="8958" width="16.140625" style="166" customWidth="1"/>
    <col min="8959" max="8959" width="11.42578125" style="166" bestFit="1" customWidth="1"/>
    <col min="8960" max="8960" width="9.5703125" style="166" bestFit="1" customWidth="1"/>
    <col min="8961" max="8961" width="7.7109375" style="166" bestFit="1" customWidth="1"/>
    <col min="8962" max="8962" width="10.28515625" style="166" customWidth="1"/>
    <col min="8963" max="8963" width="9.140625" style="166"/>
    <col min="8964" max="8964" width="10" style="166" bestFit="1" customWidth="1"/>
    <col min="8965" max="8965" width="11" style="166" bestFit="1" customWidth="1"/>
    <col min="8966" max="8966" width="12.7109375" style="166" customWidth="1"/>
    <col min="8967" max="8967" width="12.28515625" style="166" customWidth="1"/>
    <col min="8968" max="8968" width="14.42578125" style="166" bestFit="1" customWidth="1"/>
    <col min="8969" max="8969" width="13" style="166" bestFit="1" customWidth="1"/>
    <col min="8970" max="8970" width="10.5703125" style="166" bestFit="1" customWidth="1"/>
    <col min="8971" max="9213" width="9.140625" style="166"/>
    <col min="9214" max="9214" width="16.140625" style="166" customWidth="1"/>
    <col min="9215" max="9215" width="11.42578125" style="166" bestFit="1" customWidth="1"/>
    <col min="9216" max="9216" width="9.5703125" style="166" bestFit="1" customWidth="1"/>
    <col min="9217" max="9217" width="7.7109375" style="166" bestFit="1" customWidth="1"/>
    <col min="9218" max="9218" width="10.28515625" style="166" customWidth="1"/>
    <col min="9219" max="9219" width="9.140625" style="166"/>
    <col min="9220" max="9220" width="10" style="166" bestFit="1" customWidth="1"/>
    <col min="9221" max="9221" width="11" style="166" bestFit="1" customWidth="1"/>
    <col min="9222" max="9222" width="12.7109375" style="166" customWidth="1"/>
    <col min="9223" max="9223" width="12.28515625" style="166" customWidth="1"/>
    <col min="9224" max="9224" width="14.42578125" style="166" bestFit="1" customWidth="1"/>
    <col min="9225" max="9225" width="13" style="166" bestFit="1" customWidth="1"/>
    <col min="9226" max="9226" width="10.5703125" style="166" bestFit="1" customWidth="1"/>
    <col min="9227" max="9469" width="9.140625" style="166"/>
    <col min="9470" max="9470" width="16.140625" style="166" customWidth="1"/>
    <col min="9471" max="9471" width="11.42578125" style="166" bestFit="1" customWidth="1"/>
    <col min="9472" max="9472" width="9.5703125" style="166" bestFit="1" customWidth="1"/>
    <col min="9473" max="9473" width="7.7109375" style="166" bestFit="1" customWidth="1"/>
    <col min="9474" max="9474" width="10.28515625" style="166" customWidth="1"/>
    <col min="9475" max="9475" width="9.140625" style="166"/>
    <col min="9476" max="9476" width="10" style="166" bestFit="1" customWidth="1"/>
    <col min="9477" max="9477" width="11" style="166" bestFit="1" customWidth="1"/>
    <col min="9478" max="9478" width="12.7109375" style="166" customWidth="1"/>
    <col min="9479" max="9479" width="12.28515625" style="166" customWidth="1"/>
    <col min="9480" max="9480" width="14.42578125" style="166" bestFit="1" customWidth="1"/>
    <col min="9481" max="9481" width="13" style="166" bestFit="1" customWidth="1"/>
    <col min="9482" max="9482" width="10.5703125" style="166" bestFit="1" customWidth="1"/>
    <col min="9483" max="9725" width="9.140625" style="166"/>
    <col min="9726" max="9726" width="16.140625" style="166" customWidth="1"/>
    <col min="9727" max="9727" width="11.42578125" style="166" bestFit="1" customWidth="1"/>
    <col min="9728" max="9728" width="9.5703125" style="166" bestFit="1" customWidth="1"/>
    <col min="9729" max="9729" width="7.7109375" style="166" bestFit="1" customWidth="1"/>
    <col min="9730" max="9730" width="10.28515625" style="166" customWidth="1"/>
    <col min="9731" max="9731" width="9.140625" style="166"/>
    <col min="9732" max="9732" width="10" style="166" bestFit="1" customWidth="1"/>
    <col min="9733" max="9733" width="11" style="166" bestFit="1" customWidth="1"/>
    <col min="9734" max="9734" width="12.7109375" style="166" customWidth="1"/>
    <col min="9735" max="9735" width="12.28515625" style="166" customWidth="1"/>
    <col min="9736" max="9736" width="14.42578125" style="166" bestFit="1" customWidth="1"/>
    <col min="9737" max="9737" width="13" style="166" bestFit="1" customWidth="1"/>
    <col min="9738" max="9738" width="10.5703125" style="166" bestFit="1" customWidth="1"/>
    <col min="9739" max="9981" width="9.140625" style="166"/>
    <col min="9982" max="9982" width="16.140625" style="166" customWidth="1"/>
    <col min="9983" max="9983" width="11.42578125" style="166" bestFit="1" customWidth="1"/>
    <col min="9984" max="9984" width="9.5703125" style="166" bestFit="1" customWidth="1"/>
    <col min="9985" max="9985" width="7.7109375" style="166" bestFit="1" customWidth="1"/>
    <col min="9986" max="9986" width="10.28515625" style="166" customWidth="1"/>
    <col min="9987" max="9987" width="9.140625" style="166"/>
    <col min="9988" max="9988" width="10" style="166" bestFit="1" customWidth="1"/>
    <col min="9989" max="9989" width="11" style="166" bestFit="1" customWidth="1"/>
    <col min="9990" max="9990" width="12.7109375" style="166" customWidth="1"/>
    <col min="9991" max="9991" width="12.28515625" style="166" customWidth="1"/>
    <col min="9992" max="9992" width="14.42578125" style="166" bestFit="1" customWidth="1"/>
    <col min="9993" max="9993" width="13" style="166" bestFit="1" customWidth="1"/>
    <col min="9994" max="9994" width="10.5703125" style="166" bestFit="1" customWidth="1"/>
    <col min="9995" max="10237" width="9.140625" style="166"/>
    <col min="10238" max="10238" width="16.140625" style="166" customWidth="1"/>
    <col min="10239" max="10239" width="11.42578125" style="166" bestFit="1" customWidth="1"/>
    <col min="10240" max="10240" width="9.5703125" style="166" bestFit="1" customWidth="1"/>
    <col min="10241" max="10241" width="7.7109375" style="166" bestFit="1" customWidth="1"/>
    <col min="10242" max="10242" width="10.28515625" style="166" customWidth="1"/>
    <col min="10243" max="10243" width="9.140625" style="166"/>
    <col min="10244" max="10244" width="10" style="166" bestFit="1" customWidth="1"/>
    <col min="10245" max="10245" width="11" style="166" bestFit="1" customWidth="1"/>
    <col min="10246" max="10246" width="12.7109375" style="166" customWidth="1"/>
    <col min="10247" max="10247" width="12.28515625" style="166" customWidth="1"/>
    <col min="10248" max="10248" width="14.42578125" style="166" bestFit="1" customWidth="1"/>
    <col min="10249" max="10249" width="13" style="166" bestFit="1" customWidth="1"/>
    <col min="10250" max="10250" width="10.5703125" style="166" bestFit="1" customWidth="1"/>
    <col min="10251" max="10493" width="9.140625" style="166"/>
    <col min="10494" max="10494" width="16.140625" style="166" customWidth="1"/>
    <col min="10495" max="10495" width="11.42578125" style="166" bestFit="1" customWidth="1"/>
    <col min="10496" max="10496" width="9.5703125" style="166" bestFit="1" customWidth="1"/>
    <col min="10497" max="10497" width="7.7109375" style="166" bestFit="1" customWidth="1"/>
    <col min="10498" max="10498" width="10.28515625" style="166" customWidth="1"/>
    <col min="10499" max="10499" width="9.140625" style="166"/>
    <col min="10500" max="10500" width="10" style="166" bestFit="1" customWidth="1"/>
    <col min="10501" max="10501" width="11" style="166" bestFit="1" customWidth="1"/>
    <col min="10502" max="10502" width="12.7109375" style="166" customWidth="1"/>
    <col min="10503" max="10503" width="12.28515625" style="166" customWidth="1"/>
    <col min="10504" max="10504" width="14.42578125" style="166" bestFit="1" customWidth="1"/>
    <col min="10505" max="10505" width="13" style="166" bestFit="1" customWidth="1"/>
    <col min="10506" max="10506" width="10.5703125" style="166" bestFit="1" customWidth="1"/>
    <col min="10507" max="10749" width="9.140625" style="166"/>
    <col min="10750" max="10750" width="16.140625" style="166" customWidth="1"/>
    <col min="10751" max="10751" width="11.42578125" style="166" bestFit="1" customWidth="1"/>
    <col min="10752" max="10752" width="9.5703125" style="166" bestFit="1" customWidth="1"/>
    <col min="10753" max="10753" width="7.7109375" style="166" bestFit="1" customWidth="1"/>
    <col min="10754" max="10754" width="10.28515625" style="166" customWidth="1"/>
    <col min="10755" max="10755" width="9.140625" style="166"/>
    <col min="10756" max="10756" width="10" style="166" bestFit="1" customWidth="1"/>
    <col min="10757" max="10757" width="11" style="166" bestFit="1" customWidth="1"/>
    <col min="10758" max="10758" width="12.7109375" style="166" customWidth="1"/>
    <col min="10759" max="10759" width="12.28515625" style="166" customWidth="1"/>
    <col min="10760" max="10760" width="14.42578125" style="166" bestFit="1" customWidth="1"/>
    <col min="10761" max="10761" width="13" style="166" bestFit="1" customWidth="1"/>
    <col min="10762" max="10762" width="10.5703125" style="166" bestFit="1" customWidth="1"/>
    <col min="10763" max="11005" width="9.140625" style="166"/>
    <col min="11006" max="11006" width="16.140625" style="166" customWidth="1"/>
    <col min="11007" max="11007" width="11.42578125" style="166" bestFit="1" customWidth="1"/>
    <col min="11008" max="11008" width="9.5703125" style="166" bestFit="1" customWidth="1"/>
    <col min="11009" max="11009" width="7.7109375" style="166" bestFit="1" customWidth="1"/>
    <col min="11010" max="11010" width="10.28515625" style="166" customWidth="1"/>
    <col min="11011" max="11011" width="9.140625" style="166"/>
    <col min="11012" max="11012" width="10" style="166" bestFit="1" customWidth="1"/>
    <col min="11013" max="11013" width="11" style="166" bestFit="1" customWidth="1"/>
    <col min="11014" max="11014" width="12.7109375" style="166" customWidth="1"/>
    <col min="11015" max="11015" width="12.28515625" style="166" customWidth="1"/>
    <col min="11016" max="11016" width="14.42578125" style="166" bestFit="1" customWidth="1"/>
    <col min="11017" max="11017" width="13" style="166" bestFit="1" customWidth="1"/>
    <col min="11018" max="11018" width="10.5703125" style="166" bestFit="1" customWidth="1"/>
    <col min="11019" max="11261" width="9.140625" style="166"/>
    <col min="11262" max="11262" width="16.140625" style="166" customWidth="1"/>
    <col min="11263" max="11263" width="11.42578125" style="166" bestFit="1" customWidth="1"/>
    <col min="11264" max="11264" width="9.5703125" style="166" bestFit="1" customWidth="1"/>
    <col min="11265" max="11265" width="7.7109375" style="166" bestFit="1" customWidth="1"/>
    <col min="11266" max="11266" width="10.28515625" style="166" customWidth="1"/>
    <col min="11267" max="11267" width="9.140625" style="166"/>
    <col min="11268" max="11268" width="10" style="166" bestFit="1" customWidth="1"/>
    <col min="11269" max="11269" width="11" style="166" bestFit="1" customWidth="1"/>
    <col min="11270" max="11270" width="12.7109375" style="166" customWidth="1"/>
    <col min="11271" max="11271" width="12.28515625" style="166" customWidth="1"/>
    <col min="11272" max="11272" width="14.42578125" style="166" bestFit="1" customWidth="1"/>
    <col min="11273" max="11273" width="13" style="166" bestFit="1" customWidth="1"/>
    <col min="11274" max="11274" width="10.5703125" style="166" bestFit="1" customWidth="1"/>
    <col min="11275" max="11517" width="9.140625" style="166"/>
    <col min="11518" max="11518" width="16.140625" style="166" customWidth="1"/>
    <col min="11519" max="11519" width="11.42578125" style="166" bestFit="1" customWidth="1"/>
    <col min="11520" max="11520" width="9.5703125" style="166" bestFit="1" customWidth="1"/>
    <col min="11521" max="11521" width="7.7109375" style="166" bestFit="1" customWidth="1"/>
    <col min="11522" max="11522" width="10.28515625" style="166" customWidth="1"/>
    <col min="11523" max="11523" width="9.140625" style="166"/>
    <col min="11524" max="11524" width="10" style="166" bestFit="1" customWidth="1"/>
    <col min="11525" max="11525" width="11" style="166" bestFit="1" customWidth="1"/>
    <col min="11526" max="11526" width="12.7109375" style="166" customWidth="1"/>
    <col min="11527" max="11527" width="12.28515625" style="166" customWidth="1"/>
    <col min="11528" max="11528" width="14.42578125" style="166" bestFit="1" customWidth="1"/>
    <col min="11529" max="11529" width="13" style="166" bestFit="1" customWidth="1"/>
    <col min="11530" max="11530" width="10.5703125" style="166" bestFit="1" customWidth="1"/>
    <col min="11531" max="11773" width="9.140625" style="166"/>
    <col min="11774" max="11774" width="16.140625" style="166" customWidth="1"/>
    <col min="11775" max="11775" width="11.42578125" style="166" bestFit="1" customWidth="1"/>
    <col min="11776" max="11776" width="9.5703125" style="166" bestFit="1" customWidth="1"/>
    <col min="11777" max="11777" width="7.7109375" style="166" bestFit="1" customWidth="1"/>
    <col min="11778" max="11778" width="10.28515625" style="166" customWidth="1"/>
    <col min="11779" max="11779" width="9.140625" style="166"/>
    <col min="11780" max="11780" width="10" style="166" bestFit="1" customWidth="1"/>
    <col min="11781" max="11781" width="11" style="166" bestFit="1" customWidth="1"/>
    <col min="11782" max="11782" width="12.7109375" style="166" customWidth="1"/>
    <col min="11783" max="11783" width="12.28515625" style="166" customWidth="1"/>
    <col min="11784" max="11784" width="14.42578125" style="166" bestFit="1" customWidth="1"/>
    <col min="11785" max="11785" width="13" style="166" bestFit="1" customWidth="1"/>
    <col min="11786" max="11786" width="10.5703125" style="166" bestFit="1" customWidth="1"/>
    <col min="11787" max="12029" width="9.140625" style="166"/>
    <col min="12030" max="12030" width="16.140625" style="166" customWidth="1"/>
    <col min="12031" max="12031" width="11.42578125" style="166" bestFit="1" customWidth="1"/>
    <col min="12032" max="12032" width="9.5703125" style="166" bestFit="1" customWidth="1"/>
    <col min="12033" max="12033" width="7.7109375" style="166" bestFit="1" customWidth="1"/>
    <col min="12034" max="12034" width="10.28515625" style="166" customWidth="1"/>
    <col min="12035" max="12035" width="9.140625" style="166"/>
    <col min="12036" max="12036" width="10" style="166" bestFit="1" customWidth="1"/>
    <col min="12037" max="12037" width="11" style="166" bestFit="1" customWidth="1"/>
    <col min="12038" max="12038" width="12.7109375" style="166" customWidth="1"/>
    <col min="12039" max="12039" width="12.28515625" style="166" customWidth="1"/>
    <col min="12040" max="12040" width="14.42578125" style="166" bestFit="1" customWidth="1"/>
    <col min="12041" max="12041" width="13" style="166" bestFit="1" customWidth="1"/>
    <col min="12042" max="12042" width="10.5703125" style="166" bestFit="1" customWidth="1"/>
    <col min="12043" max="12285" width="9.140625" style="166"/>
    <col min="12286" max="12286" width="16.140625" style="166" customWidth="1"/>
    <col min="12287" max="12287" width="11.42578125" style="166" bestFit="1" customWidth="1"/>
    <col min="12288" max="12288" width="9.5703125" style="166" bestFit="1" customWidth="1"/>
    <col min="12289" max="12289" width="7.7109375" style="166" bestFit="1" customWidth="1"/>
    <col min="12290" max="12290" width="10.28515625" style="166" customWidth="1"/>
    <col min="12291" max="12291" width="9.140625" style="166"/>
    <col min="12292" max="12292" width="10" style="166" bestFit="1" customWidth="1"/>
    <col min="12293" max="12293" width="11" style="166" bestFit="1" customWidth="1"/>
    <col min="12294" max="12294" width="12.7109375" style="166" customWidth="1"/>
    <col min="12295" max="12295" width="12.28515625" style="166" customWidth="1"/>
    <col min="12296" max="12296" width="14.42578125" style="166" bestFit="1" customWidth="1"/>
    <col min="12297" max="12297" width="13" style="166" bestFit="1" customWidth="1"/>
    <col min="12298" max="12298" width="10.5703125" style="166" bestFit="1" customWidth="1"/>
    <col min="12299" max="12541" width="9.140625" style="166"/>
    <col min="12542" max="12542" width="16.140625" style="166" customWidth="1"/>
    <col min="12543" max="12543" width="11.42578125" style="166" bestFit="1" customWidth="1"/>
    <col min="12544" max="12544" width="9.5703125" style="166" bestFit="1" customWidth="1"/>
    <col min="12545" max="12545" width="7.7109375" style="166" bestFit="1" customWidth="1"/>
    <col min="12546" max="12546" width="10.28515625" style="166" customWidth="1"/>
    <col min="12547" max="12547" width="9.140625" style="166"/>
    <col min="12548" max="12548" width="10" style="166" bestFit="1" customWidth="1"/>
    <col min="12549" max="12549" width="11" style="166" bestFit="1" customWidth="1"/>
    <col min="12550" max="12550" width="12.7109375" style="166" customWidth="1"/>
    <col min="12551" max="12551" width="12.28515625" style="166" customWidth="1"/>
    <col min="12552" max="12552" width="14.42578125" style="166" bestFit="1" customWidth="1"/>
    <col min="12553" max="12553" width="13" style="166" bestFit="1" customWidth="1"/>
    <col min="12554" max="12554" width="10.5703125" style="166" bestFit="1" customWidth="1"/>
    <col min="12555" max="12797" width="9.140625" style="166"/>
    <col min="12798" max="12798" width="16.140625" style="166" customWidth="1"/>
    <col min="12799" max="12799" width="11.42578125" style="166" bestFit="1" customWidth="1"/>
    <col min="12800" max="12800" width="9.5703125" style="166" bestFit="1" customWidth="1"/>
    <col min="12801" max="12801" width="7.7109375" style="166" bestFit="1" customWidth="1"/>
    <col min="12802" max="12802" width="10.28515625" style="166" customWidth="1"/>
    <col min="12803" max="12803" width="9.140625" style="166"/>
    <col min="12804" max="12804" width="10" style="166" bestFit="1" customWidth="1"/>
    <col min="12805" max="12805" width="11" style="166" bestFit="1" customWidth="1"/>
    <col min="12806" max="12806" width="12.7109375" style="166" customWidth="1"/>
    <col min="12807" max="12807" width="12.28515625" style="166" customWidth="1"/>
    <col min="12808" max="12808" width="14.42578125" style="166" bestFit="1" customWidth="1"/>
    <col min="12809" max="12809" width="13" style="166" bestFit="1" customWidth="1"/>
    <col min="12810" max="12810" width="10.5703125" style="166" bestFit="1" customWidth="1"/>
    <col min="12811" max="13053" width="9.140625" style="166"/>
    <col min="13054" max="13054" width="16.140625" style="166" customWidth="1"/>
    <col min="13055" max="13055" width="11.42578125" style="166" bestFit="1" customWidth="1"/>
    <col min="13056" max="13056" width="9.5703125" style="166" bestFit="1" customWidth="1"/>
    <col min="13057" max="13057" width="7.7109375" style="166" bestFit="1" customWidth="1"/>
    <col min="13058" max="13058" width="10.28515625" style="166" customWidth="1"/>
    <col min="13059" max="13059" width="9.140625" style="166"/>
    <col min="13060" max="13060" width="10" style="166" bestFit="1" customWidth="1"/>
    <col min="13061" max="13061" width="11" style="166" bestFit="1" customWidth="1"/>
    <col min="13062" max="13062" width="12.7109375" style="166" customWidth="1"/>
    <col min="13063" max="13063" width="12.28515625" style="166" customWidth="1"/>
    <col min="13064" max="13064" width="14.42578125" style="166" bestFit="1" customWidth="1"/>
    <col min="13065" max="13065" width="13" style="166" bestFit="1" customWidth="1"/>
    <col min="13066" max="13066" width="10.5703125" style="166" bestFit="1" customWidth="1"/>
    <col min="13067" max="13309" width="9.140625" style="166"/>
    <col min="13310" max="13310" width="16.140625" style="166" customWidth="1"/>
    <col min="13311" max="13311" width="11.42578125" style="166" bestFit="1" customWidth="1"/>
    <col min="13312" max="13312" width="9.5703125" style="166" bestFit="1" customWidth="1"/>
    <col min="13313" max="13313" width="7.7109375" style="166" bestFit="1" customWidth="1"/>
    <col min="13314" max="13314" width="10.28515625" style="166" customWidth="1"/>
    <col min="13315" max="13315" width="9.140625" style="166"/>
    <col min="13316" max="13316" width="10" style="166" bestFit="1" customWidth="1"/>
    <col min="13317" max="13317" width="11" style="166" bestFit="1" customWidth="1"/>
    <col min="13318" max="13318" width="12.7109375" style="166" customWidth="1"/>
    <col min="13319" max="13319" width="12.28515625" style="166" customWidth="1"/>
    <col min="13320" max="13320" width="14.42578125" style="166" bestFit="1" customWidth="1"/>
    <col min="13321" max="13321" width="13" style="166" bestFit="1" customWidth="1"/>
    <col min="13322" max="13322" width="10.5703125" style="166" bestFit="1" customWidth="1"/>
    <col min="13323" max="13565" width="9.140625" style="166"/>
    <col min="13566" max="13566" width="16.140625" style="166" customWidth="1"/>
    <col min="13567" max="13567" width="11.42578125" style="166" bestFit="1" customWidth="1"/>
    <col min="13568" max="13568" width="9.5703125" style="166" bestFit="1" customWidth="1"/>
    <col min="13569" max="13569" width="7.7109375" style="166" bestFit="1" customWidth="1"/>
    <col min="13570" max="13570" width="10.28515625" style="166" customWidth="1"/>
    <col min="13571" max="13571" width="9.140625" style="166"/>
    <col min="13572" max="13572" width="10" style="166" bestFit="1" customWidth="1"/>
    <col min="13573" max="13573" width="11" style="166" bestFit="1" customWidth="1"/>
    <col min="13574" max="13574" width="12.7109375" style="166" customWidth="1"/>
    <col min="13575" max="13575" width="12.28515625" style="166" customWidth="1"/>
    <col min="13576" max="13576" width="14.42578125" style="166" bestFit="1" customWidth="1"/>
    <col min="13577" max="13577" width="13" style="166" bestFit="1" customWidth="1"/>
    <col min="13578" max="13578" width="10.5703125" style="166" bestFit="1" customWidth="1"/>
    <col min="13579" max="13821" width="9.140625" style="166"/>
    <col min="13822" max="13822" width="16.140625" style="166" customWidth="1"/>
    <col min="13823" max="13823" width="11.42578125" style="166" bestFit="1" customWidth="1"/>
    <col min="13824" max="13824" width="9.5703125" style="166" bestFit="1" customWidth="1"/>
    <col min="13825" max="13825" width="7.7109375" style="166" bestFit="1" customWidth="1"/>
    <col min="13826" max="13826" width="10.28515625" style="166" customWidth="1"/>
    <col min="13827" max="13827" width="9.140625" style="166"/>
    <col min="13828" max="13828" width="10" style="166" bestFit="1" customWidth="1"/>
    <col min="13829" max="13829" width="11" style="166" bestFit="1" customWidth="1"/>
    <col min="13830" max="13830" width="12.7109375" style="166" customWidth="1"/>
    <col min="13831" max="13831" width="12.28515625" style="166" customWidth="1"/>
    <col min="13832" max="13832" width="14.42578125" style="166" bestFit="1" customWidth="1"/>
    <col min="13833" max="13833" width="13" style="166" bestFit="1" customWidth="1"/>
    <col min="13834" max="13834" width="10.5703125" style="166" bestFit="1" customWidth="1"/>
    <col min="13835" max="14077" width="9.140625" style="166"/>
    <col min="14078" max="14078" width="16.140625" style="166" customWidth="1"/>
    <col min="14079" max="14079" width="11.42578125" style="166" bestFit="1" customWidth="1"/>
    <col min="14080" max="14080" width="9.5703125" style="166" bestFit="1" customWidth="1"/>
    <col min="14081" max="14081" width="7.7109375" style="166" bestFit="1" customWidth="1"/>
    <col min="14082" max="14082" width="10.28515625" style="166" customWidth="1"/>
    <col min="14083" max="14083" width="9.140625" style="166"/>
    <col min="14084" max="14084" width="10" style="166" bestFit="1" customWidth="1"/>
    <col min="14085" max="14085" width="11" style="166" bestFit="1" customWidth="1"/>
    <col min="14086" max="14086" width="12.7109375" style="166" customWidth="1"/>
    <col min="14087" max="14087" width="12.28515625" style="166" customWidth="1"/>
    <col min="14088" max="14088" width="14.42578125" style="166" bestFit="1" customWidth="1"/>
    <col min="14089" max="14089" width="13" style="166" bestFit="1" customWidth="1"/>
    <col min="14090" max="14090" width="10.5703125" style="166" bestFit="1" customWidth="1"/>
    <col min="14091" max="14333" width="9.140625" style="166"/>
    <col min="14334" max="14334" width="16.140625" style="166" customWidth="1"/>
    <col min="14335" max="14335" width="11.42578125" style="166" bestFit="1" customWidth="1"/>
    <col min="14336" max="14336" width="9.5703125" style="166" bestFit="1" customWidth="1"/>
    <col min="14337" max="14337" width="7.7109375" style="166" bestFit="1" customWidth="1"/>
    <col min="14338" max="14338" width="10.28515625" style="166" customWidth="1"/>
    <col min="14339" max="14339" width="9.140625" style="166"/>
    <col min="14340" max="14340" width="10" style="166" bestFit="1" customWidth="1"/>
    <col min="14341" max="14341" width="11" style="166" bestFit="1" customWidth="1"/>
    <col min="14342" max="14342" width="12.7109375" style="166" customWidth="1"/>
    <col min="14343" max="14343" width="12.28515625" style="166" customWidth="1"/>
    <col min="14344" max="14344" width="14.42578125" style="166" bestFit="1" customWidth="1"/>
    <col min="14345" max="14345" width="13" style="166" bestFit="1" customWidth="1"/>
    <col min="14346" max="14346" width="10.5703125" style="166" bestFit="1" customWidth="1"/>
    <col min="14347" max="14589" width="9.140625" style="166"/>
    <col min="14590" max="14590" width="16.140625" style="166" customWidth="1"/>
    <col min="14591" max="14591" width="11.42578125" style="166" bestFit="1" customWidth="1"/>
    <col min="14592" max="14592" width="9.5703125" style="166" bestFit="1" customWidth="1"/>
    <col min="14593" max="14593" width="7.7109375" style="166" bestFit="1" customWidth="1"/>
    <col min="14594" max="14594" width="10.28515625" style="166" customWidth="1"/>
    <col min="14595" max="14595" width="9.140625" style="166"/>
    <col min="14596" max="14596" width="10" style="166" bestFit="1" customWidth="1"/>
    <col min="14597" max="14597" width="11" style="166" bestFit="1" customWidth="1"/>
    <col min="14598" max="14598" width="12.7109375" style="166" customWidth="1"/>
    <col min="14599" max="14599" width="12.28515625" style="166" customWidth="1"/>
    <col min="14600" max="14600" width="14.42578125" style="166" bestFit="1" customWidth="1"/>
    <col min="14601" max="14601" width="13" style="166" bestFit="1" customWidth="1"/>
    <col min="14602" max="14602" width="10.5703125" style="166" bestFit="1" customWidth="1"/>
    <col min="14603" max="14845" width="9.140625" style="166"/>
    <col min="14846" max="14846" width="16.140625" style="166" customWidth="1"/>
    <col min="14847" max="14847" width="11.42578125" style="166" bestFit="1" customWidth="1"/>
    <col min="14848" max="14848" width="9.5703125" style="166" bestFit="1" customWidth="1"/>
    <col min="14849" max="14849" width="7.7109375" style="166" bestFit="1" customWidth="1"/>
    <col min="14850" max="14850" width="10.28515625" style="166" customWidth="1"/>
    <col min="14851" max="14851" width="9.140625" style="166"/>
    <col min="14852" max="14852" width="10" style="166" bestFit="1" customWidth="1"/>
    <col min="14853" max="14853" width="11" style="166" bestFit="1" customWidth="1"/>
    <col min="14854" max="14854" width="12.7109375" style="166" customWidth="1"/>
    <col min="14855" max="14855" width="12.28515625" style="166" customWidth="1"/>
    <col min="14856" max="14856" width="14.42578125" style="166" bestFit="1" customWidth="1"/>
    <col min="14857" max="14857" width="13" style="166" bestFit="1" customWidth="1"/>
    <col min="14858" max="14858" width="10.5703125" style="166" bestFit="1" customWidth="1"/>
    <col min="14859" max="15101" width="9.140625" style="166"/>
    <col min="15102" max="15102" width="16.140625" style="166" customWidth="1"/>
    <col min="15103" max="15103" width="11.42578125" style="166" bestFit="1" customWidth="1"/>
    <col min="15104" max="15104" width="9.5703125" style="166" bestFit="1" customWidth="1"/>
    <col min="15105" max="15105" width="7.7109375" style="166" bestFit="1" customWidth="1"/>
    <col min="15106" max="15106" width="10.28515625" style="166" customWidth="1"/>
    <col min="15107" max="15107" width="9.140625" style="166"/>
    <col min="15108" max="15108" width="10" style="166" bestFit="1" customWidth="1"/>
    <col min="15109" max="15109" width="11" style="166" bestFit="1" customWidth="1"/>
    <col min="15110" max="15110" width="12.7109375" style="166" customWidth="1"/>
    <col min="15111" max="15111" width="12.28515625" style="166" customWidth="1"/>
    <col min="15112" max="15112" width="14.42578125" style="166" bestFit="1" customWidth="1"/>
    <col min="15113" max="15113" width="13" style="166" bestFit="1" customWidth="1"/>
    <col min="15114" max="15114" width="10.5703125" style="166" bestFit="1" customWidth="1"/>
    <col min="15115" max="15357" width="9.140625" style="166"/>
    <col min="15358" max="15358" width="16.140625" style="166" customWidth="1"/>
    <col min="15359" max="15359" width="11.42578125" style="166" bestFit="1" customWidth="1"/>
    <col min="15360" max="15360" width="9.5703125" style="166" bestFit="1" customWidth="1"/>
    <col min="15361" max="15361" width="7.7109375" style="166" bestFit="1" customWidth="1"/>
    <col min="15362" max="15362" width="10.28515625" style="166" customWidth="1"/>
    <col min="15363" max="15363" width="9.140625" style="166"/>
    <col min="15364" max="15364" width="10" style="166" bestFit="1" customWidth="1"/>
    <col min="15365" max="15365" width="11" style="166" bestFit="1" customWidth="1"/>
    <col min="15366" max="15366" width="12.7109375" style="166" customWidth="1"/>
    <col min="15367" max="15367" width="12.28515625" style="166" customWidth="1"/>
    <col min="15368" max="15368" width="14.42578125" style="166" bestFit="1" customWidth="1"/>
    <col min="15369" max="15369" width="13" style="166" bestFit="1" customWidth="1"/>
    <col min="15370" max="15370" width="10.5703125" style="166" bestFit="1" customWidth="1"/>
    <col min="15371" max="15613" width="9.140625" style="166"/>
    <col min="15614" max="15614" width="16.140625" style="166" customWidth="1"/>
    <col min="15615" max="15615" width="11.42578125" style="166" bestFit="1" customWidth="1"/>
    <col min="15616" max="15616" width="9.5703125" style="166" bestFit="1" customWidth="1"/>
    <col min="15617" max="15617" width="7.7109375" style="166" bestFit="1" customWidth="1"/>
    <col min="15618" max="15618" width="10.28515625" style="166" customWidth="1"/>
    <col min="15619" max="15619" width="9.140625" style="166"/>
    <col min="15620" max="15620" width="10" style="166" bestFit="1" customWidth="1"/>
    <col min="15621" max="15621" width="11" style="166" bestFit="1" customWidth="1"/>
    <col min="15622" max="15622" width="12.7109375" style="166" customWidth="1"/>
    <col min="15623" max="15623" width="12.28515625" style="166" customWidth="1"/>
    <col min="15624" max="15624" width="14.42578125" style="166" bestFit="1" customWidth="1"/>
    <col min="15625" max="15625" width="13" style="166" bestFit="1" customWidth="1"/>
    <col min="15626" max="15626" width="10.5703125" style="166" bestFit="1" customWidth="1"/>
    <col min="15627" max="15869" width="9.140625" style="166"/>
    <col min="15870" max="15870" width="16.140625" style="166" customWidth="1"/>
    <col min="15871" max="15871" width="11.42578125" style="166" bestFit="1" customWidth="1"/>
    <col min="15872" max="15872" width="9.5703125" style="166" bestFit="1" customWidth="1"/>
    <col min="15873" max="15873" width="7.7109375" style="166" bestFit="1" customWidth="1"/>
    <col min="15874" max="15874" width="10.28515625" style="166" customWidth="1"/>
    <col min="15875" max="15875" width="9.140625" style="166"/>
    <col min="15876" max="15876" width="10" style="166" bestFit="1" customWidth="1"/>
    <col min="15877" max="15877" width="11" style="166" bestFit="1" customWidth="1"/>
    <col min="15878" max="15878" width="12.7109375" style="166" customWidth="1"/>
    <col min="15879" max="15879" width="12.28515625" style="166" customWidth="1"/>
    <col min="15880" max="15880" width="14.42578125" style="166" bestFit="1" customWidth="1"/>
    <col min="15881" max="15881" width="13" style="166" bestFit="1" customWidth="1"/>
    <col min="15882" max="15882" width="10.5703125" style="166" bestFit="1" customWidth="1"/>
    <col min="15883" max="16125" width="9.140625" style="166"/>
    <col min="16126" max="16126" width="16.140625" style="166" customWidth="1"/>
    <col min="16127" max="16127" width="11.42578125" style="166" bestFit="1" customWidth="1"/>
    <col min="16128" max="16128" width="9.5703125" style="166" bestFit="1" customWidth="1"/>
    <col min="16129" max="16129" width="7.7109375" style="166" bestFit="1" customWidth="1"/>
    <col min="16130" max="16130" width="10.28515625" style="166" customWidth="1"/>
    <col min="16131" max="16131" width="9.140625" style="166"/>
    <col min="16132" max="16132" width="10" style="166" bestFit="1" customWidth="1"/>
    <col min="16133" max="16133" width="11" style="166" bestFit="1" customWidth="1"/>
    <col min="16134" max="16134" width="12.7109375" style="166" customWidth="1"/>
    <col min="16135" max="16135" width="12.28515625" style="166" customWidth="1"/>
    <col min="16136" max="16136" width="14.42578125" style="166" bestFit="1" customWidth="1"/>
    <col min="16137" max="16137" width="13" style="166" bestFit="1" customWidth="1"/>
    <col min="16138" max="16138" width="10.5703125" style="166" bestFit="1" customWidth="1"/>
    <col min="16139" max="16384" width="9.140625" style="166"/>
  </cols>
  <sheetData>
    <row r="1" spans="1:13" ht="34.5" customHeight="1" thickBot="1">
      <c r="A1" s="356" t="s">
        <v>453</v>
      </c>
      <c r="B1" s="356"/>
      <c r="C1" s="356"/>
      <c r="D1" s="356"/>
      <c r="E1" s="356"/>
      <c r="F1" s="356"/>
      <c r="G1" s="356"/>
      <c r="H1" s="356"/>
      <c r="I1" s="356"/>
      <c r="K1" s="165"/>
      <c r="L1" s="165"/>
      <c r="M1" s="165"/>
    </row>
    <row r="2" spans="1:13" ht="30" customHeight="1" thickBot="1">
      <c r="A2" s="357" t="s">
        <v>68</v>
      </c>
      <c r="B2" s="363" t="s">
        <v>158</v>
      </c>
      <c r="C2" s="363" t="s">
        <v>200</v>
      </c>
      <c r="D2" s="374" t="s">
        <v>201</v>
      </c>
      <c r="E2" s="361" t="s">
        <v>202</v>
      </c>
      <c r="F2" s="361" t="s">
        <v>203</v>
      </c>
      <c r="G2" s="361" t="s">
        <v>204</v>
      </c>
      <c r="H2" s="361" t="s">
        <v>205</v>
      </c>
      <c r="I2" s="363" t="s">
        <v>206</v>
      </c>
    </row>
    <row r="3" spans="1:13" ht="36" customHeight="1" thickBot="1">
      <c r="A3" s="358"/>
      <c r="B3" s="364"/>
      <c r="C3" s="364"/>
      <c r="D3" s="375"/>
      <c r="E3" s="362"/>
      <c r="F3" s="362"/>
      <c r="G3" s="362"/>
      <c r="H3" s="362"/>
      <c r="I3" s="364"/>
    </row>
    <row r="4" spans="1:13" ht="21" customHeight="1" thickBot="1">
      <c r="A4" s="74">
        <v>1400</v>
      </c>
      <c r="B4" s="74">
        <f t="shared" ref="B4:I4" si="0">SUM(B5:B37)</f>
        <v>142228</v>
      </c>
      <c r="C4" s="74">
        <f t="shared" si="0"/>
        <v>1703</v>
      </c>
      <c r="D4" s="74">
        <f t="shared" si="0"/>
        <v>1152</v>
      </c>
      <c r="E4" s="74">
        <f t="shared" si="0"/>
        <v>1835</v>
      </c>
      <c r="F4" s="74">
        <f t="shared" si="0"/>
        <v>3125</v>
      </c>
      <c r="G4" s="74">
        <f t="shared" si="0"/>
        <v>5533</v>
      </c>
      <c r="H4" s="74">
        <f t="shared" si="0"/>
        <v>6316</v>
      </c>
      <c r="I4" s="74">
        <f t="shared" si="0"/>
        <v>122564</v>
      </c>
      <c r="J4" s="167"/>
      <c r="K4" s="168"/>
      <c r="M4" s="168"/>
    </row>
    <row r="5" spans="1:13" ht="21" customHeight="1" thickBot="1">
      <c r="A5" s="5" t="s">
        <v>41</v>
      </c>
      <c r="B5" s="79">
        <f>SUM(C5:I5)</f>
        <v>7723</v>
      </c>
      <c r="C5" s="80">
        <v>140</v>
      </c>
      <c r="D5" s="76">
        <v>67</v>
      </c>
      <c r="E5" s="80">
        <v>171</v>
      </c>
      <c r="F5" s="76">
        <v>202</v>
      </c>
      <c r="G5" s="80">
        <v>353</v>
      </c>
      <c r="H5" s="76">
        <v>428</v>
      </c>
      <c r="I5" s="80">
        <v>6362</v>
      </c>
      <c r="J5" s="167"/>
      <c r="K5" s="168"/>
      <c r="M5" s="168"/>
    </row>
    <row r="6" spans="1:13" ht="21" customHeight="1" thickBot="1">
      <c r="A6" s="11" t="s">
        <v>42</v>
      </c>
      <c r="B6" s="278">
        <f>SUM(C6:I6)</f>
        <v>3202</v>
      </c>
      <c r="C6" s="86">
        <v>82</v>
      </c>
      <c r="D6" s="83">
        <v>50</v>
      </c>
      <c r="E6" s="86">
        <v>81</v>
      </c>
      <c r="F6" s="83">
        <v>111</v>
      </c>
      <c r="G6" s="86">
        <v>154</v>
      </c>
      <c r="H6" s="83">
        <v>173</v>
      </c>
      <c r="I6" s="86">
        <v>2551</v>
      </c>
      <c r="J6" s="167"/>
      <c r="K6" s="168"/>
      <c r="M6" s="168"/>
    </row>
    <row r="7" spans="1:13" ht="21" customHeight="1" thickBot="1">
      <c r="A7" s="11" t="s">
        <v>43</v>
      </c>
      <c r="B7" s="278">
        <f t="shared" ref="B7:B37" si="1">SUM(C7:I7)</f>
        <v>2088</v>
      </c>
      <c r="C7" s="86">
        <v>63</v>
      </c>
      <c r="D7" s="83">
        <v>27</v>
      </c>
      <c r="E7" s="86">
        <v>39</v>
      </c>
      <c r="F7" s="83">
        <v>49</v>
      </c>
      <c r="G7" s="86">
        <v>82</v>
      </c>
      <c r="H7" s="83">
        <v>117</v>
      </c>
      <c r="I7" s="86">
        <v>1711</v>
      </c>
      <c r="J7" s="167"/>
      <c r="K7" s="168"/>
      <c r="M7" s="168"/>
    </row>
    <row r="8" spans="1:13" ht="21" customHeight="1" thickBot="1">
      <c r="A8" s="11" t="s">
        <v>0</v>
      </c>
      <c r="B8" s="278">
        <f t="shared" si="1"/>
        <v>11201</v>
      </c>
      <c r="C8" s="86">
        <v>116</v>
      </c>
      <c r="D8" s="83">
        <v>73</v>
      </c>
      <c r="E8" s="86">
        <v>109</v>
      </c>
      <c r="F8" s="83">
        <v>259</v>
      </c>
      <c r="G8" s="86">
        <v>426</v>
      </c>
      <c r="H8" s="83">
        <v>393</v>
      </c>
      <c r="I8" s="86">
        <v>9825</v>
      </c>
      <c r="J8" s="167"/>
      <c r="K8" s="168"/>
      <c r="M8" s="168"/>
    </row>
    <row r="9" spans="1:13" ht="21" customHeight="1" thickBot="1">
      <c r="A9" s="11" t="s">
        <v>33</v>
      </c>
      <c r="B9" s="278">
        <f t="shared" si="1"/>
        <v>5413</v>
      </c>
      <c r="C9" s="86">
        <v>51</v>
      </c>
      <c r="D9" s="83">
        <v>37</v>
      </c>
      <c r="E9" s="86">
        <v>70</v>
      </c>
      <c r="F9" s="83">
        <v>123</v>
      </c>
      <c r="G9" s="86">
        <v>214</v>
      </c>
      <c r="H9" s="83">
        <v>234</v>
      </c>
      <c r="I9" s="86">
        <v>4684</v>
      </c>
      <c r="J9" s="167"/>
      <c r="K9" s="168"/>
      <c r="M9" s="168"/>
    </row>
    <row r="10" spans="1:13" ht="21" customHeight="1" thickBot="1">
      <c r="A10" s="11" t="s">
        <v>44</v>
      </c>
      <c r="B10" s="278">
        <f t="shared" si="1"/>
        <v>1637</v>
      </c>
      <c r="C10" s="86">
        <v>12</v>
      </c>
      <c r="D10" s="83">
        <v>5</v>
      </c>
      <c r="E10" s="86">
        <v>16</v>
      </c>
      <c r="F10" s="83">
        <v>29</v>
      </c>
      <c r="G10" s="86">
        <v>58</v>
      </c>
      <c r="H10" s="83">
        <v>98</v>
      </c>
      <c r="I10" s="86">
        <v>1419</v>
      </c>
      <c r="J10" s="167"/>
      <c r="K10" s="168"/>
      <c r="M10" s="168"/>
    </row>
    <row r="11" spans="1:13" ht="21" customHeight="1" thickBot="1">
      <c r="A11" s="11" t="s">
        <v>1</v>
      </c>
      <c r="B11" s="278">
        <f t="shared" si="1"/>
        <v>2685</v>
      </c>
      <c r="C11" s="86">
        <v>12</v>
      </c>
      <c r="D11" s="83">
        <v>9</v>
      </c>
      <c r="E11" s="86">
        <v>13</v>
      </c>
      <c r="F11" s="83">
        <v>24</v>
      </c>
      <c r="G11" s="86">
        <v>87</v>
      </c>
      <c r="H11" s="83">
        <v>154</v>
      </c>
      <c r="I11" s="86">
        <v>2386</v>
      </c>
      <c r="J11" s="167"/>
      <c r="K11" s="168"/>
      <c r="M11" s="168"/>
    </row>
    <row r="12" spans="1:13" ht="21" customHeight="1" thickBot="1">
      <c r="A12" s="11" t="s">
        <v>45</v>
      </c>
      <c r="B12" s="278">
        <f t="shared" si="1"/>
        <v>1975</v>
      </c>
      <c r="C12" s="86">
        <v>34</v>
      </c>
      <c r="D12" s="83">
        <v>17</v>
      </c>
      <c r="E12" s="86">
        <v>34</v>
      </c>
      <c r="F12" s="83">
        <v>47</v>
      </c>
      <c r="G12" s="86">
        <v>96</v>
      </c>
      <c r="H12" s="83">
        <v>86</v>
      </c>
      <c r="I12" s="86">
        <v>1661</v>
      </c>
      <c r="J12" s="167"/>
      <c r="K12" s="168"/>
      <c r="M12" s="168"/>
    </row>
    <row r="13" spans="1:13" ht="21" customHeight="1" thickBot="1">
      <c r="A13" s="11" t="s">
        <v>46</v>
      </c>
      <c r="B13" s="278">
        <f t="shared" si="1"/>
        <v>827</v>
      </c>
      <c r="C13" s="86">
        <v>14</v>
      </c>
      <c r="D13" s="83">
        <v>8</v>
      </c>
      <c r="E13" s="86">
        <v>12</v>
      </c>
      <c r="F13" s="83">
        <v>21</v>
      </c>
      <c r="G13" s="86">
        <v>31</v>
      </c>
      <c r="H13" s="83">
        <v>50</v>
      </c>
      <c r="I13" s="86">
        <v>691</v>
      </c>
      <c r="J13" s="167"/>
      <c r="K13" s="168"/>
      <c r="M13" s="168"/>
    </row>
    <row r="14" spans="1:13" ht="21" customHeight="1" thickBot="1">
      <c r="A14" s="11" t="s">
        <v>47</v>
      </c>
      <c r="B14" s="278">
        <f t="shared" si="1"/>
        <v>8701</v>
      </c>
      <c r="C14" s="86">
        <v>95</v>
      </c>
      <c r="D14" s="83">
        <v>68</v>
      </c>
      <c r="E14" s="86">
        <v>169</v>
      </c>
      <c r="F14" s="83">
        <v>254</v>
      </c>
      <c r="G14" s="86">
        <v>355</v>
      </c>
      <c r="H14" s="83">
        <v>381</v>
      </c>
      <c r="I14" s="86">
        <v>7379</v>
      </c>
      <c r="J14" s="167"/>
      <c r="K14" s="168"/>
      <c r="M14" s="168"/>
    </row>
    <row r="15" spans="1:13" ht="21" customHeight="1" thickBot="1">
      <c r="A15" s="11" t="s">
        <v>29</v>
      </c>
      <c r="B15" s="278">
        <f t="shared" si="1"/>
        <v>1191</v>
      </c>
      <c r="C15" s="86">
        <v>23</v>
      </c>
      <c r="D15" s="83">
        <v>10</v>
      </c>
      <c r="E15" s="86">
        <v>22</v>
      </c>
      <c r="F15" s="83">
        <v>30</v>
      </c>
      <c r="G15" s="86">
        <v>59</v>
      </c>
      <c r="H15" s="83">
        <v>60</v>
      </c>
      <c r="I15" s="86">
        <v>987</v>
      </c>
      <c r="J15" s="167"/>
      <c r="K15" s="168"/>
      <c r="M15" s="168"/>
    </row>
    <row r="16" spans="1:13" ht="21" customHeight="1" thickBot="1">
      <c r="A16" s="11" t="s">
        <v>2</v>
      </c>
      <c r="B16" s="278">
        <f t="shared" si="1"/>
        <v>11936</v>
      </c>
      <c r="C16" s="86">
        <v>120</v>
      </c>
      <c r="D16" s="83">
        <v>75</v>
      </c>
      <c r="E16" s="86">
        <v>118</v>
      </c>
      <c r="F16" s="83">
        <v>256</v>
      </c>
      <c r="G16" s="86">
        <v>517</v>
      </c>
      <c r="H16" s="83">
        <v>600</v>
      </c>
      <c r="I16" s="86">
        <v>10250</v>
      </c>
      <c r="J16" s="167"/>
      <c r="K16" s="168"/>
      <c r="M16" s="168"/>
    </row>
    <row r="17" spans="1:13" ht="21" customHeight="1" thickBot="1">
      <c r="A17" s="11" t="s">
        <v>3</v>
      </c>
      <c r="B17" s="278">
        <f t="shared" si="1"/>
        <v>2868</v>
      </c>
      <c r="C17" s="86">
        <v>33</v>
      </c>
      <c r="D17" s="83">
        <v>16</v>
      </c>
      <c r="E17" s="86">
        <v>35</v>
      </c>
      <c r="F17" s="83">
        <v>69</v>
      </c>
      <c r="G17" s="86">
        <v>107</v>
      </c>
      <c r="H17" s="83">
        <v>111</v>
      </c>
      <c r="I17" s="86">
        <v>2497</v>
      </c>
      <c r="J17" s="167"/>
      <c r="K17" s="168"/>
      <c r="M17" s="168"/>
    </row>
    <row r="18" spans="1:13" ht="21" customHeight="1" thickBot="1">
      <c r="A18" s="11" t="s">
        <v>4</v>
      </c>
      <c r="B18" s="278">
        <f t="shared" si="1"/>
        <v>1902</v>
      </c>
      <c r="C18" s="86">
        <v>22</v>
      </c>
      <c r="D18" s="83">
        <v>18</v>
      </c>
      <c r="E18" s="86">
        <v>22</v>
      </c>
      <c r="F18" s="83">
        <v>39</v>
      </c>
      <c r="G18" s="86">
        <v>66</v>
      </c>
      <c r="H18" s="83">
        <v>79</v>
      </c>
      <c r="I18" s="86">
        <v>1656</v>
      </c>
      <c r="J18" s="167"/>
      <c r="K18" s="168"/>
      <c r="M18" s="168"/>
    </row>
    <row r="19" spans="1:13" ht="21" customHeight="1" thickBot="1">
      <c r="A19" s="11" t="s">
        <v>48</v>
      </c>
      <c r="B19" s="278">
        <f t="shared" si="1"/>
        <v>1550</v>
      </c>
      <c r="C19" s="86">
        <v>16</v>
      </c>
      <c r="D19" s="83">
        <v>19</v>
      </c>
      <c r="E19" s="86">
        <v>16</v>
      </c>
      <c r="F19" s="83">
        <v>29</v>
      </c>
      <c r="G19" s="86">
        <v>39</v>
      </c>
      <c r="H19" s="83">
        <v>51</v>
      </c>
      <c r="I19" s="86">
        <v>1380</v>
      </c>
      <c r="J19" s="167"/>
      <c r="K19" s="168"/>
      <c r="M19" s="168"/>
    </row>
    <row r="20" spans="1:13" ht="21" customHeight="1" thickBot="1">
      <c r="A20" s="11" t="s">
        <v>49</v>
      </c>
      <c r="B20" s="278">
        <f t="shared" si="1"/>
        <v>7951</v>
      </c>
      <c r="C20" s="86">
        <v>60</v>
      </c>
      <c r="D20" s="83">
        <v>76</v>
      </c>
      <c r="E20" s="86">
        <v>79</v>
      </c>
      <c r="F20" s="83">
        <v>116</v>
      </c>
      <c r="G20" s="86">
        <v>198</v>
      </c>
      <c r="H20" s="83">
        <v>264</v>
      </c>
      <c r="I20" s="86">
        <v>7158</v>
      </c>
      <c r="J20" s="167"/>
      <c r="K20" s="168"/>
      <c r="M20" s="168"/>
    </row>
    <row r="21" spans="1:13" ht="21" customHeight="1" thickBot="1">
      <c r="A21" s="11" t="s">
        <v>50</v>
      </c>
      <c r="B21" s="278">
        <f t="shared" si="1"/>
        <v>6846</v>
      </c>
      <c r="C21" s="86">
        <v>61</v>
      </c>
      <c r="D21" s="83">
        <v>84</v>
      </c>
      <c r="E21" s="86">
        <v>125</v>
      </c>
      <c r="F21" s="83">
        <v>199</v>
      </c>
      <c r="G21" s="86">
        <v>340</v>
      </c>
      <c r="H21" s="83">
        <v>334</v>
      </c>
      <c r="I21" s="86">
        <v>5703</v>
      </c>
      <c r="J21" s="167"/>
      <c r="K21" s="168"/>
      <c r="M21" s="168"/>
    </row>
    <row r="22" spans="1:13" ht="21" customHeight="1" thickBot="1">
      <c r="A22" s="11" t="s">
        <v>51</v>
      </c>
      <c r="B22" s="278">
        <f t="shared" si="1"/>
        <v>7417</v>
      </c>
      <c r="C22" s="86">
        <v>35</v>
      </c>
      <c r="D22" s="83">
        <v>52</v>
      </c>
      <c r="E22" s="86">
        <v>81</v>
      </c>
      <c r="F22" s="83">
        <v>104</v>
      </c>
      <c r="G22" s="86">
        <v>216</v>
      </c>
      <c r="H22" s="83">
        <v>259</v>
      </c>
      <c r="I22" s="86">
        <v>6670</v>
      </c>
      <c r="J22" s="167"/>
      <c r="K22" s="168"/>
      <c r="M22" s="168"/>
    </row>
    <row r="23" spans="1:13" ht="21" customHeight="1" thickBot="1">
      <c r="A23" s="11" t="s">
        <v>5</v>
      </c>
      <c r="B23" s="278">
        <f t="shared" si="1"/>
        <v>7749</v>
      </c>
      <c r="C23" s="86">
        <v>73</v>
      </c>
      <c r="D23" s="83">
        <v>49</v>
      </c>
      <c r="E23" s="86">
        <v>70</v>
      </c>
      <c r="F23" s="83">
        <v>135</v>
      </c>
      <c r="G23" s="86">
        <v>277</v>
      </c>
      <c r="H23" s="83">
        <v>351</v>
      </c>
      <c r="I23" s="86">
        <v>6794</v>
      </c>
      <c r="J23" s="167"/>
      <c r="K23" s="168"/>
      <c r="M23" s="168"/>
    </row>
    <row r="24" spans="1:13" ht="21" customHeight="1" thickBot="1">
      <c r="A24" s="11" t="s">
        <v>52</v>
      </c>
      <c r="B24" s="278">
        <f t="shared" si="1"/>
        <v>3043</v>
      </c>
      <c r="C24" s="86">
        <v>20</v>
      </c>
      <c r="D24" s="83">
        <v>27</v>
      </c>
      <c r="E24" s="86">
        <v>38</v>
      </c>
      <c r="F24" s="83">
        <v>72</v>
      </c>
      <c r="G24" s="86">
        <v>103</v>
      </c>
      <c r="H24" s="83">
        <v>112</v>
      </c>
      <c r="I24" s="86">
        <v>2671</v>
      </c>
      <c r="J24" s="167"/>
      <c r="K24" s="168"/>
      <c r="M24" s="168"/>
    </row>
    <row r="25" spans="1:13" ht="21" customHeight="1" thickBot="1">
      <c r="A25" s="11" t="s">
        <v>6</v>
      </c>
      <c r="B25" s="278">
        <f t="shared" si="1"/>
        <v>2290</v>
      </c>
      <c r="C25" s="86">
        <v>19</v>
      </c>
      <c r="D25" s="83">
        <v>17</v>
      </c>
      <c r="E25" s="86">
        <v>31</v>
      </c>
      <c r="F25" s="83">
        <v>51</v>
      </c>
      <c r="G25" s="86">
        <v>108</v>
      </c>
      <c r="H25" s="83">
        <v>101</v>
      </c>
      <c r="I25" s="86">
        <v>1963</v>
      </c>
      <c r="J25" s="167"/>
      <c r="K25" s="168"/>
      <c r="M25" s="168"/>
    </row>
    <row r="26" spans="1:13" ht="21" customHeight="1" thickBot="1">
      <c r="A26" s="11" t="s">
        <v>53</v>
      </c>
      <c r="B26" s="278">
        <f t="shared" si="1"/>
        <v>2464</v>
      </c>
      <c r="C26" s="86">
        <v>54</v>
      </c>
      <c r="D26" s="83">
        <v>38</v>
      </c>
      <c r="E26" s="86">
        <v>32</v>
      </c>
      <c r="F26" s="83">
        <v>58</v>
      </c>
      <c r="G26" s="86">
        <v>102</v>
      </c>
      <c r="H26" s="83">
        <v>115</v>
      </c>
      <c r="I26" s="86">
        <v>2065</v>
      </c>
      <c r="J26" s="167"/>
      <c r="K26" s="168"/>
      <c r="M26" s="168"/>
    </row>
    <row r="27" spans="1:13" ht="21" customHeight="1" thickBot="1">
      <c r="A27" s="11" t="s">
        <v>54</v>
      </c>
      <c r="B27" s="278">
        <f t="shared" si="1"/>
        <v>3727</v>
      </c>
      <c r="C27" s="86">
        <v>23</v>
      </c>
      <c r="D27" s="83">
        <v>18</v>
      </c>
      <c r="E27" s="86">
        <v>39</v>
      </c>
      <c r="F27" s="83">
        <v>53</v>
      </c>
      <c r="G27" s="86">
        <v>104</v>
      </c>
      <c r="H27" s="83">
        <v>145</v>
      </c>
      <c r="I27" s="86">
        <v>3345</v>
      </c>
      <c r="J27" s="167"/>
      <c r="K27" s="168"/>
      <c r="M27" s="168"/>
    </row>
    <row r="28" spans="1:13" ht="21" customHeight="1" thickBot="1">
      <c r="A28" s="11" t="s">
        <v>55</v>
      </c>
      <c r="B28" s="278">
        <f t="shared" si="1"/>
        <v>2479</v>
      </c>
      <c r="C28" s="86">
        <v>41</v>
      </c>
      <c r="D28" s="83">
        <v>33</v>
      </c>
      <c r="E28" s="86">
        <v>56</v>
      </c>
      <c r="F28" s="83">
        <v>93</v>
      </c>
      <c r="G28" s="86">
        <v>138</v>
      </c>
      <c r="H28" s="83">
        <v>155</v>
      </c>
      <c r="I28" s="86">
        <v>1963</v>
      </c>
      <c r="J28" s="167"/>
      <c r="K28" s="168"/>
      <c r="M28" s="168"/>
    </row>
    <row r="29" spans="1:13" ht="21" customHeight="1" thickBot="1">
      <c r="A29" s="11" t="s">
        <v>56</v>
      </c>
      <c r="B29" s="278">
        <f t="shared" si="1"/>
        <v>1016</v>
      </c>
      <c r="C29" s="86">
        <v>12</v>
      </c>
      <c r="D29" s="83">
        <v>12</v>
      </c>
      <c r="E29" s="86">
        <v>17</v>
      </c>
      <c r="F29" s="83">
        <v>27</v>
      </c>
      <c r="G29" s="86">
        <v>60</v>
      </c>
      <c r="H29" s="83">
        <v>61</v>
      </c>
      <c r="I29" s="86">
        <v>827</v>
      </c>
      <c r="J29" s="167"/>
      <c r="K29" s="168"/>
      <c r="M29" s="168"/>
    </row>
    <row r="30" spans="1:13" ht="21" customHeight="1" thickBot="1">
      <c r="A30" s="11" t="s">
        <v>7</v>
      </c>
      <c r="B30" s="278">
        <f t="shared" si="1"/>
        <v>3012</v>
      </c>
      <c r="C30" s="86">
        <v>63</v>
      </c>
      <c r="D30" s="83">
        <v>28</v>
      </c>
      <c r="E30" s="86">
        <v>41</v>
      </c>
      <c r="F30" s="83">
        <v>85</v>
      </c>
      <c r="G30" s="86">
        <v>111</v>
      </c>
      <c r="H30" s="83">
        <v>149</v>
      </c>
      <c r="I30" s="86">
        <v>2535</v>
      </c>
      <c r="J30" s="167"/>
      <c r="K30" s="168"/>
      <c r="M30" s="168"/>
    </row>
    <row r="31" spans="1:13" ht="21" customHeight="1" thickBot="1">
      <c r="A31" s="11" t="s">
        <v>57</v>
      </c>
      <c r="B31" s="278">
        <f t="shared" si="1"/>
        <v>7041</v>
      </c>
      <c r="C31" s="86">
        <v>111</v>
      </c>
      <c r="D31" s="83">
        <v>38</v>
      </c>
      <c r="E31" s="86">
        <v>82</v>
      </c>
      <c r="F31" s="83">
        <v>156</v>
      </c>
      <c r="G31" s="86">
        <v>259</v>
      </c>
      <c r="H31" s="83">
        <v>272</v>
      </c>
      <c r="I31" s="86">
        <v>6123</v>
      </c>
      <c r="J31" s="167"/>
      <c r="K31" s="168"/>
      <c r="M31" s="168"/>
    </row>
    <row r="32" spans="1:13" ht="21" customHeight="1" thickBot="1">
      <c r="A32" s="11" t="s">
        <v>8</v>
      </c>
      <c r="B32" s="278">
        <f t="shared" si="1"/>
        <v>2398</v>
      </c>
      <c r="C32" s="86">
        <v>53</v>
      </c>
      <c r="D32" s="83">
        <v>36</v>
      </c>
      <c r="E32" s="86">
        <v>35</v>
      </c>
      <c r="F32" s="83">
        <v>74</v>
      </c>
      <c r="G32" s="86">
        <v>129</v>
      </c>
      <c r="H32" s="83">
        <v>120</v>
      </c>
      <c r="I32" s="86">
        <v>1951</v>
      </c>
      <c r="J32" s="167"/>
      <c r="K32" s="168"/>
      <c r="M32" s="168"/>
    </row>
    <row r="33" spans="1:13" ht="21" customHeight="1" thickBot="1">
      <c r="A33" s="11" t="s">
        <v>9</v>
      </c>
      <c r="B33" s="278">
        <f t="shared" si="1"/>
        <v>8250</v>
      </c>
      <c r="C33" s="86">
        <v>107</v>
      </c>
      <c r="D33" s="83">
        <v>63</v>
      </c>
      <c r="E33" s="86">
        <v>62</v>
      </c>
      <c r="F33" s="83">
        <v>138</v>
      </c>
      <c r="G33" s="86">
        <v>287</v>
      </c>
      <c r="H33" s="83">
        <v>383</v>
      </c>
      <c r="I33" s="86">
        <v>7210</v>
      </c>
      <c r="J33" s="167"/>
      <c r="K33" s="168"/>
      <c r="M33" s="168"/>
    </row>
    <row r="34" spans="1:13" ht="21" customHeight="1" thickBot="1">
      <c r="A34" s="11" t="s">
        <v>58</v>
      </c>
      <c r="B34" s="278">
        <f t="shared" si="1"/>
        <v>3617</v>
      </c>
      <c r="C34" s="86">
        <v>50</v>
      </c>
      <c r="D34" s="83">
        <v>31</v>
      </c>
      <c r="E34" s="86">
        <v>38</v>
      </c>
      <c r="F34" s="83">
        <v>81</v>
      </c>
      <c r="G34" s="86">
        <v>190</v>
      </c>
      <c r="H34" s="83">
        <v>173</v>
      </c>
      <c r="I34" s="86">
        <v>3054</v>
      </c>
      <c r="J34" s="167"/>
      <c r="K34" s="168"/>
      <c r="M34" s="168"/>
    </row>
    <row r="35" spans="1:13" ht="21" customHeight="1" thickBot="1">
      <c r="A35" s="11" t="s">
        <v>10</v>
      </c>
      <c r="B35" s="278">
        <f t="shared" si="1"/>
        <v>1389</v>
      </c>
      <c r="C35" s="86">
        <v>8</v>
      </c>
      <c r="D35" s="83">
        <v>9</v>
      </c>
      <c r="E35" s="86">
        <v>14</v>
      </c>
      <c r="F35" s="83">
        <v>25</v>
      </c>
      <c r="G35" s="86">
        <v>45</v>
      </c>
      <c r="H35" s="83">
        <v>81</v>
      </c>
      <c r="I35" s="86">
        <v>1207</v>
      </c>
      <c r="J35" s="167"/>
      <c r="K35" s="168"/>
      <c r="M35" s="168"/>
    </row>
    <row r="36" spans="1:13" ht="21" customHeight="1" thickBot="1">
      <c r="A36" s="11" t="s">
        <v>11</v>
      </c>
      <c r="B36" s="278">
        <f t="shared" si="1"/>
        <v>3592</v>
      </c>
      <c r="C36" s="86">
        <v>60</v>
      </c>
      <c r="D36" s="83">
        <v>28</v>
      </c>
      <c r="E36" s="86">
        <v>47</v>
      </c>
      <c r="F36" s="83">
        <v>68</v>
      </c>
      <c r="G36" s="86">
        <v>106</v>
      </c>
      <c r="H36" s="83">
        <v>119</v>
      </c>
      <c r="I36" s="86">
        <v>3164</v>
      </c>
      <c r="J36" s="167"/>
      <c r="K36" s="168"/>
      <c r="M36" s="168"/>
    </row>
    <row r="37" spans="1:13" ht="21" customHeight="1" thickBot="1">
      <c r="A37" s="11" t="s">
        <v>59</v>
      </c>
      <c r="B37" s="278">
        <f t="shared" si="1"/>
        <v>3048</v>
      </c>
      <c r="C37" s="86">
        <v>20</v>
      </c>
      <c r="D37" s="83">
        <v>14</v>
      </c>
      <c r="E37" s="86">
        <v>21</v>
      </c>
      <c r="F37" s="83">
        <v>48</v>
      </c>
      <c r="G37" s="86">
        <v>116</v>
      </c>
      <c r="H37" s="83">
        <v>107</v>
      </c>
      <c r="I37" s="86">
        <v>2722</v>
      </c>
      <c r="J37" s="167"/>
    </row>
    <row r="38" spans="1:13" ht="21" customHeight="1">
      <c r="A38" s="169"/>
      <c r="B38" s="169"/>
      <c r="C38" s="170"/>
      <c r="D38" s="170"/>
      <c r="E38" s="170"/>
      <c r="F38" s="87"/>
      <c r="G38" s="87"/>
      <c r="H38" s="87"/>
      <c r="I38" s="87"/>
      <c r="J38" s="167"/>
    </row>
    <row r="39" spans="1:13">
      <c r="A39" s="169"/>
      <c r="B39" s="169"/>
      <c r="C39" s="171"/>
      <c r="D39" s="171"/>
      <c r="E39" s="171"/>
    </row>
    <row r="43" spans="1:13" ht="18.75" customHeight="1"/>
  </sheetData>
  <mergeCells count="10">
    <mergeCell ref="A1:I1"/>
    <mergeCell ref="A2:A3"/>
    <mergeCell ref="C2:C3"/>
    <mergeCell ref="D2:D3"/>
    <mergeCell ref="E2:E3"/>
    <mergeCell ref="F2:F3"/>
    <mergeCell ref="G2:G3"/>
    <mergeCell ref="H2:H3"/>
    <mergeCell ref="I2:I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8E718-2F24-4CE7-A471-B2F749C7162F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I1"/>
    </sheetView>
  </sheetViews>
  <sheetFormatPr defaultRowHeight="18.75"/>
  <cols>
    <col min="1" max="1" width="17.7109375" style="166" customWidth="1"/>
    <col min="2" max="2" width="11" style="166" customWidth="1"/>
    <col min="3" max="9" width="10" style="166" customWidth="1"/>
    <col min="10" max="10" width="10.5703125" style="165" bestFit="1" customWidth="1"/>
    <col min="11" max="253" width="9.140625" style="166"/>
    <col min="254" max="254" width="16.140625" style="166" customWidth="1"/>
    <col min="255" max="255" width="11.42578125" style="166" bestFit="1" customWidth="1"/>
    <col min="256" max="256" width="9.5703125" style="166" bestFit="1" customWidth="1"/>
    <col min="257" max="257" width="7.7109375" style="166" bestFit="1" customWidth="1"/>
    <col min="258" max="258" width="10.28515625" style="166" customWidth="1"/>
    <col min="259" max="259" width="9.140625" style="166"/>
    <col min="260" max="260" width="10" style="166" bestFit="1" customWidth="1"/>
    <col min="261" max="261" width="11" style="166" bestFit="1" customWidth="1"/>
    <col min="262" max="262" width="12.7109375" style="166" customWidth="1"/>
    <col min="263" max="263" width="12.28515625" style="166" customWidth="1"/>
    <col min="264" max="264" width="14.42578125" style="166" bestFit="1" customWidth="1"/>
    <col min="265" max="265" width="13" style="166" bestFit="1" customWidth="1"/>
    <col min="266" max="266" width="10.5703125" style="166" bestFit="1" customWidth="1"/>
    <col min="267" max="509" width="9.140625" style="166"/>
    <col min="510" max="510" width="16.140625" style="166" customWidth="1"/>
    <col min="511" max="511" width="11.42578125" style="166" bestFit="1" customWidth="1"/>
    <col min="512" max="512" width="9.5703125" style="166" bestFit="1" customWidth="1"/>
    <col min="513" max="513" width="7.7109375" style="166" bestFit="1" customWidth="1"/>
    <col min="514" max="514" width="10.28515625" style="166" customWidth="1"/>
    <col min="515" max="515" width="9.140625" style="166"/>
    <col min="516" max="516" width="10" style="166" bestFit="1" customWidth="1"/>
    <col min="517" max="517" width="11" style="166" bestFit="1" customWidth="1"/>
    <col min="518" max="518" width="12.7109375" style="166" customWidth="1"/>
    <col min="519" max="519" width="12.28515625" style="166" customWidth="1"/>
    <col min="520" max="520" width="14.42578125" style="166" bestFit="1" customWidth="1"/>
    <col min="521" max="521" width="13" style="166" bestFit="1" customWidth="1"/>
    <col min="522" max="522" width="10.5703125" style="166" bestFit="1" customWidth="1"/>
    <col min="523" max="765" width="9.140625" style="166"/>
    <col min="766" max="766" width="16.140625" style="166" customWidth="1"/>
    <col min="767" max="767" width="11.42578125" style="166" bestFit="1" customWidth="1"/>
    <col min="768" max="768" width="9.5703125" style="166" bestFit="1" customWidth="1"/>
    <col min="769" max="769" width="7.7109375" style="166" bestFit="1" customWidth="1"/>
    <col min="770" max="770" width="10.28515625" style="166" customWidth="1"/>
    <col min="771" max="771" width="9.140625" style="166"/>
    <col min="772" max="772" width="10" style="166" bestFit="1" customWidth="1"/>
    <col min="773" max="773" width="11" style="166" bestFit="1" customWidth="1"/>
    <col min="774" max="774" width="12.7109375" style="166" customWidth="1"/>
    <col min="775" max="775" width="12.28515625" style="166" customWidth="1"/>
    <col min="776" max="776" width="14.42578125" style="166" bestFit="1" customWidth="1"/>
    <col min="777" max="777" width="13" style="166" bestFit="1" customWidth="1"/>
    <col min="778" max="778" width="10.5703125" style="166" bestFit="1" customWidth="1"/>
    <col min="779" max="1021" width="9.140625" style="166"/>
    <col min="1022" max="1022" width="16.140625" style="166" customWidth="1"/>
    <col min="1023" max="1023" width="11.42578125" style="166" bestFit="1" customWidth="1"/>
    <col min="1024" max="1024" width="9.5703125" style="166" bestFit="1" customWidth="1"/>
    <col min="1025" max="1025" width="7.7109375" style="166" bestFit="1" customWidth="1"/>
    <col min="1026" max="1026" width="10.28515625" style="166" customWidth="1"/>
    <col min="1027" max="1027" width="9.140625" style="166"/>
    <col min="1028" max="1028" width="10" style="166" bestFit="1" customWidth="1"/>
    <col min="1029" max="1029" width="11" style="166" bestFit="1" customWidth="1"/>
    <col min="1030" max="1030" width="12.7109375" style="166" customWidth="1"/>
    <col min="1031" max="1031" width="12.28515625" style="166" customWidth="1"/>
    <col min="1032" max="1032" width="14.42578125" style="166" bestFit="1" customWidth="1"/>
    <col min="1033" max="1033" width="13" style="166" bestFit="1" customWidth="1"/>
    <col min="1034" max="1034" width="10.5703125" style="166" bestFit="1" customWidth="1"/>
    <col min="1035" max="1277" width="9.140625" style="166"/>
    <col min="1278" max="1278" width="16.140625" style="166" customWidth="1"/>
    <col min="1279" max="1279" width="11.42578125" style="166" bestFit="1" customWidth="1"/>
    <col min="1280" max="1280" width="9.5703125" style="166" bestFit="1" customWidth="1"/>
    <col min="1281" max="1281" width="7.7109375" style="166" bestFit="1" customWidth="1"/>
    <col min="1282" max="1282" width="10.28515625" style="166" customWidth="1"/>
    <col min="1283" max="1283" width="9.140625" style="166"/>
    <col min="1284" max="1284" width="10" style="166" bestFit="1" customWidth="1"/>
    <col min="1285" max="1285" width="11" style="166" bestFit="1" customWidth="1"/>
    <col min="1286" max="1286" width="12.7109375" style="166" customWidth="1"/>
    <col min="1287" max="1287" width="12.28515625" style="166" customWidth="1"/>
    <col min="1288" max="1288" width="14.42578125" style="166" bestFit="1" customWidth="1"/>
    <col min="1289" max="1289" width="13" style="166" bestFit="1" customWidth="1"/>
    <col min="1290" max="1290" width="10.5703125" style="166" bestFit="1" customWidth="1"/>
    <col min="1291" max="1533" width="9.140625" style="166"/>
    <col min="1534" max="1534" width="16.140625" style="166" customWidth="1"/>
    <col min="1535" max="1535" width="11.42578125" style="166" bestFit="1" customWidth="1"/>
    <col min="1536" max="1536" width="9.5703125" style="166" bestFit="1" customWidth="1"/>
    <col min="1537" max="1537" width="7.7109375" style="166" bestFit="1" customWidth="1"/>
    <col min="1538" max="1538" width="10.28515625" style="166" customWidth="1"/>
    <col min="1539" max="1539" width="9.140625" style="166"/>
    <col min="1540" max="1540" width="10" style="166" bestFit="1" customWidth="1"/>
    <col min="1541" max="1541" width="11" style="166" bestFit="1" customWidth="1"/>
    <col min="1542" max="1542" width="12.7109375" style="166" customWidth="1"/>
    <col min="1543" max="1543" width="12.28515625" style="166" customWidth="1"/>
    <col min="1544" max="1544" width="14.42578125" style="166" bestFit="1" customWidth="1"/>
    <col min="1545" max="1545" width="13" style="166" bestFit="1" customWidth="1"/>
    <col min="1546" max="1546" width="10.5703125" style="166" bestFit="1" customWidth="1"/>
    <col min="1547" max="1789" width="9.140625" style="166"/>
    <col min="1790" max="1790" width="16.140625" style="166" customWidth="1"/>
    <col min="1791" max="1791" width="11.42578125" style="166" bestFit="1" customWidth="1"/>
    <col min="1792" max="1792" width="9.5703125" style="166" bestFit="1" customWidth="1"/>
    <col min="1793" max="1793" width="7.7109375" style="166" bestFit="1" customWidth="1"/>
    <col min="1794" max="1794" width="10.28515625" style="166" customWidth="1"/>
    <col min="1795" max="1795" width="9.140625" style="166"/>
    <col min="1796" max="1796" width="10" style="166" bestFit="1" customWidth="1"/>
    <col min="1797" max="1797" width="11" style="166" bestFit="1" customWidth="1"/>
    <col min="1798" max="1798" width="12.7109375" style="166" customWidth="1"/>
    <col min="1799" max="1799" width="12.28515625" style="166" customWidth="1"/>
    <col min="1800" max="1800" width="14.42578125" style="166" bestFit="1" customWidth="1"/>
    <col min="1801" max="1801" width="13" style="166" bestFit="1" customWidth="1"/>
    <col min="1802" max="1802" width="10.5703125" style="166" bestFit="1" customWidth="1"/>
    <col min="1803" max="2045" width="9.140625" style="166"/>
    <col min="2046" max="2046" width="16.140625" style="166" customWidth="1"/>
    <col min="2047" max="2047" width="11.42578125" style="166" bestFit="1" customWidth="1"/>
    <col min="2048" max="2048" width="9.5703125" style="166" bestFit="1" customWidth="1"/>
    <col min="2049" max="2049" width="7.7109375" style="166" bestFit="1" customWidth="1"/>
    <col min="2050" max="2050" width="10.28515625" style="166" customWidth="1"/>
    <col min="2051" max="2051" width="9.140625" style="166"/>
    <col min="2052" max="2052" width="10" style="166" bestFit="1" customWidth="1"/>
    <col min="2053" max="2053" width="11" style="166" bestFit="1" customWidth="1"/>
    <col min="2054" max="2054" width="12.7109375" style="166" customWidth="1"/>
    <col min="2055" max="2055" width="12.28515625" style="166" customWidth="1"/>
    <col min="2056" max="2056" width="14.42578125" style="166" bestFit="1" customWidth="1"/>
    <col min="2057" max="2057" width="13" style="166" bestFit="1" customWidth="1"/>
    <col min="2058" max="2058" width="10.5703125" style="166" bestFit="1" customWidth="1"/>
    <col min="2059" max="2301" width="9.140625" style="166"/>
    <col min="2302" max="2302" width="16.140625" style="166" customWidth="1"/>
    <col min="2303" max="2303" width="11.42578125" style="166" bestFit="1" customWidth="1"/>
    <col min="2304" max="2304" width="9.5703125" style="166" bestFit="1" customWidth="1"/>
    <col min="2305" max="2305" width="7.7109375" style="166" bestFit="1" customWidth="1"/>
    <col min="2306" max="2306" width="10.28515625" style="166" customWidth="1"/>
    <col min="2307" max="2307" width="9.140625" style="166"/>
    <col min="2308" max="2308" width="10" style="166" bestFit="1" customWidth="1"/>
    <col min="2309" max="2309" width="11" style="166" bestFit="1" customWidth="1"/>
    <col min="2310" max="2310" width="12.7109375" style="166" customWidth="1"/>
    <col min="2311" max="2311" width="12.28515625" style="166" customWidth="1"/>
    <col min="2312" max="2312" width="14.42578125" style="166" bestFit="1" customWidth="1"/>
    <col min="2313" max="2313" width="13" style="166" bestFit="1" customWidth="1"/>
    <col min="2314" max="2314" width="10.5703125" style="166" bestFit="1" customWidth="1"/>
    <col min="2315" max="2557" width="9.140625" style="166"/>
    <col min="2558" max="2558" width="16.140625" style="166" customWidth="1"/>
    <col min="2559" max="2559" width="11.42578125" style="166" bestFit="1" customWidth="1"/>
    <col min="2560" max="2560" width="9.5703125" style="166" bestFit="1" customWidth="1"/>
    <col min="2561" max="2561" width="7.7109375" style="166" bestFit="1" customWidth="1"/>
    <col min="2562" max="2562" width="10.28515625" style="166" customWidth="1"/>
    <col min="2563" max="2563" width="9.140625" style="166"/>
    <col min="2564" max="2564" width="10" style="166" bestFit="1" customWidth="1"/>
    <col min="2565" max="2565" width="11" style="166" bestFit="1" customWidth="1"/>
    <col min="2566" max="2566" width="12.7109375" style="166" customWidth="1"/>
    <col min="2567" max="2567" width="12.28515625" style="166" customWidth="1"/>
    <col min="2568" max="2568" width="14.42578125" style="166" bestFit="1" customWidth="1"/>
    <col min="2569" max="2569" width="13" style="166" bestFit="1" customWidth="1"/>
    <col min="2570" max="2570" width="10.5703125" style="166" bestFit="1" customWidth="1"/>
    <col min="2571" max="2813" width="9.140625" style="166"/>
    <col min="2814" max="2814" width="16.140625" style="166" customWidth="1"/>
    <col min="2815" max="2815" width="11.42578125" style="166" bestFit="1" customWidth="1"/>
    <col min="2816" max="2816" width="9.5703125" style="166" bestFit="1" customWidth="1"/>
    <col min="2817" max="2817" width="7.7109375" style="166" bestFit="1" customWidth="1"/>
    <col min="2818" max="2818" width="10.28515625" style="166" customWidth="1"/>
    <col min="2819" max="2819" width="9.140625" style="166"/>
    <col min="2820" max="2820" width="10" style="166" bestFit="1" customWidth="1"/>
    <col min="2821" max="2821" width="11" style="166" bestFit="1" customWidth="1"/>
    <col min="2822" max="2822" width="12.7109375" style="166" customWidth="1"/>
    <col min="2823" max="2823" width="12.28515625" style="166" customWidth="1"/>
    <col min="2824" max="2824" width="14.42578125" style="166" bestFit="1" customWidth="1"/>
    <col min="2825" max="2825" width="13" style="166" bestFit="1" customWidth="1"/>
    <col min="2826" max="2826" width="10.5703125" style="166" bestFit="1" customWidth="1"/>
    <col min="2827" max="3069" width="9.140625" style="166"/>
    <col min="3070" max="3070" width="16.140625" style="166" customWidth="1"/>
    <col min="3071" max="3071" width="11.42578125" style="166" bestFit="1" customWidth="1"/>
    <col min="3072" max="3072" width="9.5703125" style="166" bestFit="1" customWidth="1"/>
    <col min="3073" max="3073" width="7.7109375" style="166" bestFit="1" customWidth="1"/>
    <col min="3074" max="3074" width="10.28515625" style="166" customWidth="1"/>
    <col min="3075" max="3075" width="9.140625" style="166"/>
    <col min="3076" max="3076" width="10" style="166" bestFit="1" customWidth="1"/>
    <col min="3077" max="3077" width="11" style="166" bestFit="1" customWidth="1"/>
    <col min="3078" max="3078" width="12.7109375" style="166" customWidth="1"/>
    <col min="3079" max="3079" width="12.28515625" style="166" customWidth="1"/>
    <col min="3080" max="3080" width="14.42578125" style="166" bestFit="1" customWidth="1"/>
    <col min="3081" max="3081" width="13" style="166" bestFit="1" customWidth="1"/>
    <col min="3082" max="3082" width="10.5703125" style="166" bestFit="1" customWidth="1"/>
    <col min="3083" max="3325" width="9.140625" style="166"/>
    <col min="3326" max="3326" width="16.140625" style="166" customWidth="1"/>
    <col min="3327" max="3327" width="11.42578125" style="166" bestFit="1" customWidth="1"/>
    <col min="3328" max="3328" width="9.5703125" style="166" bestFit="1" customWidth="1"/>
    <col min="3329" max="3329" width="7.7109375" style="166" bestFit="1" customWidth="1"/>
    <col min="3330" max="3330" width="10.28515625" style="166" customWidth="1"/>
    <col min="3331" max="3331" width="9.140625" style="166"/>
    <col min="3332" max="3332" width="10" style="166" bestFit="1" customWidth="1"/>
    <col min="3333" max="3333" width="11" style="166" bestFit="1" customWidth="1"/>
    <col min="3334" max="3334" width="12.7109375" style="166" customWidth="1"/>
    <col min="3335" max="3335" width="12.28515625" style="166" customWidth="1"/>
    <col min="3336" max="3336" width="14.42578125" style="166" bestFit="1" customWidth="1"/>
    <col min="3337" max="3337" width="13" style="166" bestFit="1" customWidth="1"/>
    <col min="3338" max="3338" width="10.5703125" style="166" bestFit="1" customWidth="1"/>
    <col min="3339" max="3581" width="9.140625" style="166"/>
    <col min="3582" max="3582" width="16.140625" style="166" customWidth="1"/>
    <col min="3583" max="3583" width="11.42578125" style="166" bestFit="1" customWidth="1"/>
    <col min="3584" max="3584" width="9.5703125" style="166" bestFit="1" customWidth="1"/>
    <col min="3585" max="3585" width="7.7109375" style="166" bestFit="1" customWidth="1"/>
    <col min="3586" max="3586" width="10.28515625" style="166" customWidth="1"/>
    <col min="3587" max="3587" width="9.140625" style="166"/>
    <col min="3588" max="3588" width="10" style="166" bestFit="1" customWidth="1"/>
    <col min="3589" max="3589" width="11" style="166" bestFit="1" customWidth="1"/>
    <col min="3590" max="3590" width="12.7109375" style="166" customWidth="1"/>
    <col min="3591" max="3591" width="12.28515625" style="166" customWidth="1"/>
    <col min="3592" max="3592" width="14.42578125" style="166" bestFit="1" customWidth="1"/>
    <col min="3593" max="3593" width="13" style="166" bestFit="1" customWidth="1"/>
    <col min="3594" max="3594" width="10.5703125" style="166" bestFit="1" customWidth="1"/>
    <col min="3595" max="3837" width="9.140625" style="166"/>
    <col min="3838" max="3838" width="16.140625" style="166" customWidth="1"/>
    <col min="3839" max="3839" width="11.42578125" style="166" bestFit="1" customWidth="1"/>
    <col min="3840" max="3840" width="9.5703125" style="166" bestFit="1" customWidth="1"/>
    <col min="3841" max="3841" width="7.7109375" style="166" bestFit="1" customWidth="1"/>
    <col min="3842" max="3842" width="10.28515625" style="166" customWidth="1"/>
    <col min="3843" max="3843" width="9.140625" style="166"/>
    <col min="3844" max="3844" width="10" style="166" bestFit="1" customWidth="1"/>
    <col min="3845" max="3845" width="11" style="166" bestFit="1" customWidth="1"/>
    <col min="3846" max="3846" width="12.7109375" style="166" customWidth="1"/>
    <col min="3847" max="3847" width="12.28515625" style="166" customWidth="1"/>
    <col min="3848" max="3848" width="14.42578125" style="166" bestFit="1" customWidth="1"/>
    <col min="3849" max="3849" width="13" style="166" bestFit="1" customWidth="1"/>
    <col min="3850" max="3850" width="10.5703125" style="166" bestFit="1" customWidth="1"/>
    <col min="3851" max="4093" width="9.140625" style="166"/>
    <col min="4094" max="4094" width="16.140625" style="166" customWidth="1"/>
    <col min="4095" max="4095" width="11.42578125" style="166" bestFit="1" customWidth="1"/>
    <col min="4096" max="4096" width="9.5703125" style="166" bestFit="1" customWidth="1"/>
    <col min="4097" max="4097" width="7.7109375" style="166" bestFit="1" customWidth="1"/>
    <col min="4098" max="4098" width="10.28515625" style="166" customWidth="1"/>
    <col min="4099" max="4099" width="9.140625" style="166"/>
    <col min="4100" max="4100" width="10" style="166" bestFit="1" customWidth="1"/>
    <col min="4101" max="4101" width="11" style="166" bestFit="1" customWidth="1"/>
    <col min="4102" max="4102" width="12.7109375" style="166" customWidth="1"/>
    <col min="4103" max="4103" width="12.28515625" style="166" customWidth="1"/>
    <col min="4104" max="4104" width="14.42578125" style="166" bestFit="1" customWidth="1"/>
    <col min="4105" max="4105" width="13" style="166" bestFit="1" customWidth="1"/>
    <col min="4106" max="4106" width="10.5703125" style="166" bestFit="1" customWidth="1"/>
    <col min="4107" max="4349" width="9.140625" style="166"/>
    <col min="4350" max="4350" width="16.140625" style="166" customWidth="1"/>
    <col min="4351" max="4351" width="11.42578125" style="166" bestFit="1" customWidth="1"/>
    <col min="4352" max="4352" width="9.5703125" style="166" bestFit="1" customWidth="1"/>
    <col min="4353" max="4353" width="7.7109375" style="166" bestFit="1" customWidth="1"/>
    <col min="4354" max="4354" width="10.28515625" style="166" customWidth="1"/>
    <col min="4355" max="4355" width="9.140625" style="166"/>
    <col min="4356" max="4356" width="10" style="166" bestFit="1" customWidth="1"/>
    <col min="4357" max="4357" width="11" style="166" bestFit="1" customWidth="1"/>
    <col min="4358" max="4358" width="12.7109375" style="166" customWidth="1"/>
    <col min="4359" max="4359" width="12.28515625" style="166" customWidth="1"/>
    <col min="4360" max="4360" width="14.42578125" style="166" bestFit="1" customWidth="1"/>
    <col min="4361" max="4361" width="13" style="166" bestFit="1" customWidth="1"/>
    <col min="4362" max="4362" width="10.5703125" style="166" bestFit="1" customWidth="1"/>
    <col min="4363" max="4605" width="9.140625" style="166"/>
    <col min="4606" max="4606" width="16.140625" style="166" customWidth="1"/>
    <col min="4607" max="4607" width="11.42578125" style="166" bestFit="1" customWidth="1"/>
    <col min="4608" max="4608" width="9.5703125" style="166" bestFit="1" customWidth="1"/>
    <col min="4609" max="4609" width="7.7109375" style="166" bestFit="1" customWidth="1"/>
    <col min="4610" max="4610" width="10.28515625" style="166" customWidth="1"/>
    <col min="4611" max="4611" width="9.140625" style="166"/>
    <col min="4612" max="4612" width="10" style="166" bestFit="1" customWidth="1"/>
    <col min="4613" max="4613" width="11" style="166" bestFit="1" customWidth="1"/>
    <col min="4614" max="4614" width="12.7109375" style="166" customWidth="1"/>
    <col min="4615" max="4615" width="12.28515625" style="166" customWidth="1"/>
    <col min="4616" max="4616" width="14.42578125" style="166" bestFit="1" customWidth="1"/>
    <col min="4617" max="4617" width="13" style="166" bestFit="1" customWidth="1"/>
    <col min="4618" max="4618" width="10.5703125" style="166" bestFit="1" customWidth="1"/>
    <col min="4619" max="4861" width="9.140625" style="166"/>
    <col min="4862" max="4862" width="16.140625" style="166" customWidth="1"/>
    <col min="4863" max="4863" width="11.42578125" style="166" bestFit="1" customWidth="1"/>
    <col min="4864" max="4864" width="9.5703125" style="166" bestFit="1" customWidth="1"/>
    <col min="4865" max="4865" width="7.7109375" style="166" bestFit="1" customWidth="1"/>
    <col min="4866" max="4866" width="10.28515625" style="166" customWidth="1"/>
    <col min="4867" max="4867" width="9.140625" style="166"/>
    <col min="4868" max="4868" width="10" style="166" bestFit="1" customWidth="1"/>
    <col min="4869" max="4869" width="11" style="166" bestFit="1" customWidth="1"/>
    <col min="4870" max="4870" width="12.7109375" style="166" customWidth="1"/>
    <col min="4871" max="4871" width="12.28515625" style="166" customWidth="1"/>
    <col min="4872" max="4872" width="14.42578125" style="166" bestFit="1" customWidth="1"/>
    <col min="4873" max="4873" width="13" style="166" bestFit="1" customWidth="1"/>
    <col min="4874" max="4874" width="10.5703125" style="166" bestFit="1" customWidth="1"/>
    <col min="4875" max="5117" width="9.140625" style="166"/>
    <col min="5118" max="5118" width="16.140625" style="166" customWidth="1"/>
    <col min="5119" max="5119" width="11.42578125" style="166" bestFit="1" customWidth="1"/>
    <col min="5120" max="5120" width="9.5703125" style="166" bestFit="1" customWidth="1"/>
    <col min="5121" max="5121" width="7.7109375" style="166" bestFit="1" customWidth="1"/>
    <col min="5122" max="5122" width="10.28515625" style="166" customWidth="1"/>
    <col min="5123" max="5123" width="9.140625" style="166"/>
    <col min="5124" max="5124" width="10" style="166" bestFit="1" customWidth="1"/>
    <col min="5125" max="5125" width="11" style="166" bestFit="1" customWidth="1"/>
    <col min="5126" max="5126" width="12.7109375" style="166" customWidth="1"/>
    <col min="5127" max="5127" width="12.28515625" style="166" customWidth="1"/>
    <col min="5128" max="5128" width="14.42578125" style="166" bestFit="1" customWidth="1"/>
    <col min="5129" max="5129" width="13" style="166" bestFit="1" customWidth="1"/>
    <col min="5130" max="5130" width="10.5703125" style="166" bestFit="1" customWidth="1"/>
    <col min="5131" max="5373" width="9.140625" style="166"/>
    <col min="5374" max="5374" width="16.140625" style="166" customWidth="1"/>
    <col min="5375" max="5375" width="11.42578125" style="166" bestFit="1" customWidth="1"/>
    <col min="5376" max="5376" width="9.5703125" style="166" bestFit="1" customWidth="1"/>
    <col min="5377" max="5377" width="7.7109375" style="166" bestFit="1" customWidth="1"/>
    <col min="5378" max="5378" width="10.28515625" style="166" customWidth="1"/>
    <col min="5379" max="5379" width="9.140625" style="166"/>
    <col min="5380" max="5380" width="10" style="166" bestFit="1" customWidth="1"/>
    <col min="5381" max="5381" width="11" style="166" bestFit="1" customWidth="1"/>
    <col min="5382" max="5382" width="12.7109375" style="166" customWidth="1"/>
    <col min="5383" max="5383" width="12.28515625" style="166" customWidth="1"/>
    <col min="5384" max="5384" width="14.42578125" style="166" bestFit="1" customWidth="1"/>
    <col min="5385" max="5385" width="13" style="166" bestFit="1" customWidth="1"/>
    <col min="5386" max="5386" width="10.5703125" style="166" bestFit="1" customWidth="1"/>
    <col min="5387" max="5629" width="9.140625" style="166"/>
    <col min="5630" max="5630" width="16.140625" style="166" customWidth="1"/>
    <col min="5631" max="5631" width="11.42578125" style="166" bestFit="1" customWidth="1"/>
    <col min="5632" max="5632" width="9.5703125" style="166" bestFit="1" customWidth="1"/>
    <col min="5633" max="5633" width="7.7109375" style="166" bestFit="1" customWidth="1"/>
    <col min="5634" max="5634" width="10.28515625" style="166" customWidth="1"/>
    <col min="5635" max="5635" width="9.140625" style="166"/>
    <col min="5636" max="5636" width="10" style="166" bestFit="1" customWidth="1"/>
    <col min="5637" max="5637" width="11" style="166" bestFit="1" customWidth="1"/>
    <col min="5638" max="5638" width="12.7109375" style="166" customWidth="1"/>
    <col min="5639" max="5639" width="12.28515625" style="166" customWidth="1"/>
    <col min="5640" max="5640" width="14.42578125" style="166" bestFit="1" customWidth="1"/>
    <col min="5641" max="5641" width="13" style="166" bestFit="1" customWidth="1"/>
    <col min="5642" max="5642" width="10.5703125" style="166" bestFit="1" customWidth="1"/>
    <col min="5643" max="5885" width="9.140625" style="166"/>
    <col min="5886" max="5886" width="16.140625" style="166" customWidth="1"/>
    <col min="5887" max="5887" width="11.42578125" style="166" bestFit="1" customWidth="1"/>
    <col min="5888" max="5888" width="9.5703125" style="166" bestFit="1" customWidth="1"/>
    <col min="5889" max="5889" width="7.7109375" style="166" bestFit="1" customWidth="1"/>
    <col min="5890" max="5890" width="10.28515625" style="166" customWidth="1"/>
    <col min="5891" max="5891" width="9.140625" style="166"/>
    <col min="5892" max="5892" width="10" style="166" bestFit="1" customWidth="1"/>
    <col min="5893" max="5893" width="11" style="166" bestFit="1" customWidth="1"/>
    <col min="5894" max="5894" width="12.7109375" style="166" customWidth="1"/>
    <col min="5895" max="5895" width="12.28515625" style="166" customWidth="1"/>
    <col min="5896" max="5896" width="14.42578125" style="166" bestFit="1" customWidth="1"/>
    <col min="5897" max="5897" width="13" style="166" bestFit="1" customWidth="1"/>
    <col min="5898" max="5898" width="10.5703125" style="166" bestFit="1" customWidth="1"/>
    <col min="5899" max="6141" width="9.140625" style="166"/>
    <col min="6142" max="6142" width="16.140625" style="166" customWidth="1"/>
    <col min="6143" max="6143" width="11.42578125" style="166" bestFit="1" customWidth="1"/>
    <col min="6144" max="6144" width="9.5703125" style="166" bestFit="1" customWidth="1"/>
    <col min="6145" max="6145" width="7.7109375" style="166" bestFit="1" customWidth="1"/>
    <col min="6146" max="6146" width="10.28515625" style="166" customWidth="1"/>
    <col min="6147" max="6147" width="9.140625" style="166"/>
    <col min="6148" max="6148" width="10" style="166" bestFit="1" customWidth="1"/>
    <col min="6149" max="6149" width="11" style="166" bestFit="1" customWidth="1"/>
    <col min="6150" max="6150" width="12.7109375" style="166" customWidth="1"/>
    <col min="6151" max="6151" width="12.28515625" style="166" customWidth="1"/>
    <col min="6152" max="6152" width="14.42578125" style="166" bestFit="1" customWidth="1"/>
    <col min="6153" max="6153" width="13" style="166" bestFit="1" customWidth="1"/>
    <col min="6154" max="6154" width="10.5703125" style="166" bestFit="1" customWidth="1"/>
    <col min="6155" max="6397" width="9.140625" style="166"/>
    <col min="6398" max="6398" width="16.140625" style="166" customWidth="1"/>
    <col min="6399" max="6399" width="11.42578125" style="166" bestFit="1" customWidth="1"/>
    <col min="6400" max="6400" width="9.5703125" style="166" bestFit="1" customWidth="1"/>
    <col min="6401" max="6401" width="7.7109375" style="166" bestFit="1" customWidth="1"/>
    <col min="6402" max="6402" width="10.28515625" style="166" customWidth="1"/>
    <col min="6403" max="6403" width="9.140625" style="166"/>
    <col min="6404" max="6404" width="10" style="166" bestFit="1" customWidth="1"/>
    <col min="6405" max="6405" width="11" style="166" bestFit="1" customWidth="1"/>
    <col min="6406" max="6406" width="12.7109375" style="166" customWidth="1"/>
    <col min="6407" max="6407" width="12.28515625" style="166" customWidth="1"/>
    <col min="6408" max="6408" width="14.42578125" style="166" bestFit="1" customWidth="1"/>
    <col min="6409" max="6409" width="13" style="166" bestFit="1" customWidth="1"/>
    <col min="6410" max="6410" width="10.5703125" style="166" bestFit="1" customWidth="1"/>
    <col min="6411" max="6653" width="9.140625" style="166"/>
    <col min="6654" max="6654" width="16.140625" style="166" customWidth="1"/>
    <col min="6655" max="6655" width="11.42578125" style="166" bestFit="1" customWidth="1"/>
    <col min="6656" max="6656" width="9.5703125" style="166" bestFit="1" customWidth="1"/>
    <col min="6657" max="6657" width="7.7109375" style="166" bestFit="1" customWidth="1"/>
    <col min="6658" max="6658" width="10.28515625" style="166" customWidth="1"/>
    <col min="6659" max="6659" width="9.140625" style="166"/>
    <col min="6660" max="6660" width="10" style="166" bestFit="1" customWidth="1"/>
    <col min="6661" max="6661" width="11" style="166" bestFit="1" customWidth="1"/>
    <col min="6662" max="6662" width="12.7109375" style="166" customWidth="1"/>
    <col min="6663" max="6663" width="12.28515625" style="166" customWidth="1"/>
    <col min="6664" max="6664" width="14.42578125" style="166" bestFit="1" customWidth="1"/>
    <col min="6665" max="6665" width="13" style="166" bestFit="1" customWidth="1"/>
    <col min="6666" max="6666" width="10.5703125" style="166" bestFit="1" customWidth="1"/>
    <col min="6667" max="6909" width="9.140625" style="166"/>
    <col min="6910" max="6910" width="16.140625" style="166" customWidth="1"/>
    <col min="6911" max="6911" width="11.42578125" style="166" bestFit="1" customWidth="1"/>
    <col min="6912" max="6912" width="9.5703125" style="166" bestFit="1" customWidth="1"/>
    <col min="6913" max="6913" width="7.7109375" style="166" bestFit="1" customWidth="1"/>
    <col min="6914" max="6914" width="10.28515625" style="166" customWidth="1"/>
    <col min="6915" max="6915" width="9.140625" style="166"/>
    <col min="6916" max="6916" width="10" style="166" bestFit="1" customWidth="1"/>
    <col min="6917" max="6917" width="11" style="166" bestFit="1" customWidth="1"/>
    <col min="6918" max="6918" width="12.7109375" style="166" customWidth="1"/>
    <col min="6919" max="6919" width="12.28515625" style="166" customWidth="1"/>
    <col min="6920" max="6920" width="14.42578125" style="166" bestFit="1" customWidth="1"/>
    <col min="6921" max="6921" width="13" style="166" bestFit="1" customWidth="1"/>
    <col min="6922" max="6922" width="10.5703125" style="166" bestFit="1" customWidth="1"/>
    <col min="6923" max="7165" width="9.140625" style="166"/>
    <col min="7166" max="7166" width="16.140625" style="166" customWidth="1"/>
    <col min="7167" max="7167" width="11.42578125" style="166" bestFit="1" customWidth="1"/>
    <col min="7168" max="7168" width="9.5703125" style="166" bestFit="1" customWidth="1"/>
    <col min="7169" max="7169" width="7.7109375" style="166" bestFit="1" customWidth="1"/>
    <col min="7170" max="7170" width="10.28515625" style="166" customWidth="1"/>
    <col min="7171" max="7171" width="9.140625" style="166"/>
    <col min="7172" max="7172" width="10" style="166" bestFit="1" customWidth="1"/>
    <col min="7173" max="7173" width="11" style="166" bestFit="1" customWidth="1"/>
    <col min="7174" max="7174" width="12.7109375" style="166" customWidth="1"/>
    <col min="7175" max="7175" width="12.28515625" style="166" customWidth="1"/>
    <col min="7176" max="7176" width="14.42578125" style="166" bestFit="1" customWidth="1"/>
    <col min="7177" max="7177" width="13" style="166" bestFit="1" customWidth="1"/>
    <col min="7178" max="7178" width="10.5703125" style="166" bestFit="1" customWidth="1"/>
    <col min="7179" max="7421" width="9.140625" style="166"/>
    <col min="7422" max="7422" width="16.140625" style="166" customWidth="1"/>
    <col min="7423" max="7423" width="11.42578125" style="166" bestFit="1" customWidth="1"/>
    <col min="7424" max="7424" width="9.5703125" style="166" bestFit="1" customWidth="1"/>
    <col min="7425" max="7425" width="7.7109375" style="166" bestFit="1" customWidth="1"/>
    <col min="7426" max="7426" width="10.28515625" style="166" customWidth="1"/>
    <col min="7427" max="7427" width="9.140625" style="166"/>
    <col min="7428" max="7428" width="10" style="166" bestFit="1" customWidth="1"/>
    <col min="7429" max="7429" width="11" style="166" bestFit="1" customWidth="1"/>
    <col min="7430" max="7430" width="12.7109375" style="166" customWidth="1"/>
    <col min="7431" max="7431" width="12.28515625" style="166" customWidth="1"/>
    <col min="7432" max="7432" width="14.42578125" style="166" bestFit="1" customWidth="1"/>
    <col min="7433" max="7433" width="13" style="166" bestFit="1" customWidth="1"/>
    <col min="7434" max="7434" width="10.5703125" style="166" bestFit="1" customWidth="1"/>
    <col min="7435" max="7677" width="9.140625" style="166"/>
    <col min="7678" max="7678" width="16.140625" style="166" customWidth="1"/>
    <col min="7679" max="7679" width="11.42578125" style="166" bestFit="1" customWidth="1"/>
    <col min="7680" max="7680" width="9.5703125" style="166" bestFit="1" customWidth="1"/>
    <col min="7681" max="7681" width="7.7109375" style="166" bestFit="1" customWidth="1"/>
    <col min="7682" max="7682" width="10.28515625" style="166" customWidth="1"/>
    <col min="7683" max="7683" width="9.140625" style="166"/>
    <col min="7684" max="7684" width="10" style="166" bestFit="1" customWidth="1"/>
    <col min="7685" max="7685" width="11" style="166" bestFit="1" customWidth="1"/>
    <col min="7686" max="7686" width="12.7109375" style="166" customWidth="1"/>
    <col min="7687" max="7687" width="12.28515625" style="166" customWidth="1"/>
    <col min="7688" max="7688" width="14.42578125" style="166" bestFit="1" customWidth="1"/>
    <col min="7689" max="7689" width="13" style="166" bestFit="1" customWidth="1"/>
    <col min="7690" max="7690" width="10.5703125" style="166" bestFit="1" customWidth="1"/>
    <col min="7691" max="7933" width="9.140625" style="166"/>
    <col min="7934" max="7934" width="16.140625" style="166" customWidth="1"/>
    <col min="7935" max="7935" width="11.42578125" style="166" bestFit="1" customWidth="1"/>
    <col min="7936" max="7936" width="9.5703125" style="166" bestFit="1" customWidth="1"/>
    <col min="7937" max="7937" width="7.7109375" style="166" bestFit="1" customWidth="1"/>
    <col min="7938" max="7938" width="10.28515625" style="166" customWidth="1"/>
    <col min="7939" max="7939" width="9.140625" style="166"/>
    <col min="7940" max="7940" width="10" style="166" bestFit="1" customWidth="1"/>
    <col min="7941" max="7941" width="11" style="166" bestFit="1" customWidth="1"/>
    <col min="7942" max="7942" width="12.7109375" style="166" customWidth="1"/>
    <col min="7943" max="7943" width="12.28515625" style="166" customWidth="1"/>
    <col min="7944" max="7944" width="14.42578125" style="166" bestFit="1" customWidth="1"/>
    <col min="7945" max="7945" width="13" style="166" bestFit="1" customWidth="1"/>
    <col min="7946" max="7946" width="10.5703125" style="166" bestFit="1" customWidth="1"/>
    <col min="7947" max="8189" width="9.140625" style="166"/>
    <col min="8190" max="8190" width="16.140625" style="166" customWidth="1"/>
    <col min="8191" max="8191" width="11.42578125" style="166" bestFit="1" customWidth="1"/>
    <col min="8192" max="8192" width="9.5703125" style="166" bestFit="1" customWidth="1"/>
    <col min="8193" max="8193" width="7.7109375" style="166" bestFit="1" customWidth="1"/>
    <col min="8194" max="8194" width="10.28515625" style="166" customWidth="1"/>
    <col min="8195" max="8195" width="9.140625" style="166"/>
    <col min="8196" max="8196" width="10" style="166" bestFit="1" customWidth="1"/>
    <col min="8197" max="8197" width="11" style="166" bestFit="1" customWidth="1"/>
    <col min="8198" max="8198" width="12.7109375" style="166" customWidth="1"/>
    <col min="8199" max="8199" width="12.28515625" style="166" customWidth="1"/>
    <col min="8200" max="8200" width="14.42578125" style="166" bestFit="1" customWidth="1"/>
    <col min="8201" max="8201" width="13" style="166" bestFit="1" customWidth="1"/>
    <col min="8202" max="8202" width="10.5703125" style="166" bestFit="1" customWidth="1"/>
    <col min="8203" max="8445" width="9.140625" style="166"/>
    <col min="8446" max="8446" width="16.140625" style="166" customWidth="1"/>
    <col min="8447" max="8447" width="11.42578125" style="166" bestFit="1" customWidth="1"/>
    <col min="8448" max="8448" width="9.5703125" style="166" bestFit="1" customWidth="1"/>
    <col min="8449" max="8449" width="7.7109375" style="166" bestFit="1" customWidth="1"/>
    <col min="8450" max="8450" width="10.28515625" style="166" customWidth="1"/>
    <col min="8451" max="8451" width="9.140625" style="166"/>
    <col min="8452" max="8452" width="10" style="166" bestFit="1" customWidth="1"/>
    <col min="8453" max="8453" width="11" style="166" bestFit="1" customWidth="1"/>
    <col min="8454" max="8454" width="12.7109375" style="166" customWidth="1"/>
    <col min="8455" max="8455" width="12.28515625" style="166" customWidth="1"/>
    <col min="8456" max="8456" width="14.42578125" style="166" bestFit="1" customWidth="1"/>
    <col min="8457" max="8457" width="13" style="166" bestFit="1" customWidth="1"/>
    <col min="8458" max="8458" width="10.5703125" style="166" bestFit="1" customWidth="1"/>
    <col min="8459" max="8701" width="9.140625" style="166"/>
    <col min="8702" max="8702" width="16.140625" style="166" customWidth="1"/>
    <col min="8703" max="8703" width="11.42578125" style="166" bestFit="1" customWidth="1"/>
    <col min="8704" max="8704" width="9.5703125" style="166" bestFit="1" customWidth="1"/>
    <col min="8705" max="8705" width="7.7109375" style="166" bestFit="1" customWidth="1"/>
    <col min="8706" max="8706" width="10.28515625" style="166" customWidth="1"/>
    <col min="8707" max="8707" width="9.140625" style="166"/>
    <col min="8708" max="8708" width="10" style="166" bestFit="1" customWidth="1"/>
    <col min="8709" max="8709" width="11" style="166" bestFit="1" customWidth="1"/>
    <col min="8710" max="8710" width="12.7109375" style="166" customWidth="1"/>
    <col min="8711" max="8711" width="12.28515625" style="166" customWidth="1"/>
    <col min="8712" max="8712" width="14.42578125" style="166" bestFit="1" customWidth="1"/>
    <col min="8713" max="8713" width="13" style="166" bestFit="1" customWidth="1"/>
    <col min="8714" max="8714" width="10.5703125" style="166" bestFit="1" customWidth="1"/>
    <col min="8715" max="8957" width="9.140625" style="166"/>
    <col min="8958" max="8958" width="16.140625" style="166" customWidth="1"/>
    <col min="8959" max="8959" width="11.42578125" style="166" bestFit="1" customWidth="1"/>
    <col min="8960" max="8960" width="9.5703125" style="166" bestFit="1" customWidth="1"/>
    <col min="8961" max="8961" width="7.7109375" style="166" bestFit="1" customWidth="1"/>
    <col min="8962" max="8962" width="10.28515625" style="166" customWidth="1"/>
    <col min="8963" max="8963" width="9.140625" style="166"/>
    <col min="8964" max="8964" width="10" style="166" bestFit="1" customWidth="1"/>
    <col min="8965" max="8965" width="11" style="166" bestFit="1" customWidth="1"/>
    <col min="8966" max="8966" width="12.7109375" style="166" customWidth="1"/>
    <col min="8967" max="8967" width="12.28515625" style="166" customWidth="1"/>
    <col min="8968" max="8968" width="14.42578125" style="166" bestFit="1" customWidth="1"/>
    <col min="8969" max="8969" width="13" style="166" bestFit="1" customWidth="1"/>
    <col min="8970" max="8970" width="10.5703125" style="166" bestFit="1" customWidth="1"/>
    <col min="8971" max="9213" width="9.140625" style="166"/>
    <col min="9214" max="9214" width="16.140625" style="166" customWidth="1"/>
    <col min="9215" max="9215" width="11.42578125" style="166" bestFit="1" customWidth="1"/>
    <col min="9216" max="9216" width="9.5703125" style="166" bestFit="1" customWidth="1"/>
    <col min="9217" max="9217" width="7.7109375" style="166" bestFit="1" customWidth="1"/>
    <col min="9218" max="9218" width="10.28515625" style="166" customWidth="1"/>
    <col min="9219" max="9219" width="9.140625" style="166"/>
    <col min="9220" max="9220" width="10" style="166" bestFit="1" customWidth="1"/>
    <col min="9221" max="9221" width="11" style="166" bestFit="1" customWidth="1"/>
    <col min="9222" max="9222" width="12.7109375" style="166" customWidth="1"/>
    <col min="9223" max="9223" width="12.28515625" style="166" customWidth="1"/>
    <col min="9224" max="9224" width="14.42578125" style="166" bestFit="1" customWidth="1"/>
    <col min="9225" max="9225" width="13" style="166" bestFit="1" customWidth="1"/>
    <col min="9226" max="9226" width="10.5703125" style="166" bestFit="1" customWidth="1"/>
    <col min="9227" max="9469" width="9.140625" style="166"/>
    <col min="9470" max="9470" width="16.140625" style="166" customWidth="1"/>
    <col min="9471" max="9471" width="11.42578125" style="166" bestFit="1" customWidth="1"/>
    <col min="9472" max="9472" width="9.5703125" style="166" bestFit="1" customWidth="1"/>
    <col min="9473" max="9473" width="7.7109375" style="166" bestFit="1" customWidth="1"/>
    <col min="9474" max="9474" width="10.28515625" style="166" customWidth="1"/>
    <col min="9475" max="9475" width="9.140625" style="166"/>
    <col min="9476" max="9476" width="10" style="166" bestFit="1" customWidth="1"/>
    <col min="9477" max="9477" width="11" style="166" bestFit="1" customWidth="1"/>
    <col min="9478" max="9478" width="12.7109375" style="166" customWidth="1"/>
    <col min="9479" max="9479" width="12.28515625" style="166" customWidth="1"/>
    <col min="9480" max="9480" width="14.42578125" style="166" bestFit="1" customWidth="1"/>
    <col min="9481" max="9481" width="13" style="166" bestFit="1" customWidth="1"/>
    <col min="9482" max="9482" width="10.5703125" style="166" bestFit="1" customWidth="1"/>
    <col min="9483" max="9725" width="9.140625" style="166"/>
    <col min="9726" max="9726" width="16.140625" style="166" customWidth="1"/>
    <col min="9727" max="9727" width="11.42578125" style="166" bestFit="1" customWidth="1"/>
    <col min="9728" max="9728" width="9.5703125" style="166" bestFit="1" customWidth="1"/>
    <col min="9729" max="9729" width="7.7109375" style="166" bestFit="1" customWidth="1"/>
    <col min="9730" max="9730" width="10.28515625" style="166" customWidth="1"/>
    <col min="9731" max="9731" width="9.140625" style="166"/>
    <col min="9732" max="9732" width="10" style="166" bestFit="1" customWidth="1"/>
    <col min="9733" max="9733" width="11" style="166" bestFit="1" customWidth="1"/>
    <col min="9734" max="9734" width="12.7109375" style="166" customWidth="1"/>
    <col min="9735" max="9735" width="12.28515625" style="166" customWidth="1"/>
    <col min="9736" max="9736" width="14.42578125" style="166" bestFit="1" customWidth="1"/>
    <col min="9737" max="9737" width="13" style="166" bestFit="1" customWidth="1"/>
    <col min="9738" max="9738" width="10.5703125" style="166" bestFit="1" customWidth="1"/>
    <col min="9739" max="9981" width="9.140625" style="166"/>
    <col min="9982" max="9982" width="16.140625" style="166" customWidth="1"/>
    <col min="9983" max="9983" width="11.42578125" style="166" bestFit="1" customWidth="1"/>
    <col min="9984" max="9984" width="9.5703125" style="166" bestFit="1" customWidth="1"/>
    <col min="9985" max="9985" width="7.7109375" style="166" bestFit="1" customWidth="1"/>
    <col min="9986" max="9986" width="10.28515625" style="166" customWidth="1"/>
    <col min="9987" max="9987" width="9.140625" style="166"/>
    <col min="9988" max="9988" width="10" style="166" bestFit="1" customWidth="1"/>
    <col min="9989" max="9989" width="11" style="166" bestFit="1" customWidth="1"/>
    <col min="9990" max="9990" width="12.7109375" style="166" customWidth="1"/>
    <col min="9991" max="9991" width="12.28515625" style="166" customWidth="1"/>
    <col min="9992" max="9992" width="14.42578125" style="166" bestFit="1" customWidth="1"/>
    <col min="9993" max="9993" width="13" style="166" bestFit="1" customWidth="1"/>
    <col min="9994" max="9994" width="10.5703125" style="166" bestFit="1" customWidth="1"/>
    <col min="9995" max="10237" width="9.140625" style="166"/>
    <col min="10238" max="10238" width="16.140625" style="166" customWidth="1"/>
    <col min="10239" max="10239" width="11.42578125" style="166" bestFit="1" customWidth="1"/>
    <col min="10240" max="10240" width="9.5703125" style="166" bestFit="1" customWidth="1"/>
    <col min="10241" max="10241" width="7.7109375" style="166" bestFit="1" customWidth="1"/>
    <col min="10242" max="10242" width="10.28515625" style="166" customWidth="1"/>
    <col min="10243" max="10243" width="9.140625" style="166"/>
    <col min="10244" max="10244" width="10" style="166" bestFit="1" customWidth="1"/>
    <col min="10245" max="10245" width="11" style="166" bestFit="1" customWidth="1"/>
    <col min="10246" max="10246" width="12.7109375" style="166" customWidth="1"/>
    <col min="10247" max="10247" width="12.28515625" style="166" customWidth="1"/>
    <col min="10248" max="10248" width="14.42578125" style="166" bestFit="1" customWidth="1"/>
    <col min="10249" max="10249" width="13" style="166" bestFit="1" customWidth="1"/>
    <col min="10250" max="10250" width="10.5703125" style="166" bestFit="1" customWidth="1"/>
    <col min="10251" max="10493" width="9.140625" style="166"/>
    <col min="10494" max="10494" width="16.140625" style="166" customWidth="1"/>
    <col min="10495" max="10495" width="11.42578125" style="166" bestFit="1" customWidth="1"/>
    <col min="10496" max="10496" width="9.5703125" style="166" bestFit="1" customWidth="1"/>
    <col min="10497" max="10497" width="7.7109375" style="166" bestFit="1" customWidth="1"/>
    <col min="10498" max="10498" width="10.28515625" style="166" customWidth="1"/>
    <col min="10499" max="10499" width="9.140625" style="166"/>
    <col min="10500" max="10500" width="10" style="166" bestFit="1" customWidth="1"/>
    <col min="10501" max="10501" width="11" style="166" bestFit="1" customWidth="1"/>
    <col min="10502" max="10502" width="12.7109375" style="166" customWidth="1"/>
    <col min="10503" max="10503" width="12.28515625" style="166" customWidth="1"/>
    <col min="10504" max="10504" width="14.42578125" style="166" bestFit="1" customWidth="1"/>
    <col min="10505" max="10505" width="13" style="166" bestFit="1" customWidth="1"/>
    <col min="10506" max="10506" width="10.5703125" style="166" bestFit="1" customWidth="1"/>
    <col min="10507" max="10749" width="9.140625" style="166"/>
    <col min="10750" max="10750" width="16.140625" style="166" customWidth="1"/>
    <col min="10751" max="10751" width="11.42578125" style="166" bestFit="1" customWidth="1"/>
    <col min="10752" max="10752" width="9.5703125" style="166" bestFit="1" customWidth="1"/>
    <col min="10753" max="10753" width="7.7109375" style="166" bestFit="1" customWidth="1"/>
    <col min="10754" max="10754" width="10.28515625" style="166" customWidth="1"/>
    <col min="10755" max="10755" width="9.140625" style="166"/>
    <col min="10756" max="10756" width="10" style="166" bestFit="1" customWidth="1"/>
    <col min="10757" max="10757" width="11" style="166" bestFit="1" customWidth="1"/>
    <col min="10758" max="10758" width="12.7109375" style="166" customWidth="1"/>
    <col min="10759" max="10759" width="12.28515625" style="166" customWidth="1"/>
    <col min="10760" max="10760" width="14.42578125" style="166" bestFit="1" customWidth="1"/>
    <col min="10761" max="10761" width="13" style="166" bestFit="1" customWidth="1"/>
    <col min="10762" max="10762" width="10.5703125" style="166" bestFit="1" customWidth="1"/>
    <col min="10763" max="11005" width="9.140625" style="166"/>
    <col min="11006" max="11006" width="16.140625" style="166" customWidth="1"/>
    <col min="11007" max="11007" width="11.42578125" style="166" bestFit="1" customWidth="1"/>
    <col min="11008" max="11008" width="9.5703125" style="166" bestFit="1" customWidth="1"/>
    <col min="11009" max="11009" width="7.7109375" style="166" bestFit="1" customWidth="1"/>
    <col min="11010" max="11010" width="10.28515625" style="166" customWidth="1"/>
    <col min="11011" max="11011" width="9.140625" style="166"/>
    <col min="11012" max="11012" width="10" style="166" bestFit="1" customWidth="1"/>
    <col min="11013" max="11013" width="11" style="166" bestFit="1" customWidth="1"/>
    <col min="11014" max="11014" width="12.7109375" style="166" customWidth="1"/>
    <col min="11015" max="11015" width="12.28515625" style="166" customWidth="1"/>
    <col min="11016" max="11016" width="14.42578125" style="166" bestFit="1" customWidth="1"/>
    <col min="11017" max="11017" width="13" style="166" bestFit="1" customWidth="1"/>
    <col min="11018" max="11018" width="10.5703125" style="166" bestFit="1" customWidth="1"/>
    <col min="11019" max="11261" width="9.140625" style="166"/>
    <col min="11262" max="11262" width="16.140625" style="166" customWidth="1"/>
    <col min="11263" max="11263" width="11.42578125" style="166" bestFit="1" customWidth="1"/>
    <col min="11264" max="11264" width="9.5703125" style="166" bestFit="1" customWidth="1"/>
    <col min="11265" max="11265" width="7.7109375" style="166" bestFit="1" customWidth="1"/>
    <col min="11266" max="11266" width="10.28515625" style="166" customWidth="1"/>
    <col min="11267" max="11267" width="9.140625" style="166"/>
    <col min="11268" max="11268" width="10" style="166" bestFit="1" customWidth="1"/>
    <col min="11269" max="11269" width="11" style="166" bestFit="1" customWidth="1"/>
    <col min="11270" max="11270" width="12.7109375" style="166" customWidth="1"/>
    <col min="11271" max="11271" width="12.28515625" style="166" customWidth="1"/>
    <col min="11272" max="11272" width="14.42578125" style="166" bestFit="1" customWidth="1"/>
    <col min="11273" max="11273" width="13" style="166" bestFit="1" customWidth="1"/>
    <col min="11274" max="11274" width="10.5703125" style="166" bestFit="1" customWidth="1"/>
    <col min="11275" max="11517" width="9.140625" style="166"/>
    <col min="11518" max="11518" width="16.140625" style="166" customWidth="1"/>
    <col min="11519" max="11519" width="11.42578125" style="166" bestFit="1" customWidth="1"/>
    <col min="11520" max="11520" width="9.5703125" style="166" bestFit="1" customWidth="1"/>
    <col min="11521" max="11521" width="7.7109375" style="166" bestFit="1" customWidth="1"/>
    <col min="11522" max="11522" width="10.28515625" style="166" customWidth="1"/>
    <col min="11523" max="11523" width="9.140625" style="166"/>
    <col min="11524" max="11524" width="10" style="166" bestFit="1" customWidth="1"/>
    <col min="11525" max="11525" width="11" style="166" bestFit="1" customWidth="1"/>
    <col min="11526" max="11526" width="12.7109375" style="166" customWidth="1"/>
    <col min="11527" max="11527" width="12.28515625" style="166" customWidth="1"/>
    <col min="11528" max="11528" width="14.42578125" style="166" bestFit="1" customWidth="1"/>
    <col min="11529" max="11529" width="13" style="166" bestFit="1" customWidth="1"/>
    <col min="11530" max="11530" width="10.5703125" style="166" bestFit="1" customWidth="1"/>
    <col min="11531" max="11773" width="9.140625" style="166"/>
    <col min="11774" max="11774" width="16.140625" style="166" customWidth="1"/>
    <col min="11775" max="11775" width="11.42578125" style="166" bestFit="1" customWidth="1"/>
    <col min="11776" max="11776" width="9.5703125" style="166" bestFit="1" customWidth="1"/>
    <col min="11777" max="11777" width="7.7109375" style="166" bestFit="1" customWidth="1"/>
    <col min="11778" max="11778" width="10.28515625" style="166" customWidth="1"/>
    <col min="11779" max="11779" width="9.140625" style="166"/>
    <col min="11780" max="11780" width="10" style="166" bestFit="1" customWidth="1"/>
    <col min="11781" max="11781" width="11" style="166" bestFit="1" customWidth="1"/>
    <col min="11782" max="11782" width="12.7109375" style="166" customWidth="1"/>
    <col min="11783" max="11783" width="12.28515625" style="166" customWidth="1"/>
    <col min="11784" max="11784" width="14.42578125" style="166" bestFit="1" customWidth="1"/>
    <col min="11785" max="11785" width="13" style="166" bestFit="1" customWidth="1"/>
    <col min="11786" max="11786" width="10.5703125" style="166" bestFit="1" customWidth="1"/>
    <col min="11787" max="12029" width="9.140625" style="166"/>
    <col min="12030" max="12030" width="16.140625" style="166" customWidth="1"/>
    <col min="12031" max="12031" width="11.42578125" style="166" bestFit="1" customWidth="1"/>
    <col min="12032" max="12032" width="9.5703125" style="166" bestFit="1" customWidth="1"/>
    <col min="12033" max="12033" width="7.7109375" style="166" bestFit="1" customWidth="1"/>
    <col min="12034" max="12034" width="10.28515625" style="166" customWidth="1"/>
    <col min="12035" max="12035" width="9.140625" style="166"/>
    <col min="12036" max="12036" width="10" style="166" bestFit="1" customWidth="1"/>
    <col min="12037" max="12037" width="11" style="166" bestFit="1" customWidth="1"/>
    <col min="12038" max="12038" width="12.7109375" style="166" customWidth="1"/>
    <col min="12039" max="12039" width="12.28515625" style="166" customWidth="1"/>
    <col min="12040" max="12040" width="14.42578125" style="166" bestFit="1" customWidth="1"/>
    <col min="12041" max="12041" width="13" style="166" bestFit="1" customWidth="1"/>
    <col min="12042" max="12042" width="10.5703125" style="166" bestFit="1" customWidth="1"/>
    <col min="12043" max="12285" width="9.140625" style="166"/>
    <col min="12286" max="12286" width="16.140625" style="166" customWidth="1"/>
    <col min="12287" max="12287" width="11.42578125" style="166" bestFit="1" customWidth="1"/>
    <col min="12288" max="12288" width="9.5703125" style="166" bestFit="1" customWidth="1"/>
    <col min="12289" max="12289" width="7.7109375" style="166" bestFit="1" customWidth="1"/>
    <col min="12290" max="12290" width="10.28515625" style="166" customWidth="1"/>
    <col min="12291" max="12291" width="9.140625" style="166"/>
    <col min="12292" max="12292" width="10" style="166" bestFit="1" customWidth="1"/>
    <col min="12293" max="12293" width="11" style="166" bestFit="1" customWidth="1"/>
    <col min="12294" max="12294" width="12.7109375" style="166" customWidth="1"/>
    <col min="12295" max="12295" width="12.28515625" style="166" customWidth="1"/>
    <col min="12296" max="12296" width="14.42578125" style="166" bestFit="1" customWidth="1"/>
    <col min="12297" max="12297" width="13" style="166" bestFit="1" customWidth="1"/>
    <col min="12298" max="12298" width="10.5703125" style="166" bestFit="1" customWidth="1"/>
    <col min="12299" max="12541" width="9.140625" style="166"/>
    <col min="12542" max="12542" width="16.140625" style="166" customWidth="1"/>
    <col min="12543" max="12543" width="11.42578125" style="166" bestFit="1" customWidth="1"/>
    <col min="12544" max="12544" width="9.5703125" style="166" bestFit="1" customWidth="1"/>
    <col min="12545" max="12545" width="7.7109375" style="166" bestFit="1" customWidth="1"/>
    <col min="12546" max="12546" width="10.28515625" style="166" customWidth="1"/>
    <col min="12547" max="12547" width="9.140625" style="166"/>
    <col min="12548" max="12548" width="10" style="166" bestFit="1" customWidth="1"/>
    <col min="12549" max="12549" width="11" style="166" bestFit="1" customWidth="1"/>
    <col min="12550" max="12550" width="12.7109375" style="166" customWidth="1"/>
    <col min="12551" max="12551" width="12.28515625" style="166" customWidth="1"/>
    <col min="12552" max="12552" width="14.42578125" style="166" bestFit="1" customWidth="1"/>
    <col min="12553" max="12553" width="13" style="166" bestFit="1" customWidth="1"/>
    <col min="12554" max="12554" width="10.5703125" style="166" bestFit="1" customWidth="1"/>
    <col min="12555" max="12797" width="9.140625" style="166"/>
    <col min="12798" max="12798" width="16.140625" style="166" customWidth="1"/>
    <col min="12799" max="12799" width="11.42578125" style="166" bestFit="1" customWidth="1"/>
    <col min="12800" max="12800" width="9.5703125" style="166" bestFit="1" customWidth="1"/>
    <col min="12801" max="12801" width="7.7109375" style="166" bestFit="1" customWidth="1"/>
    <col min="12802" max="12802" width="10.28515625" style="166" customWidth="1"/>
    <col min="12803" max="12803" width="9.140625" style="166"/>
    <col min="12804" max="12804" width="10" style="166" bestFit="1" customWidth="1"/>
    <col min="12805" max="12805" width="11" style="166" bestFit="1" customWidth="1"/>
    <col min="12806" max="12806" width="12.7109375" style="166" customWidth="1"/>
    <col min="12807" max="12807" width="12.28515625" style="166" customWidth="1"/>
    <col min="12808" max="12808" width="14.42578125" style="166" bestFit="1" customWidth="1"/>
    <col min="12809" max="12809" width="13" style="166" bestFit="1" customWidth="1"/>
    <col min="12810" max="12810" width="10.5703125" style="166" bestFit="1" customWidth="1"/>
    <col min="12811" max="13053" width="9.140625" style="166"/>
    <col min="13054" max="13054" width="16.140625" style="166" customWidth="1"/>
    <col min="13055" max="13055" width="11.42578125" style="166" bestFit="1" customWidth="1"/>
    <col min="13056" max="13056" width="9.5703125" style="166" bestFit="1" customWidth="1"/>
    <col min="13057" max="13057" width="7.7109375" style="166" bestFit="1" customWidth="1"/>
    <col min="13058" max="13058" width="10.28515625" style="166" customWidth="1"/>
    <col min="13059" max="13059" width="9.140625" style="166"/>
    <col min="13060" max="13060" width="10" style="166" bestFit="1" customWidth="1"/>
    <col min="13061" max="13061" width="11" style="166" bestFit="1" customWidth="1"/>
    <col min="13062" max="13062" width="12.7109375" style="166" customWidth="1"/>
    <col min="13063" max="13063" width="12.28515625" style="166" customWidth="1"/>
    <col min="13064" max="13064" width="14.42578125" style="166" bestFit="1" customWidth="1"/>
    <col min="13065" max="13065" width="13" style="166" bestFit="1" customWidth="1"/>
    <col min="13066" max="13066" width="10.5703125" style="166" bestFit="1" customWidth="1"/>
    <col min="13067" max="13309" width="9.140625" style="166"/>
    <col min="13310" max="13310" width="16.140625" style="166" customWidth="1"/>
    <col min="13311" max="13311" width="11.42578125" style="166" bestFit="1" customWidth="1"/>
    <col min="13312" max="13312" width="9.5703125" style="166" bestFit="1" customWidth="1"/>
    <col min="13313" max="13313" width="7.7109375" style="166" bestFit="1" customWidth="1"/>
    <col min="13314" max="13314" width="10.28515625" style="166" customWidth="1"/>
    <col min="13315" max="13315" width="9.140625" style="166"/>
    <col min="13316" max="13316" width="10" style="166" bestFit="1" customWidth="1"/>
    <col min="13317" max="13317" width="11" style="166" bestFit="1" customWidth="1"/>
    <col min="13318" max="13318" width="12.7109375" style="166" customWidth="1"/>
    <col min="13319" max="13319" width="12.28515625" style="166" customWidth="1"/>
    <col min="13320" max="13320" width="14.42578125" style="166" bestFit="1" customWidth="1"/>
    <col min="13321" max="13321" width="13" style="166" bestFit="1" customWidth="1"/>
    <col min="13322" max="13322" width="10.5703125" style="166" bestFit="1" customWidth="1"/>
    <col min="13323" max="13565" width="9.140625" style="166"/>
    <col min="13566" max="13566" width="16.140625" style="166" customWidth="1"/>
    <col min="13567" max="13567" width="11.42578125" style="166" bestFit="1" customWidth="1"/>
    <col min="13568" max="13568" width="9.5703125" style="166" bestFit="1" customWidth="1"/>
    <col min="13569" max="13569" width="7.7109375" style="166" bestFit="1" customWidth="1"/>
    <col min="13570" max="13570" width="10.28515625" style="166" customWidth="1"/>
    <col min="13571" max="13571" width="9.140625" style="166"/>
    <col min="13572" max="13572" width="10" style="166" bestFit="1" customWidth="1"/>
    <col min="13573" max="13573" width="11" style="166" bestFit="1" customWidth="1"/>
    <col min="13574" max="13574" width="12.7109375" style="166" customWidth="1"/>
    <col min="13575" max="13575" width="12.28515625" style="166" customWidth="1"/>
    <col min="13576" max="13576" width="14.42578125" style="166" bestFit="1" customWidth="1"/>
    <col min="13577" max="13577" width="13" style="166" bestFit="1" customWidth="1"/>
    <col min="13578" max="13578" width="10.5703125" style="166" bestFit="1" customWidth="1"/>
    <col min="13579" max="13821" width="9.140625" style="166"/>
    <col min="13822" max="13822" width="16.140625" style="166" customWidth="1"/>
    <col min="13823" max="13823" width="11.42578125" style="166" bestFit="1" customWidth="1"/>
    <col min="13824" max="13824" width="9.5703125" style="166" bestFit="1" customWidth="1"/>
    <col min="13825" max="13825" width="7.7109375" style="166" bestFit="1" customWidth="1"/>
    <col min="13826" max="13826" width="10.28515625" style="166" customWidth="1"/>
    <col min="13827" max="13827" width="9.140625" style="166"/>
    <col min="13828" max="13828" width="10" style="166" bestFit="1" customWidth="1"/>
    <col min="13829" max="13829" width="11" style="166" bestFit="1" customWidth="1"/>
    <col min="13830" max="13830" width="12.7109375" style="166" customWidth="1"/>
    <col min="13831" max="13831" width="12.28515625" style="166" customWidth="1"/>
    <col min="13832" max="13832" width="14.42578125" style="166" bestFit="1" customWidth="1"/>
    <col min="13833" max="13833" width="13" style="166" bestFit="1" customWidth="1"/>
    <col min="13834" max="13834" width="10.5703125" style="166" bestFit="1" customWidth="1"/>
    <col min="13835" max="14077" width="9.140625" style="166"/>
    <col min="14078" max="14078" width="16.140625" style="166" customWidth="1"/>
    <col min="14079" max="14079" width="11.42578125" style="166" bestFit="1" customWidth="1"/>
    <col min="14080" max="14080" width="9.5703125" style="166" bestFit="1" customWidth="1"/>
    <col min="14081" max="14081" width="7.7109375" style="166" bestFit="1" customWidth="1"/>
    <col min="14082" max="14082" width="10.28515625" style="166" customWidth="1"/>
    <col min="14083" max="14083" width="9.140625" style="166"/>
    <col min="14084" max="14084" width="10" style="166" bestFit="1" customWidth="1"/>
    <col min="14085" max="14085" width="11" style="166" bestFit="1" customWidth="1"/>
    <col min="14086" max="14086" width="12.7109375" style="166" customWidth="1"/>
    <col min="14087" max="14087" width="12.28515625" style="166" customWidth="1"/>
    <col min="14088" max="14088" width="14.42578125" style="166" bestFit="1" customWidth="1"/>
    <col min="14089" max="14089" width="13" style="166" bestFit="1" customWidth="1"/>
    <col min="14090" max="14090" width="10.5703125" style="166" bestFit="1" customWidth="1"/>
    <col min="14091" max="14333" width="9.140625" style="166"/>
    <col min="14334" max="14334" width="16.140625" style="166" customWidth="1"/>
    <col min="14335" max="14335" width="11.42578125" style="166" bestFit="1" customWidth="1"/>
    <col min="14336" max="14336" width="9.5703125" style="166" bestFit="1" customWidth="1"/>
    <col min="14337" max="14337" width="7.7109375" style="166" bestFit="1" customWidth="1"/>
    <col min="14338" max="14338" width="10.28515625" style="166" customWidth="1"/>
    <col min="14339" max="14339" width="9.140625" style="166"/>
    <col min="14340" max="14340" width="10" style="166" bestFit="1" customWidth="1"/>
    <col min="14341" max="14341" width="11" style="166" bestFit="1" customWidth="1"/>
    <col min="14342" max="14342" width="12.7109375" style="166" customWidth="1"/>
    <col min="14343" max="14343" width="12.28515625" style="166" customWidth="1"/>
    <col min="14344" max="14344" width="14.42578125" style="166" bestFit="1" customWidth="1"/>
    <col min="14345" max="14345" width="13" style="166" bestFit="1" customWidth="1"/>
    <col min="14346" max="14346" width="10.5703125" style="166" bestFit="1" customWidth="1"/>
    <col min="14347" max="14589" width="9.140625" style="166"/>
    <col min="14590" max="14590" width="16.140625" style="166" customWidth="1"/>
    <col min="14591" max="14591" width="11.42578125" style="166" bestFit="1" customWidth="1"/>
    <col min="14592" max="14592" width="9.5703125" style="166" bestFit="1" customWidth="1"/>
    <col min="14593" max="14593" width="7.7109375" style="166" bestFit="1" customWidth="1"/>
    <col min="14594" max="14594" width="10.28515625" style="166" customWidth="1"/>
    <col min="14595" max="14595" width="9.140625" style="166"/>
    <col min="14596" max="14596" width="10" style="166" bestFit="1" customWidth="1"/>
    <col min="14597" max="14597" width="11" style="166" bestFit="1" customWidth="1"/>
    <col min="14598" max="14598" width="12.7109375" style="166" customWidth="1"/>
    <col min="14599" max="14599" width="12.28515625" style="166" customWidth="1"/>
    <col min="14600" max="14600" width="14.42578125" style="166" bestFit="1" customWidth="1"/>
    <col min="14601" max="14601" width="13" style="166" bestFit="1" customWidth="1"/>
    <col min="14602" max="14602" width="10.5703125" style="166" bestFit="1" customWidth="1"/>
    <col min="14603" max="14845" width="9.140625" style="166"/>
    <col min="14846" max="14846" width="16.140625" style="166" customWidth="1"/>
    <col min="14847" max="14847" width="11.42578125" style="166" bestFit="1" customWidth="1"/>
    <col min="14848" max="14848" width="9.5703125" style="166" bestFit="1" customWidth="1"/>
    <col min="14849" max="14849" width="7.7109375" style="166" bestFit="1" customWidth="1"/>
    <col min="14850" max="14850" width="10.28515625" style="166" customWidth="1"/>
    <col min="14851" max="14851" width="9.140625" style="166"/>
    <col min="14852" max="14852" width="10" style="166" bestFit="1" customWidth="1"/>
    <col min="14853" max="14853" width="11" style="166" bestFit="1" customWidth="1"/>
    <col min="14854" max="14854" width="12.7109375" style="166" customWidth="1"/>
    <col min="14855" max="14855" width="12.28515625" style="166" customWidth="1"/>
    <col min="14856" max="14856" width="14.42578125" style="166" bestFit="1" customWidth="1"/>
    <col min="14857" max="14857" width="13" style="166" bestFit="1" customWidth="1"/>
    <col min="14858" max="14858" width="10.5703125" style="166" bestFit="1" customWidth="1"/>
    <col min="14859" max="15101" width="9.140625" style="166"/>
    <col min="15102" max="15102" width="16.140625" style="166" customWidth="1"/>
    <col min="15103" max="15103" width="11.42578125" style="166" bestFit="1" customWidth="1"/>
    <col min="15104" max="15104" width="9.5703125" style="166" bestFit="1" customWidth="1"/>
    <col min="15105" max="15105" width="7.7109375" style="166" bestFit="1" customWidth="1"/>
    <col min="15106" max="15106" width="10.28515625" style="166" customWidth="1"/>
    <col min="15107" max="15107" width="9.140625" style="166"/>
    <col min="15108" max="15108" width="10" style="166" bestFit="1" customWidth="1"/>
    <col min="15109" max="15109" width="11" style="166" bestFit="1" customWidth="1"/>
    <col min="15110" max="15110" width="12.7109375" style="166" customWidth="1"/>
    <col min="15111" max="15111" width="12.28515625" style="166" customWidth="1"/>
    <col min="15112" max="15112" width="14.42578125" style="166" bestFit="1" customWidth="1"/>
    <col min="15113" max="15113" width="13" style="166" bestFit="1" customWidth="1"/>
    <col min="15114" max="15114" width="10.5703125" style="166" bestFit="1" customWidth="1"/>
    <col min="15115" max="15357" width="9.140625" style="166"/>
    <col min="15358" max="15358" width="16.140625" style="166" customWidth="1"/>
    <col min="15359" max="15359" width="11.42578125" style="166" bestFit="1" customWidth="1"/>
    <col min="15360" max="15360" width="9.5703125" style="166" bestFit="1" customWidth="1"/>
    <col min="15361" max="15361" width="7.7109375" style="166" bestFit="1" customWidth="1"/>
    <col min="15362" max="15362" width="10.28515625" style="166" customWidth="1"/>
    <col min="15363" max="15363" width="9.140625" style="166"/>
    <col min="15364" max="15364" width="10" style="166" bestFit="1" customWidth="1"/>
    <col min="15365" max="15365" width="11" style="166" bestFit="1" customWidth="1"/>
    <col min="15366" max="15366" width="12.7109375" style="166" customWidth="1"/>
    <col min="15367" max="15367" width="12.28515625" style="166" customWidth="1"/>
    <col min="15368" max="15368" width="14.42578125" style="166" bestFit="1" customWidth="1"/>
    <col min="15369" max="15369" width="13" style="166" bestFit="1" customWidth="1"/>
    <col min="15370" max="15370" width="10.5703125" style="166" bestFit="1" customWidth="1"/>
    <col min="15371" max="15613" width="9.140625" style="166"/>
    <col min="15614" max="15614" width="16.140625" style="166" customWidth="1"/>
    <col min="15615" max="15615" width="11.42578125" style="166" bestFit="1" customWidth="1"/>
    <col min="15616" max="15616" width="9.5703125" style="166" bestFit="1" customWidth="1"/>
    <col min="15617" max="15617" width="7.7109375" style="166" bestFit="1" customWidth="1"/>
    <col min="15618" max="15618" width="10.28515625" style="166" customWidth="1"/>
    <col min="15619" max="15619" width="9.140625" style="166"/>
    <col min="15620" max="15620" width="10" style="166" bestFit="1" customWidth="1"/>
    <col min="15621" max="15621" width="11" style="166" bestFit="1" customWidth="1"/>
    <col min="15622" max="15622" width="12.7109375" style="166" customWidth="1"/>
    <col min="15623" max="15623" width="12.28515625" style="166" customWidth="1"/>
    <col min="15624" max="15624" width="14.42578125" style="166" bestFit="1" customWidth="1"/>
    <col min="15625" max="15625" width="13" style="166" bestFit="1" customWidth="1"/>
    <col min="15626" max="15626" width="10.5703125" style="166" bestFit="1" customWidth="1"/>
    <col min="15627" max="15869" width="9.140625" style="166"/>
    <col min="15870" max="15870" width="16.140625" style="166" customWidth="1"/>
    <col min="15871" max="15871" width="11.42578125" style="166" bestFit="1" customWidth="1"/>
    <col min="15872" max="15872" width="9.5703125" style="166" bestFit="1" customWidth="1"/>
    <col min="15873" max="15873" width="7.7109375" style="166" bestFit="1" customWidth="1"/>
    <col min="15874" max="15874" width="10.28515625" style="166" customWidth="1"/>
    <col min="15875" max="15875" width="9.140625" style="166"/>
    <col min="15876" max="15876" width="10" style="166" bestFit="1" customWidth="1"/>
    <col min="15877" max="15877" width="11" style="166" bestFit="1" customWidth="1"/>
    <col min="15878" max="15878" width="12.7109375" style="166" customWidth="1"/>
    <col min="15879" max="15879" width="12.28515625" style="166" customWidth="1"/>
    <col min="15880" max="15880" width="14.42578125" style="166" bestFit="1" customWidth="1"/>
    <col min="15881" max="15881" width="13" style="166" bestFit="1" customWidth="1"/>
    <col min="15882" max="15882" width="10.5703125" style="166" bestFit="1" customWidth="1"/>
    <col min="15883" max="16125" width="9.140625" style="166"/>
    <col min="16126" max="16126" width="16.140625" style="166" customWidth="1"/>
    <col min="16127" max="16127" width="11.42578125" style="166" bestFit="1" customWidth="1"/>
    <col min="16128" max="16128" width="9.5703125" style="166" bestFit="1" customWidth="1"/>
    <col min="16129" max="16129" width="7.7109375" style="166" bestFit="1" customWidth="1"/>
    <col min="16130" max="16130" width="10.28515625" style="166" customWidth="1"/>
    <col min="16131" max="16131" width="9.140625" style="166"/>
    <col min="16132" max="16132" width="10" style="166" bestFit="1" customWidth="1"/>
    <col min="16133" max="16133" width="11" style="166" bestFit="1" customWidth="1"/>
    <col min="16134" max="16134" width="12.7109375" style="166" customWidth="1"/>
    <col min="16135" max="16135" width="12.28515625" style="166" customWidth="1"/>
    <col min="16136" max="16136" width="14.42578125" style="166" bestFit="1" customWidth="1"/>
    <col min="16137" max="16137" width="13" style="166" bestFit="1" customWidth="1"/>
    <col min="16138" max="16138" width="10.5703125" style="166" bestFit="1" customWidth="1"/>
    <col min="16139" max="16384" width="9.140625" style="166"/>
  </cols>
  <sheetData>
    <row r="1" spans="1:13" ht="34.5" customHeight="1" thickBot="1">
      <c r="A1" s="377" t="s">
        <v>454</v>
      </c>
      <c r="B1" s="377"/>
      <c r="C1" s="377"/>
      <c r="D1" s="377"/>
      <c r="E1" s="377"/>
      <c r="F1" s="377"/>
      <c r="G1" s="377"/>
      <c r="H1" s="377"/>
      <c r="I1" s="377"/>
      <c r="K1" s="165"/>
      <c r="L1" s="165"/>
      <c r="M1" s="165"/>
    </row>
    <row r="2" spans="1:13" ht="30" customHeight="1" thickBot="1">
      <c r="A2" s="365" t="s">
        <v>68</v>
      </c>
      <c r="B2" s="363" t="s">
        <v>214</v>
      </c>
      <c r="C2" s="374" t="s">
        <v>207</v>
      </c>
      <c r="D2" s="372" t="s">
        <v>208</v>
      </c>
      <c r="E2" s="372" t="s">
        <v>209</v>
      </c>
      <c r="F2" s="372" t="s">
        <v>210</v>
      </c>
      <c r="G2" s="372" t="s">
        <v>211</v>
      </c>
      <c r="H2" s="374" t="s">
        <v>212</v>
      </c>
      <c r="I2" s="363" t="s">
        <v>213</v>
      </c>
    </row>
    <row r="3" spans="1:13" ht="36" customHeight="1" thickBot="1">
      <c r="A3" s="366"/>
      <c r="B3" s="364"/>
      <c r="C3" s="375"/>
      <c r="D3" s="373"/>
      <c r="E3" s="373"/>
      <c r="F3" s="373"/>
      <c r="G3" s="373"/>
      <c r="H3" s="375"/>
      <c r="I3" s="364"/>
    </row>
    <row r="4" spans="1:13" ht="21" customHeight="1" thickBot="1">
      <c r="A4" s="74">
        <v>1400</v>
      </c>
      <c r="B4" s="74">
        <f>SUM(C4:I4)</f>
        <v>1048071</v>
      </c>
      <c r="C4" s="74">
        <f>SUM(C5:C37)</f>
        <v>343073</v>
      </c>
      <c r="D4" s="74">
        <f t="shared" ref="D4:I4" si="0">SUM(D5:D37)</f>
        <v>281765</v>
      </c>
      <c r="E4" s="74">
        <f t="shared" si="0"/>
        <v>128157</v>
      </c>
      <c r="F4" s="74">
        <f t="shared" si="0"/>
        <v>125403</v>
      </c>
      <c r="G4" s="74">
        <f t="shared" si="0"/>
        <v>79668</v>
      </c>
      <c r="H4" s="74">
        <f t="shared" si="0"/>
        <v>80057</v>
      </c>
      <c r="I4" s="74">
        <f t="shared" si="0"/>
        <v>9948</v>
      </c>
      <c r="J4" s="167"/>
      <c r="K4" s="168"/>
      <c r="M4" s="168"/>
    </row>
    <row r="5" spans="1:13" ht="21" customHeight="1" thickBot="1">
      <c r="A5" s="5" t="s">
        <v>41</v>
      </c>
      <c r="B5" s="79">
        <f>SUM(C5:I5)</f>
        <v>53637</v>
      </c>
      <c r="C5" s="80">
        <v>20274</v>
      </c>
      <c r="D5" s="76">
        <v>15540</v>
      </c>
      <c r="E5" s="80">
        <v>5987</v>
      </c>
      <c r="F5" s="76">
        <v>5478</v>
      </c>
      <c r="G5" s="80">
        <v>3041</v>
      </c>
      <c r="H5" s="76">
        <v>3071</v>
      </c>
      <c r="I5" s="80">
        <v>246</v>
      </c>
      <c r="J5" s="167"/>
      <c r="K5" s="168"/>
      <c r="M5" s="168"/>
    </row>
    <row r="6" spans="1:13" ht="21" customHeight="1" thickBot="1">
      <c r="A6" s="11" t="s">
        <v>42</v>
      </c>
      <c r="B6" s="278">
        <f t="shared" ref="B6:B37" si="1">SUM(C6:I6)</f>
        <v>24514</v>
      </c>
      <c r="C6" s="86">
        <v>10970</v>
      </c>
      <c r="D6" s="83">
        <v>6608</v>
      </c>
      <c r="E6" s="86">
        <v>2560</v>
      </c>
      <c r="F6" s="83">
        <v>1934</v>
      </c>
      <c r="G6" s="86">
        <v>1030</v>
      </c>
      <c r="H6" s="83">
        <v>1317</v>
      </c>
      <c r="I6" s="86">
        <v>95</v>
      </c>
      <c r="J6" s="167"/>
      <c r="K6" s="168"/>
      <c r="M6" s="168"/>
    </row>
    <row r="7" spans="1:13" ht="21" customHeight="1" thickBot="1">
      <c r="A7" s="11" t="s">
        <v>43</v>
      </c>
      <c r="B7" s="278">
        <f t="shared" si="1"/>
        <v>14746</v>
      </c>
      <c r="C7" s="86">
        <v>6239</v>
      </c>
      <c r="D7" s="83">
        <v>4287</v>
      </c>
      <c r="E7" s="86">
        <v>1613</v>
      </c>
      <c r="F7" s="83">
        <v>1219</v>
      </c>
      <c r="G7" s="86">
        <v>602</v>
      </c>
      <c r="H7" s="83">
        <v>711</v>
      </c>
      <c r="I7" s="86">
        <v>75</v>
      </c>
      <c r="J7" s="167"/>
      <c r="K7" s="168"/>
      <c r="M7" s="168"/>
    </row>
    <row r="8" spans="1:13" ht="21" customHeight="1" thickBot="1">
      <c r="A8" s="11" t="s">
        <v>0</v>
      </c>
      <c r="B8" s="278">
        <f t="shared" si="1"/>
        <v>90131</v>
      </c>
      <c r="C8" s="86">
        <v>24549</v>
      </c>
      <c r="D8" s="83">
        <v>24647</v>
      </c>
      <c r="E8" s="86">
        <v>11355</v>
      </c>
      <c r="F8" s="83">
        <v>11533</v>
      </c>
      <c r="G8" s="86">
        <v>8602</v>
      </c>
      <c r="H8" s="83">
        <v>8196</v>
      </c>
      <c r="I8" s="86">
        <v>1249</v>
      </c>
      <c r="J8" s="167"/>
      <c r="K8" s="168"/>
      <c r="M8" s="168"/>
    </row>
    <row r="9" spans="1:13" ht="21" customHeight="1" thickBot="1">
      <c r="A9" s="11" t="s">
        <v>33</v>
      </c>
      <c r="B9" s="278">
        <f t="shared" si="1"/>
        <v>46007</v>
      </c>
      <c r="C9" s="86">
        <v>12323</v>
      </c>
      <c r="D9" s="83">
        <v>11423</v>
      </c>
      <c r="E9" s="86">
        <v>6030</v>
      </c>
      <c r="F9" s="83">
        <v>7031</v>
      </c>
      <c r="G9" s="86">
        <v>4362</v>
      </c>
      <c r="H9" s="83">
        <v>4453</v>
      </c>
      <c r="I9" s="86">
        <v>385</v>
      </c>
      <c r="J9" s="167"/>
      <c r="K9" s="168"/>
      <c r="M9" s="168"/>
    </row>
    <row r="10" spans="1:13" ht="21" customHeight="1" thickBot="1">
      <c r="A10" s="11" t="s">
        <v>44</v>
      </c>
      <c r="B10" s="278">
        <f t="shared" si="1"/>
        <v>5113</v>
      </c>
      <c r="C10" s="86">
        <v>2487</v>
      </c>
      <c r="D10" s="83">
        <v>1387</v>
      </c>
      <c r="E10" s="86">
        <v>510</v>
      </c>
      <c r="F10" s="83">
        <v>321</v>
      </c>
      <c r="G10" s="86">
        <v>198</v>
      </c>
      <c r="H10" s="83">
        <v>180</v>
      </c>
      <c r="I10" s="86">
        <v>30</v>
      </c>
      <c r="J10" s="167"/>
      <c r="K10" s="168"/>
      <c r="M10" s="168"/>
    </row>
    <row r="11" spans="1:13" ht="21" customHeight="1" thickBot="1">
      <c r="A11" s="11" t="s">
        <v>1</v>
      </c>
      <c r="B11" s="278">
        <f t="shared" si="1"/>
        <v>12158</v>
      </c>
      <c r="C11" s="86">
        <v>5505</v>
      </c>
      <c r="D11" s="83">
        <v>3115</v>
      </c>
      <c r="E11" s="86">
        <v>1221</v>
      </c>
      <c r="F11" s="83">
        <v>1058</v>
      </c>
      <c r="G11" s="86">
        <v>592</v>
      </c>
      <c r="H11" s="83">
        <v>582</v>
      </c>
      <c r="I11" s="86">
        <v>85</v>
      </c>
      <c r="J11" s="167"/>
      <c r="K11" s="168"/>
      <c r="M11" s="168"/>
    </row>
    <row r="12" spans="1:13" ht="21" customHeight="1" thickBot="1">
      <c r="A12" s="11" t="s">
        <v>45</v>
      </c>
      <c r="B12" s="278">
        <f t="shared" si="1"/>
        <v>10886</v>
      </c>
      <c r="C12" s="86">
        <v>4758</v>
      </c>
      <c r="D12" s="83">
        <v>3447</v>
      </c>
      <c r="E12" s="86">
        <v>1135</v>
      </c>
      <c r="F12" s="83">
        <v>799</v>
      </c>
      <c r="G12" s="86">
        <v>363</v>
      </c>
      <c r="H12" s="83">
        <v>348</v>
      </c>
      <c r="I12" s="86">
        <v>36</v>
      </c>
      <c r="J12" s="167"/>
      <c r="K12" s="168"/>
      <c r="M12" s="168"/>
    </row>
    <row r="13" spans="1:13" ht="21" customHeight="1" thickBot="1">
      <c r="A13" s="11" t="s">
        <v>46</v>
      </c>
      <c r="B13" s="278">
        <f t="shared" si="1"/>
        <v>5806</v>
      </c>
      <c r="C13" s="86">
        <v>2201</v>
      </c>
      <c r="D13" s="83">
        <v>1739</v>
      </c>
      <c r="E13" s="86">
        <v>682</v>
      </c>
      <c r="F13" s="83">
        <v>574</v>
      </c>
      <c r="G13" s="86">
        <v>303</v>
      </c>
      <c r="H13" s="83">
        <v>271</v>
      </c>
      <c r="I13" s="86">
        <v>36</v>
      </c>
      <c r="J13" s="167"/>
      <c r="K13" s="168"/>
      <c r="M13" s="168"/>
    </row>
    <row r="14" spans="1:13" ht="21" customHeight="1" thickBot="1">
      <c r="A14" s="11" t="s">
        <v>47</v>
      </c>
      <c r="B14" s="278">
        <f t="shared" si="1"/>
        <v>64448</v>
      </c>
      <c r="C14" s="86">
        <v>23414</v>
      </c>
      <c r="D14" s="83">
        <v>18493</v>
      </c>
      <c r="E14" s="86">
        <v>7320</v>
      </c>
      <c r="F14" s="83">
        <v>6753</v>
      </c>
      <c r="G14" s="86">
        <v>3807</v>
      </c>
      <c r="H14" s="83">
        <v>4216</v>
      </c>
      <c r="I14" s="86">
        <v>445</v>
      </c>
      <c r="J14" s="167"/>
      <c r="K14" s="168"/>
      <c r="M14" s="168"/>
    </row>
    <row r="15" spans="1:13" ht="21" customHeight="1" thickBot="1">
      <c r="A15" s="11" t="s">
        <v>29</v>
      </c>
      <c r="B15" s="278">
        <f t="shared" si="1"/>
        <v>6468</v>
      </c>
      <c r="C15" s="86">
        <v>3024</v>
      </c>
      <c r="D15" s="83">
        <v>1810</v>
      </c>
      <c r="E15" s="86">
        <v>637</v>
      </c>
      <c r="F15" s="83">
        <v>545</v>
      </c>
      <c r="G15" s="86">
        <v>248</v>
      </c>
      <c r="H15" s="83">
        <v>187</v>
      </c>
      <c r="I15" s="86">
        <v>17</v>
      </c>
      <c r="J15" s="167"/>
      <c r="K15" s="168"/>
      <c r="M15" s="168"/>
    </row>
    <row r="16" spans="1:13" ht="21" customHeight="1" thickBot="1">
      <c r="A16" s="11" t="s">
        <v>2</v>
      </c>
      <c r="B16" s="278">
        <f t="shared" si="1"/>
        <v>82351</v>
      </c>
      <c r="C16" s="86">
        <v>24315</v>
      </c>
      <c r="D16" s="83">
        <v>19662</v>
      </c>
      <c r="E16" s="86">
        <v>10600</v>
      </c>
      <c r="F16" s="83">
        <v>10311</v>
      </c>
      <c r="G16" s="86">
        <v>8379</v>
      </c>
      <c r="H16" s="83">
        <v>6862</v>
      </c>
      <c r="I16" s="86">
        <v>2222</v>
      </c>
      <c r="J16" s="167"/>
      <c r="K16" s="168"/>
      <c r="M16" s="168"/>
    </row>
    <row r="17" spans="1:13" ht="21" customHeight="1" thickBot="1">
      <c r="A17" s="11" t="s">
        <v>3</v>
      </c>
      <c r="B17" s="278">
        <f t="shared" si="1"/>
        <v>12167</v>
      </c>
      <c r="C17" s="86">
        <v>4673</v>
      </c>
      <c r="D17" s="83">
        <v>3613</v>
      </c>
      <c r="E17" s="86">
        <v>1385</v>
      </c>
      <c r="F17" s="83">
        <v>1106</v>
      </c>
      <c r="G17" s="86">
        <v>586</v>
      </c>
      <c r="H17" s="83">
        <v>762</v>
      </c>
      <c r="I17" s="86">
        <v>42</v>
      </c>
      <c r="J17" s="167"/>
      <c r="K17" s="168"/>
      <c r="M17" s="168"/>
    </row>
    <row r="18" spans="1:13" ht="21" customHeight="1" thickBot="1">
      <c r="A18" s="11" t="s">
        <v>4</v>
      </c>
      <c r="B18" s="278">
        <f t="shared" si="1"/>
        <v>12685</v>
      </c>
      <c r="C18" s="86">
        <v>3951</v>
      </c>
      <c r="D18" s="83">
        <v>4087</v>
      </c>
      <c r="E18" s="86">
        <v>1474</v>
      </c>
      <c r="F18" s="83">
        <v>1323</v>
      </c>
      <c r="G18" s="86">
        <v>816</v>
      </c>
      <c r="H18" s="83">
        <v>938</v>
      </c>
      <c r="I18" s="86">
        <v>96</v>
      </c>
      <c r="J18" s="167"/>
      <c r="K18" s="168"/>
      <c r="M18" s="168"/>
    </row>
    <row r="19" spans="1:13" ht="21" customHeight="1" thickBot="1">
      <c r="A19" s="11" t="s">
        <v>48</v>
      </c>
      <c r="B19" s="278">
        <f t="shared" si="1"/>
        <v>11587</v>
      </c>
      <c r="C19" s="86">
        <v>4934</v>
      </c>
      <c r="D19" s="83">
        <v>3020</v>
      </c>
      <c r="E19" s="86">
        <v>1326</v>
      </c>
      <c r="F19" s="83">
        <v>1033</v>
      </c>
      <c r="G19" s="86">
        <v>581</v>
      </c>
      <c r="H19" s="83">
        <v>619</v>
      </c>
      <c r="I19" s="86">
        <v>74</v>
      </c>
      <c r="J19" s="167"/>
      <c r="K19" s="168"/>
      <c r="M19" s="168"/>
    </row>
    <row r="20" spans="1:13" ht="21" customHeight="1" thickBot="1">
      <c r="A20" s="11" t="s">
        <v>49</v>
      </c>
      <c r="B20" s="278">
        <f t="shared" si="1"/>
        <v>94905</v>
      </c>
      <c r="C20" s="86">
        <v>23247</v>
      </c>
      <c r="D20" s="83">
        <v>24854</v>
      </c>
      <c r="E20" s="86">
        <v>13019</v>
      </c>
      <c r="F20" s="83">
        <v>13805</v>
      </c>
      <c r="G20" s="86">
        <v>9685</v>
      </c>
      <c r="H20" s="83">
        <v>9421</v>
      </c>
      <c r="I20" s="86">
        <v>874</v>
      </c>
      <c r="J20" s="167"/>
      <c r="K20" s="168"/>
      <c r="M20" s="168"/>
    </row>
    <row r="21" spans="1:13" ht="21" customHeight="1" thickBot="1">
      <c r="A21" s="11" t="s">
        <v>50</v>
      </c>
      <c r="B21" s="278">
        <f t="shared" si="1"/>
        <v>56018</v>
      </c>
      <c r="C21" s="86">
        <v>16774</v>
      </c>
      <c r="D21" s="83">
        <v>14516</v>
      </c>
      <c r="E21" s="86">
        <v>7467</v>
      </c>
      <c r="F21" s="83">
        <v>7825</v>
      </c>
      <c r="G21" s="86">
        <v>4533</v>
      </c>
      <c r="H21" s="83">
        <v>4578</v>
      </c>
      <c r="I21" s="86">
        <v>325</v>
      </c>
      <c r="J21" s="167"/>
      <c r="K21" s="168"/>
      <c r="M21" s="168"/>
    </row>
    <row r="22" spans="1:13" ht="21" customHeight="1" thickBot="1">
      <c r="A22" s="11" t="s">
        <v>51</v>
      </c>
      <c r="B22" s="278">
        <f t="shared" si="1"/>
        <v>85539</v>
      </c>
      <c r="C22" s="86">
        <v>19268</v>
      </c>
      <c r="D22" s="83">
        <v>20089</v>
      </c>
      <c r="E22" s="86">
        <v>11586</v>
      </c>
      <c r="F22" s="83">
        <v>13759</v>
      </c>
      <c r="G22" s="86">
        <v>9932</v>
      </c>
      <c r="H22" s="83">
        <v>9995</v>
      </c>
      <c r="I22" s="86">
        <v>910</v>
      </c>
      <c r="J22" s="167"/>
      <c r="K22" s="168"/>
      <c r="M22" s="168"/>
    </row>
    <row r="23" spans="1:13" ht="21" customHeight="1" thickBot="1">
      <c r="A23" s="11" t="s">
        <v>5</v>
      </c>
      <c r="B23" s="278">
        <f t="shared" si="1"/>
        <v>54817</v>
      </c>
      <c r="C23" s="86">
        <v>20128</v>
      </c>
      <c r="D23" s="83">
        <v>14912</v>
      </c>
      <c r="E23" s="86">
        <v>6549</v>
      </c>
      <c r="F23" s="83">
        <v>5678</v>
      </c>
      <c r="G23" s="86">
        <v>3256</v>
      </c>
      <c r="H23" s="83">
        <v>3692</v>
      </c>
      <c r="I23" s="86">
        <v>602</v>
      </c>
      <c r="J23" s="167"/>
      <c r="K23" s="168"/>
      <c r="M23" s="168"/>
    </row>
    <row r="24" spans="1:13" ht="21" customHeight="1" thickBot="1">
      <c r="A24" s="11" t="s">
        <v>52</v>
      </c>
      <c r="B24" s="278">
        <f t="shared" si="1"/>
        <v>21110</v>
      </c>
      <c r="C24" s="86">
        <v>6093</v>
      </c>
      <c r="D24" s="83">
        <v>4958</v>
      </c>
      <c r="E24" s="86">
        <v>2850</v>
      </c>
      <c r="F24" s="83">
        <v>3416</v>
      </c>
      <c r="G24" s="86">
        <v>1733</v>
      </c>
      <c r="H24" s="83">
        <v>1895</v>
      </c>
      <c r="I24" s="86">
        <v>165</v>
      </c>
      <c r="J24" s="167"/>
      <c r="K24" s="168"/>
      <c r="M24" s="168"/>
    </row>
    <row r="25" spans="1:13" ht="21" customHeight="1" thickBot="1">
      <c r="A25" s="11" t="s">
        <v>6</v>
      </c>
      <c r="B25" s="278">
        <f t="shared" si="1"/>
        <v>14236</v>
      </c>
      <c r="C25" s="86">
        <v>5134</v>
      </c>
      <c r="D25" s="83">
        <v>4225</v>
      </c>
      <c r="E25" s="86">
        <v>1703</v>
      </c>
      <c r="F25" s="83">
        <v>1596</v>
      </c>
      <c r="G25" s="86">
        <v>785</v>
      </c>
      <c r="H25" s="83">
        <v>706</v>
      </c>
      <c r="I25" s="86">
        <v>87</v>
      </c>
      <c r="J25" s="167"/>
      <c r="K25" s="168"/>
      <c r="M25" s="168"/>
    </row>
    <row r="26" spans="1:13" ht="21" customHeight="1" thickBot="1">
      <c r="A26" s="11" t="s">
        <v>53</v>
      </c>
      <c r="B26" s="278">
        <f t="shared" si="1"/>
        <v>13683</v>
      </c>
      <c r="C26" s="86">
        <v>6440</v>
      </c>
      <c r="D26" s="83">
        <v>3997</v>
      </c>
      <c r="E26" s="86">
        <v>1298</v>
      </c>
      <c r="F26" s="83">
        <v>941</v>
      </c>
      <c r="G26" s="86">
        <v>525</v>
      </c>
      <c r="H26" s="83">
        <v>449</v>
      </c>
      <c r="I26" s="86">
        <v>33</v>
      </c>
      <c r="J26" s="167"/>
      <c r="K26" s="168"/>
      <c r="M26" s="168"/>
    </row>
    <row r="27" spans="1:13" ht="21" customHeight="1" thickBot="1">
      <c r="A27" s="11" t="s">
        <v>54</v>
      </c>
      <c r="B27" s="278">
        <f t="shared" si="1"/>
        <v>32864</v>
      </c>
      <c r="C27" s="86">
        <v>12190</v>
      </c>
      <c r="D27" s="83">
        <v>10011</v>
      </c>
      <c r="E27" s="86">
        <v>4172</v>
      </c>
      <c r="F27" s="83">
        <v>3073</v>
      </c>
      <c r="G27" s="86">
        <v>1613</v>
      </c>
      <c r="H27" s="83">
        <v>1599</v>
      </c>
      <c r="I27" s="86">
        <v>206</v>
      </c>
      <c r="J27" s="167"/>
      <c r="K27" s="168"/>
      <c r="M27" s="168"/>
    </row>
    <row r="28" spans="1:13" ht="21" customHeight="1" thickBot="1">
      <c r="A28" s="11" t="s">
        <v>55</v>
      </c>
      <c r="B28" s="278">
        <f t="shared" si="1"/>
        <v>20902</v>
      </c>
      <c r="C28" s="86">
        <v>8650</v>
      </c>
      <c r="D28" s="83">
        <v>5653</v>
      </c>
      <c r="E28" s="86">
        <v>2197</v>
      </c>
      <c r="F28" s="83">
        <v>1849</v>
      </c>
      <c r="G28" s="86">
        <v>1124</v>
      </c>
      <c r="H28" s="83">
        <v>1247</v>
      </c>
      <c r="I28" s="86">
        <v>182</v>
      </c>
      <c r="J28" s="167"/>
      <c r="K28" s="168"/>
      <c r="M28" s="168"/>
    </row>
    <row r="29" spans="1:13" ht="21" customHeight="1" thickBot="1">
      <c r="A29" s="11" t="s">
        <v>56</v>
      </c>
      <c r="B29" s="278">
        <f t="shared" si="1"/>
        <v>5848</v>
      </c>
      <c r="C29" s="86">
        <v>2432</v>
      </c>
      <c r="D29" s="83">
        <v>1644</v>
      </c>
      <c r="E29" s="86">
        <v>690</v>
      </c>
      <c r="F29" s="83">
        <v>453</v>
      </c>
      <c r="G29" s="86">
        <v>295</v>
      </c>
      <c r="H29" s="83">
        <v>259</v>
      </c>
      <c r="I29" s="86">
        <v>75</v>
      </c>
      <c r="J29" s="167"/>
      <c r="K29" s="168"/>
      <c r="M29" s="168"/>
    </row>
    <row r="30" spans="1:13" ht="21" customHeight="1" thickBot="1">
      <c r="A30" s="11" t="s">
        <v>7</v>
      </c>
      <c r="B30" s="278">
        <f t="shared" si="1"/>
        <v>17081</v>
      </c>
      <c r="C30" s="86">
        <v>6867</v>
      </c>
      <c r="D30" s="83">
        <v>4746</v>
      </c>
      <c r="E30" s="86">
        <v>1931</v>
      </c>
      <c r="F30" s="83">
        <v>1605</v>
      </c>
      <c r="G30" s="86">
        <v>895</v>
      </c>
      <c r="H30" s="83">
        <v>952</v>
      </c>
      <c r="I30" s="86">
        <v>85</v>
      </c>
      <c r="J30" s="167"/>
      <c r="K30" s="168"/>
      <c r="M30" s="168"/>
    </row>
    <row r="31" spans="1:13" ht="21" customHeight="1" thickBot="1">
      <c r="A31" s="11" t="s">
        <v>57</v>
      </c>
      <c r="B31" s="278">
        <f t="shared" si="1"/>
        <v>40131</v>
      </c>
      <c r="C31" s="86">
        <v>12256</v>
      </c>
      <c r="D31" s="83">
        <v>10607</v>
      </c>
      <c r="E31" s="86">
        <v>5065</v>
      </c>
      <c r="F31" s="83">
        <v>5206</v>
      </c>
      <c r="G31" s="86">
        <v>3303</v>
      </c>
      <c r="H31" s="83">
        <v>3445</v>
      </c>
      <c r="I31" s="86">
        <v>249</v>
      </c>
      <c r="J31" s="167"/>
      <c r="K31" s="168"/>
      <c r="M31" s="168"/>
    </row>
    <row r="32" spans="1:13" ht="21" customHeight="1" thickBot="1">
      <c r="A32" s="11" t="s">
        <v>8</v>
      </c>
      <c r="B32" s="278">
        <f t="shared" si="1"/>
        <v>20545</v>
      </c>
      <c r="C32" s="86">
        <v>8599</v>
      </c>
      <c r="D32" s="83">
        <v>6041</v>
      </c>
      <c r="E32" s="86">
        <v>1982</v>
      </c>
      <c r="F32" s="83">
        <v>1958</v>
      </c>
      <c r="G32" s="86">
        <v>976</v>
      </c>
      <c r="H32" s="83">
        <v>836</v>
      </c>
      <c r="I32" s="86">
        <v>153</v>
      </c>
      <c r="J32" s="167"/>
      <c r="K32" s="168"/>
      <c r="M32" s="168"/>
    </row>
    <row r="33" spans="1:13" ht="21" customHeight="1" thickBot="1">
      <c r="A33" s="11" t="s">
        <v>9</v>
      </c>
      <c r="B33" s="278">
        <f t="shared" si="1"/>
        <v>46559</v>
      </c>
      <c r="C33" s="86">
        <v>15094</v>
      </c>
      <c r="D33" s="83">
        <v>12428</v>
      </c>
      <c r="E33" s="86">
        <v>5544</v>
      </c>
      <c r="F33" s="83">
        <v>5505</v>
      </c>
      <c r="G33" s="86">
        <v>3608</v>
      </c>
      <c r="H33" s="83">
        <v>4086</v>
      </c>
      <c r="I33" s="86">
        <v>294</v>
      </c>
      <c r="J33" s="167"/>
      <c r="K33" s="168"/>
      <c r="M33" s="168"/>
    </row>
    <row r="34" spans="1:13" ht="21" customHeight="1" thickBot="1">
      <c r="A34" s="11" t="s">
        <v>58</v>
      </c>
      <c r="B34" s="278">
        <f t="shared" si="1"/>
        <v>21361</v>
      </c>
      <c r="C34" s="86">
        <v>7274</v>
      </c>
      <c r="D34" s="83">
        <v>5865</v>
      </c>
      <c r="E34" s="86">
        <v>2603</v>
      </c>
      <c r="F34" s="83">
        <v>2615</v>
      </c>
      <c r="G34" s="86">
        <v>1242</v>
      </c>
      <c r="H34" s="83">
        <v>1580</v>
      </c>
      <c r="I34" s="86">
        <v>182</v>
      </c>
      <c r="J34" s="167"/>
      <c r="K34" s="168"/>
      <c r="M34" s="168"/>
    </row>
    <row r="35" spans="1:13" ht="21" customHeight="1" thickBot="1">
      <c r="A35" s="11" t="s">
        <v>10</v>
      </c>
      <c r="B35" s="278">
        <f t="shared" si="1"/>
        <v>13185</v>
      </c>
      <c r="C35" s="86">
        <v>5162</v>
      </c>
      <c r="D35" s="83">
        <v>3363</v>
      </c>
      <c r="E35" s="86">
        <v>1564</v>
      </c>
      <c r="F35" s="83">
        <v>1343</v>
      </c>
      <c r="G35" s="86">
        <v>831</v>
      </c>
      <c r="H35" s="83">
        <v>787</v>
      </c>
      <c r="I35" s="86">
        <v>135</v>
      </c>
      <c r="J35" s="167"/>
      <c r="K35" s="168"/>
      <c r="M35" s="168"/>
    </row>
    <row r="36" spans="1:13" ht="21" customHeight="1" thickBot="1">
      <c r="A36" s="11" t="s">
        <v>11</v>
      </c>
      <c r="B36" s="278">
        <f t="shared" si="1"/>
        <v>19624</v>
      </c>
      <c r="C36" s="86">
        <v>8793</v>
      </c>
      <c r="D36" s="83">
        <v>5990</v>
      </c>
      <c r="E36" s="86">
        <v>1985</v>
      </c>
      <c r="F36" s="83">
        <v>1368</v>
      </c>
      <c r="G36" s="86">
        <v>646</v>
      </c>
      <c r="H36" s="83">
        <v>772</v>
      </c>
      <c r="I36" s="86">
        <v>70</v>
      </c>
      <c r="J36" s="167"/>
      <c r="K36" s="168"/>
      <c r="M36" s="168"/>
    </row>
    <row r="37" spans="1:13" ht="21" customHeight="1" thickBot="1">
      <c r="A37" s="11" t="s">
        <v>59</v>
      </c>
      <c r="B37" s="278">
        <f t="shared" si="1"/>
        <v>16959</v>
      </c>
      <c r="C37" s="86">
        <v>5055</v>
      </c>
      <c r="D37" s="83">
        <v>4988</v>
      </c>
      <c r="E37" s="86">
        <v>2117</v>
      </c>
      <c r="F37" s="83">
        <v>2390</v>
      </c>
      <c r="G37" s="86">
        <v>1176</v>
      </c>
      <c r="H37" s="83">
        <v>1045</v>
      </c>
      <c r="I37" s="86">
        <v>188</v>
      </c>
      <c r="J37" s="167"/>
      <c r="K37" s="168"/>
    </row>
    <row r="38" spans="1:13" ht="21" customHeight="1">
      <c r="A38" s="376"/>
      <c r="B38" s="376"/>
      <c r="C38" s="376"/>
      <c r="D38" s="376"/>
      <c r="E38" s="376"/>
      <c r="F38" s="87"/>
      <c r="G38" s="87"/>
      <c r="H38" s="87"/>
      <c r="I38" s="87"/>
      <c r="J38" s="167"/>
    </row>
    <row r="39" spans="1:13">
      <c r="A39" s="353"/>
      <c r="B39" s="353"/>
      <c r="C39" s="353"/>
      <c r="D39" s="353"/>
      <c r="E39" s="353"/>
    </row>
    <row r="43" spans="1:13" ht="18.75" customHeight="1"/>
  </sheetData>
  <mergeCells count="12">
    <mergeCell ref="A1:I1"/>
    <mergeCell ref="F2:F3"/>
    <mergeCell ref="G2:G3"/>
    <mergeCell ref="H2:H3"/>
    <mergeCell ref="I2:I3"/>
    <mergeCell ref="B2:B3"/>
    <mergeCell ref="A38:E38"/>
    <mergeCell ref="A39:E39"/>
    <mergeCell ref="A2:A3"/>
    <mergeCell ref="C2:C3"/>
    <mergeCell ref="D2:D3"/>
    <mergeCell ref="E2:E3"/>
  </mergeCells>
  <printOptions horizontalCentered="1" verticalCentered="1"/>
  <pageMargins left="0.39370078740157483" right="0.59055118110236227" top="0.19685039370078741" bottom="0.39370078740157483" header="0" footer="0"/>
  <pageSetup paperSize="9" scale="94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5E457-338E-4138-B017-8DC630BF8D35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E1"/>
    </sheetView>
  </sheetViews>
  <sheetFormatPr defaultRowHeight="18.75"/>
  <cols>
    <col min="1" max="2" width="21.7109375" style="166" customWidth="1"/>
    <col min="3" max="5" width="18.7109375" style="166" customWidth="1"/>
    <col min="6" max="6" width="10.5703125" style="165" bestFit="1" customWidth="1"/>
    <col min="7" max="249" width="9.140625" style="166"/>
    <col min="250" max="250" width="16.140625" style="166" customWidth="1"/>
    <col min="251" max="251" width="11.42578125" style="166" bestFit="1" customWidth="1"/>
    <col min="252" max="252" width="9.5703125" style="166" bestFit="1" customWidth="1"/>
    <col min="253" max="253" width="7.7109375" style="166" bestFit="1" customWidth="1"/>
    <col min="254" max="254" width="10.28515625" style="166" customWidth="1"/>
    <col min="255" max="255" width="9.140625" style="166"/>
    <col min="256" max="256" width="10" style="166" bestFit="1" customWidth="1"/>
    <col min="257" max="257" width="11" style="166" bestFit="1" customWidth="1"/>
    <col min="258" max="258" width="12.7109375" style="166" customWidth="1"/>
    <col min="259" max="259" width="12.28515625" style="166" customWidth="1"/>
    <col min="260" max="260" width="14.42578125" style="166" bestFit="1" customWidth="1"/>
    <col min="261" max="261" width="13" style="166" bestFit="1" customWidth="1"/>
    <col min="262" max="262" width="10.5703125" style="166" bestFit="1" customWidth="1"/>
    <col min="263" max="505" width="9.140625" style="166"/>
    <col min="506" max="506" width="16.140625" style="166" customWidth="1"/>
    <col min="507" max="507" width="11.42578125" style="166" bestFit="1" customWidth="1"/>
    <col min="508" max="508" width="9.5703125" style="166" bestFit="1" customWidth="1"/>
    <col min="509" max="509" width="7.7109375" style="166" bestFit="1" customWidth="1"/>
    <col min="510" max="510" width="10.28515625" style="166" customWidth="1"/>
    <col min="511" max="511" width="9.140625" style="166"/>
    <col min="512" max="512" width="10" style="166" bestFit="1" customWidth="1"/>
    <col min="513" max="513" width="11" style="166" bestFit="1" customWidth="1"/>
    <col min="514" max="514" width="12.7109375" style="166" customWidth="1"/>
    <col min="515" max="515" width="12.28515625" style="166" customWidth="1"/>
    <col min="516" max="516" width="14.42578125" style="166" bestFit="1" customWidth="1"/>
    <col min="517" max="517" width="13" style="166" bestFit="1" customWidth="1"/>
    <col min="518" max="518" width="10.5703125" style="166" bestFit="1" customWidth="1"/>
    <col min="519" max="761" width="9.140625" style="166"/>
    <col min="762" max="762" width="16.140625" style="166" customWidth="1"/>
    <col min="763" max="763" width="11.42578125" style="166" bestFit="1" customWidth="1"/>
    <col min="764" max="764" width="9.5703125" style="166" bestFit="1" customWidth="1"/>
    <col min="765" max="765" width="7.7109375" style="166" bestFit="1" customWidth="1"/>
    <col min="766" max="766" width="10.28515625" style="166" customWidth="1"/>
    <col min="767" max="767" width="9.140625" style="166"/>
    <col min="768" max="768" width="10" style="166" bestFit="1" customWidth="1"/>
    <col min="769" max="769" width="11" style="166" bestFit="1" customWidth="1"/>
    <col min="770" max="770" width="12.7109375" style="166" customWidth="1"/>
    <col min="771" max="771" width="12.28515625" style="166" customWidth="1"/>
    <col min="772" max="772" width="14.42578125" style="166" bestFit="1" customWidth="1"/>
    <col min="773" max="773" width="13" style="166" bestFit="1" customWidth="1"/>
    <col min="774" max="774" width="10.5703125" style="166" bestFit="1" customWidth="1"/>
    <col min="775" max="1017" width="9.140625" style="166"/>
    <col min="1018" max="1018" width="16.140625" style="166" customWidth="1"/>
    <col min="1019" max="1019" width="11.42578125" style="166" bestFit="1" customWidth="1"/>
    <col min="1020" max="1020" width="9.5703125" style="166" bestFit="1" customWidth="1"/>
    <col min="1021" max="1021" width="7.7109375" style="166" bestFit="1" customWidth="1"/>
    <col min="1022" max="1022" width="10.28515625" style="166" customWidth="1"/>
    <col min="1023" max="1023" width="9.140625" style="166"/>
    <col min="1024" max="1024" width="10" style="166" bestFit="1" customWidth="1"/>
    <col min="1025" max="1025" width="11" style="166" bestFit="1" customWidth="1"/>
    <col min="1026" max="1026" width="12.7109375" style="166" customWidth="1"/>
    <col min="1027" max="1027" width="12.28515625" style="166" customWidth="1"/>
    <col min="1028" max="1028" width="14.42578125" style="166" bestFit="1" customWidth="1"/>
    <col min="1029" max="1029" width="13" style="166" bestFit="1" customWidth="1"/>
    <col min="1030" max="1030" width="10.5703125" style="166" bestFit="1" customWidth="1"/>
    <col min="1031" max="1273" width="9.140625" style="166"/>
    <col min="1274" max="1274" width="16.140625" style="166" customWidth="1"/>
    <col min="1275" max="1275" width="11.42578125" style="166" bestFit="1" customWidth="1"/>
    <col min="1276" max="1276" width="9.5703125" style="166" bestFit="1" customWidth="1"/>
    <col min="1277" max="1277" width="7.7109375" style="166" bestFit="1" customWidth="1"/>
    <col min="1278" max="1278" width="10.28515625" style="166" customWidth="1"/>
    <col min="1279" max="1279" width="9.140625" style="166"/>
    <col min="1280" max="1280" width="10" style="166" bestFit="1" customWidth="1"/>
    <col min="1281" max="1281" width="11" style="166" bestFit="1" customWidth="1"/>
    <col min="1282" max="1282" width="12.7109375" style="166" customWidth="1"/>
    <col min="1283" max="1283" width="12.28515625" style="166" customWidth="1"/>
    <col min="1284" max="1284" width="14.42578125" style="166" bestFit="1" customWidth="1"/>
    <col min="1285" max="1285" width="13" style="166" bestFit="1" customWidth="1"/>
    <col min="1286" max="1286" width="10.5703125" style="166" bestFit="1" customWidth="1"/>
    <col min="1287" max="1529" width="9.140625" style="166"/>
    <col min="1530" max="1530" width="16.140625" style="166" customWidth="1"/>
    <col min="1531" max="1531" width="11.42578125" style="166" bestFit="1" customWidth="1"/>
    <col min="1532" max="1532" width="9.5703125" style="166" bestFit="1" customWidth="1"/>
    <col min="1533" max="1533" width="7.7109375" style="166" bestFit="1" customWidth="1"/>
    <col min="1534" max="1534" width="10.28515625" style="166" customWidth="1"/>
    <col min="1535" max="1535" width="9.140625" style="166"/>
    <col min="1536" max="1536" width="10" style="166" bestFit="1" customWidth="1"/>
    <col min="1537" max="1537" width="11" style="166" bestFit="1" customWidth="1"/>
    <col min="1538" max="1538" width="12.7109375" style="166" customWidth="1"/>
    <col min="1539" max="1539" width="12.28515625" style="166" customWidth="1"/>
    <col min="1540" max="1540" width="14.42578125" style="166" bestFit="1" customWidth="1"/>
    <col min="1541" max="1541" width="13" style="166" bestFit="1" customWidth="1"/>
    <col min="1542" max="1542" width="10.5703125" style="166" bestFit="1" customWidth="1"/>
    <col min="1543" max="1785" width="9.140625" style="166"/>
    <col min="1786" max="1786" width="16.140625" style="166" customWidth="1"/>
    <col min="1787" max="1787" width="11.42578125" style="166" bestFit="1" customWidth="1"/>
    <col min="1788" max="1788" width="9.5703125" style="166" bestFit="1" customWidth="1"/>
    <col min="1789" max="1789" width="7.7109375" style="166" bestFit="1" customWidth="1"/>
    <col min="1790" max="1790" width="10.28515625" style="166" customWidth="1"/>
    <col min="1791" max="1791" width="9.140625" style="166"/>
    <col min="1792" max="1792" width="10" style="166" bestFit="1" customWidth="1"/>
    <col min="1793" max="1793" width="11" style="166" bestFit="1" customWidth="1"/>
    <col min="1794" max="1794" width="12.7109375" style="166" customWidth="1"/>
    <col min="1795" max="1795" width="12.28515625" style="166" customWidth="1"/>
    <col min="1796" max="1796" width="14.42578125" style="166" bestFit="1" customWidth="1"/>
    <col min="1797" max="1797" width="13" style="166" bestFit="1" customWidth="1"/>
    <col min="1798" max="1798" width="10.5703125" style="166" bestFit="1" customWidth="1"/>
    <col min="1799" max="2041" width="9.140625" style="166"/>
    <col min="2042" max="2042" width="16.140625" style="166" customWidth="1"/>
    <col min="2043" max="2043" width="11.42578125" style="166" bestFit="1" customWidth="1"/>
    <col min="2044" max="2044" width="9.5703125" style="166" bestFit="1" customWidth="1"/>
    <col min="2045" max="2045" width="7.7109375" style="166" bestFit="1" customWidth="1"/>
    <col min="2046" max="2046" width="10.28515625" style="166" customWidth="1"/>
    <col min="2047" max="2047" width="9.140625" style="166"/>
    <col min="2048" max="2048" width="10" style="166" bestFit="1" customWidth="1"/>
    <col min="2049" max="2049" width="11" style="166" bestFit="1" customWidth="1"/>
    <col min="2050" max="2050" width="12.7109375" style="166" customWidth="1"/>
    <col min="2051" max="2051" width="12.28515625" style="166" customWidth="1"/>
    <col min="2052" max="2052" width="14.42578125" style="166" bestFit="1" customWidth="1"/>
    <col min="2053" max="2053" width="13" style="166" bestFit="1" customWidth="1"/>
    <col min="2054" max="2054" width="10.5703125" style="166" bestFit="1" customWidth="1"/>
    <col min="2055" max="2297" width="9.140625" style="166"/>
    <col min="2298" max="2298" width="16.140625" style="166" customWidth="1"/>
    <col min="2299" max="2299" width="11.42578125" style="166" bestFit="1" customWidth="1"/>
    <col min="2300" max="2300" width="9.5703125" style="166" bestFit="1" customWidth="1"/>
    <col min="2301" max="2301" width="7.7109375" style="166" bestFit="1" customWidth="1"/>
    <col min="2302" max="2302" width="10.28515625" style="166" customWidth="1"/>
    <col min="2303" max="2303" width="9.140625" style="166"/>
    <col min="2304" max="2304" width="10" style="166" bestFit="1" customWidth="1"/>
    <col min="2305" max="2305" width="11" style="166" bestFit="1" customWidth="1"/>
    <col min="2306" max="2306" width="12.7109375" style="166" customWidth="1"/>
    <col min="2307" max="2307" width="12.28515625" style="166" customWidth="1"/>
    <col min="2308" max="2308" width="14.42578125" style="166" bestFit="1" customWidth="1"/>
    <col min="2309" max="2309" width="13" style="166" bestFit="1" customWidth="1"/>
    <col min="2310" max="2310" width="10.5703125" style="166" bestFit="1" customWidth="1"/>
    <col min="2311" max="2553" width="9.140625" style="166"/>
    <col min="2554" max="2554" width="16.140625" style="166" customWidth="1"/>
    <col min="2555" max="2555" width="11.42578125" style="166" bestFit="1" customWidth="1"/>
    <col min="2556" max="2556" width="9.5703125" style="166" bestFit="1" customWidth="1"/>
    <col min="2557" max="2557" width="7.7109375" style="166" bestFit="1" customWidth="1"/>
    <col min="2558" max="2558" width="10.28515625" style="166" customWidth="1"/>
    <col min="2559" max="2559" width="9.140625" style="166"/>
    <col min="2560" max="2560" width="10" style="166" bestFit="1" customWidth="1"/>
    <col min="2561" max="2561" width="11" style="166" bestFit="1" customWidth="1"/>
    <col min="2562" max="2562" width="12.7109375" style="166" customWidth="1"/>
    <col min="2563" max="2563" width="12.28515625" style="166" customWidth="1"/>
    <col min="2564" max="2564" width="14.42578125" style="166" bestFit="1" customWidth="1"/>
    <col min="2565" max="2565" width="13" style="166" bestFit="1" customWidth="1"/>
    <col min="2566" max="2566" width="10.5703125" style="166" bestFit="1" customWidth="1"/>
    <col min="2567" max="2809" width="9.140625" style="166"/>
    <col min="2810" max="2810" width="16.140625" style="166" customWidth="1"/>
    <col min="2811" max="2811" width="11.42578125" style="166" bestFit="1" customWidth="1"/>
    <col min="2812" max="2812" width="9.5703125" style="166" bestFit="1" customWidth="1"/>
    <col min="2813" max="2813" width="7.7109375" style="166" bestFit="1" customWidth="1"/>
    <col min="2814" max="2814" width="10.28515625" style="166" customWidth="1"/>
    <col min="2815" max="2815" width="9.140625" style="166"/>
    <col min="2816" max="2816" width="10" style="166" bestFit="1" customWidth="1"/>
    <col min="2817" max="2817" width="11" style="166" bestFit="1" customWidth="1"/>
    <col min="2818" max="2818" width="12.7109375" style="166" customWidth="1"/>
    <col min="2819" max="2819" width="12.28515625" style="166" customWidth="1"/>
    <col min="2820" max="2820" width="14.42578125" style="166" bestFit="1" customWidth="1"/>
    <col min="2821" max="2821" width="13" style="166" bestFit="1" customWidth="1"/>
    <col min="2822" max="2822" width="10.5703125" style="166" bestFit="1" customWidth="1"/>
    <col min="2823" max="3065" width="9.140625" style="166"/>
    <col min="3066" max="3066" width="16.140625" style="166" customWidth="1"/>
    <col min="3067" max="3067" width="11.42578125" style="166" bestFit="1" customWidth="1"/>
    <col min="3068" max="3068" width="9.5703125" style="166" bestFit="1" customWidth="1"/>
    <col min="3069" max="3069" width="7.7109375" style="166" bestFit="1" customWidth="1"/>
    <col min="3070" max="3070" width="10.28515625" style="166" customWidth="1"/>
    <col min="3071" max="3071" width="9.140625" style="166"/>
    <col min="3072" max="3072" width="10" style="166" bestFit="1" customWidth="1"/>
    <col min="3073" max="3073" width="11" style="166" bestFit="1" customWidth="1"/>
    <col min="3074" max="3074" width="12.7109375" style="166" customWidth="1"/>
    <col min="3075" max="3075" width="12.28515625" style="166" customWidth="1"/>
    <col min="3076" max="3076" width="14.42578125" style="166" bestFit="1" customWidth="1"/>
    <col min="3077" max="3077" width="13" style="166" bestFit="1" customWidth="1"/>
    <col min="3078" max="3078" width="10.5703125" style="166" bestFit="1" customWidth="1"/>
    <col min="3079" max="3321" width="9.140625" style="166"/>
    <col min="3322" max="3322" width="16.140625" style="166" customWidth="1"/>
    <col min="3323" max="3323" width="11.42578125" style="166" bestFit="1" customWidth="1"/>
    <col min="3324" max="3324" width="9.5703125" style="166" bestFit="1" customWidth="1"/>
    <col min="3325" max="3325" width="7.7109375" style="166" bestFit="1" customWidth="1"/>
    <col min="3326" max="3326" width="10.28515625" style="166" customWidth="1"/>
    <col min="3327" max="3327" width="9.140625" style="166"/>
    <col min="3328" max="3328" width="10" style="166" bestFit="1" customWidth="1"/>
    <col min="3329" max="3329" width="11" style="166" bestFit="1" customWidth="1"/>
    <col min="3330" max="3330" width="12.7109375" style="166" customWidth="1"/>
    <col min="3331" max="3331" width="12.28515625" style="166" customWidth="1"/>
    <col min="3332" max="3332" width="14.42578125" style="166" bestFit="1" customWidth="1"/>
    <col min="3333" max="3333" width="13" style="166" bestFit="1" customWidth="1"/>
    <col min="3334" max="3334" width="10.5703125" style="166" bestFit="1" customWidth="1"/>
    <col min="3335" max="3577" width="9.140625" style="166"/>
    <col min="3578" max="3578" width="16.140625" style="166" customWidth="1"/>
    <col min="3579" max="3579" width="11.42578125" style="166" bestFit="1" customWidth="1"/>
    <col min="3580" max="3580" width="9.5703125" style="166" bestFit="1" customWidth="1"/>
    <col min="3581" max="3581" width="7.7109375" style="166" bestFit="1" customWidth="1"/>
    <col min="3582" max="3582" width="10.28515625" style="166" customWidth="1"/>
    <col min="3583" max="3583" width="9.140625" style="166"/>
    <col min="3584" max="3584" width="10" style="166" bestFit="1" customWidth="1"/>
    <col min="3585" max="3585" width="11" style="166" bestFit="1" customWidth="1"/>
    <col min="3586" max="3586" width="12.7109375" style="166" customWidth="1"/>
    <col min="3587" max="3587" width="12.28515625" style="166" customWidth="1"/>
    <col min="3588" max="3588" width="14.42578125" style="166" bestFit="1" customWidth="1"/>
    <col min="3589" max="3589" width="13" style="166" bestFit="1" customWidth="1"/>
    <col min="3590" max="3590" width="10.5703125" style="166" bestFit="1" customWidth="1"/>
    <col min="3591" max="3833" width="9.140625" style="166"/>
    <col min="3834" max="3834" width="16.140625" style="166" customWidth="1"/>
    <col min="3835" max="3835" width="11.42578125" style="166" bestFit="1" customWidth="1"/>
    <col min="3836" max="3836" width="9.5703125" style="166" bestFit="1" customWidth="1"/>
    <col min="3837" max="3837" width="7.7109375" style="166" bestFit="1" customWidth="1"/>
    <col min="3838" max="3838" width="10.28515625" style="166" customWidth="1"/>
    <col min="3839" max="3839" width="9.140625" style="166"/>
    <col min="3840" max="3840" width="10" style="166" bestFit="1" customWidth="1"/>
    <col min="3841" max="3841" width="11" style="166" bestFit="1" customWidth="1"/>
    <col min="3842" max="3842" width="12.7109375" style="166" customWidth="1"/>
    <col min="3843" max="3843" width="12.28515625" style="166" customWidth="1"/>
    <col min="3844" max="3844" width="14.42578125" style="166" bestFit="1" customWidth="1"/>
    <col min="3845" max="3845" width="13" style="166" bestFit="1" customWidth="1"/>
    <col min="3846" max="3846" width="10.5703125" style="166" bestFit="1" customWidth="1"/>
    <col min="3847" max="4089" width="9.140625" style="166"/>
    <col min="4090" max="4090" width="16.140625" style="166" customWidth="1"/>
    <col min="4091" max="4091" width="11.42578125" style="166" bestFit="1" customWidth="1"/>
    <col min="4092" max="4092" width="9.5703125" style="166" bestFit="1" customWidth="1"/>
    <col min="4093" max="4093" width="7.7109375" style="166" bestFit="1" customWidth="1"/>
    <col min="4094" max="4094" width="10.28515625" style="166" customWidth="1"/>
    <col min="4095" max="4095" width="9.140625" style="166"/>
    <col min="4096" max="4096" width="10" style="166" bestFit="1" customWidth="1"/>
    <col min="4097" max="4097" width="11" style="166" bestFit="1" customWidth="1"/>
    <col min="4098" max="4098" width="12.7109375" style="166" customWidth="1"/>
    <col min="4099" max="4099" width="12.28515625" style="166" customWidth="1"/>
    <col min="4100" max="4100" width="14.42578125" style="166" bestFit="1" customWidth="1"/>
    <col min="4101" max="4101" width="13" style="166" bestFit="1" customWidth="1"/>
    <col min="4102" max="4102" width="10.5703125" style="166" bestFit="1" customWidth="1"/>
    <col min="4103" max="4345" width="9.140625" style="166"/>
    <col min="4346" max="4346" width="16.140625" style="166" customWidth="1"/>
    <col min="4347" max="4347" width="11.42578125" style="166" bestFit="1" customWidth="1"/>
    <col min="4348" max="4348" width="9.5703125" style="166" bestFit="1" customWidth="1"/>
    <col min="4349" max="4349" width="7.7109375" style="166" bestFit="1" customWidth="1"/>
    <col min="4350" max="4350" width="10.28515625" style="166" customWidth="1"/>
    <col min="4351" max="4351" width="9.140625" style="166"/>
    <col min="4352" max="4352" width="10" style="166" bestFit="1" customWidth="1"/>
    <col min="4353" max="4353" width="11" style="166" bestFit="1" customWidth="1"/>
    <col min="4354" max="4354" width="12.7109375" style="166" customWidth="1"/>
    <col min="4355" max="4355" width="12.28515625" style="166" customWidth="1"/>
    <col min="4356" max="4356" width="14.42578125" style="166" bestFit="1" customWidth="1"/>
    <col min="4357" max="4357" width="13" style="166" bestFit="1" customWidth="1"/>
    <col min="4358" max="4358" width="10.5703125" style="166" bestFit="1" customWidth="1"/>
    <col min="4359" max="4601" width="9.140625" style="166"/>
    <col min="4602" max="4602" width="16.140625" style="166" customWidth="1"/>
    <col min="4603" max="4603" width="11.42578125" style="166" bestFit="1" customWidth="1"/>
    <col min="4604" max="4604" width="9.5703125" style="166" bestFit="1" customWidth="1"/>
    <col min="4605" max="4605" width="7.7109375" style="166" bestFit="1" customWidth="1"/>
    <col min="4606" max="4606" width="10.28515625" style="166" customWidth="1"/>
    <col min="4607" max="4607" width="9.140625" style="166"/>
    <col min="4608" max="4608" width="10" style="166" bestFit="1" customWidth="1"/>
    <col min="4609" max="4609" width="11" style="166" bestFit="1" customWidth="1"/>
    <col min="4610" max="4610" width="12.7109375" style="166" customWidth="1"/>
    <col min="4611" max="4611" width="12.28515625" style="166" customWidth="1"/>
    <col min="4612" max="4612" width="14.42578125" style="166" bestFit="1" customWidth="1"/>
    <col min="4613" max="4613" width="13" style="166" bestFit="1" customWidth="1"/>
    <col min="4614" max="4614" width="10.5703125" style="166" bestFit="1" customWidth="1"/>
    <col min="4615" max="4857" width="9.140625" style="166"/>
    <col min="4858" max="4858" width="16.140625" style="166" customWidth="1"/>
    <col min="4859" max="4859" width="11.42578125" style="166" bestFit="1" customWidth="1"/>
    <col min="4860" max="4860" width="9.5703125" style="166" bestFit="1" customWidth="1"/>
    <col min="4861" max="4861" width="7.7109375" style="166" bestFit="1" customWidth="1"/>
    <col min="4862" max="4862" width="10.28515625" style="166" customWidth="1"/>
    <col min="4863" max="4863" width="9.140625" style="166"/>
    <col min="4864" max="4864" width="10" style="166" bestFit="1" customWidth="1"/>
    <col min="4865" max="4865" width="11" style="166" bestFit="1" customWidth="1"/>
    <col min="4866" max="4866" width="12.7109375" style="166" customWidth="1"/>
    <col min="4867" max="4867" width="12.28515625" style="166" customWidth="1"/>
    <col min="4868" max="4868" width="14.42578125" style="166" bestFit="1" customWidth="1"/>
    <col min="4869" max="4869" width="13" style="166" bestFit="1" customWidth="1"/>
    <col min="4870" max="4870" width="10.5703125" style="166" bestFit="1" customWidth="1"/>
    <col min="4871" max="5113" width="9.140625" style="166"/>
    <col min="5114" max="5114" width="16.140625" style="166" customWidth="1"/>
    <col min="5115" max="5115" width="11.42578125" style="166" bestFit="1" customWidth="1"/>
    <col min="5116" max="5116" width="9.5703125" style="166" bestFit="1" customWidth="1"/>
    <col min="5117" max="5117" width="7.7109375" style="166" bestFit="1" customWidth="1"/>
    <col min="5118" max="5118" width="10.28515625" style="166" customWidth="1"/>
    <col min="5119" max="5119" width="9.140625" style="166"/>
    <col min="5120" max="5120" width="10" style="166" bestFit="1" customWidth="1"/>
    <col min="5121" max="5121" width="11" style="166" bestFit="1" customWidth="1"/>
    <col min="5122" max="5122" width="12.7109375" style="166" customWidth="1"/>
    <col min="5123" max="5123" width="12.28515625" style="166" customWidth="1"/>
    <col min="5124" max="5124" width="14.42578125" style="166" bestFit="1" customWidth="1"/>
    <col min="5125" max="5125" width="13" style="166" bestFit="1" customWidth="1"/>
    <col min="5126" max="5126" width="10.5703125" style="166" bestFit="1" customWidth="1"/>
    <col min="5127" max="5369" width="9.140625" style="166"/>
    <col min="5370" max="5370" width="16.140625" style="166" customWidth="1"/>
    <col min="5371" max="5371" width="11.42578125" style="166" bestFit="1" customWidth="1"/>
    <col min="5372" max="5372" width="9.5703125" style="166" bestFit="1" customWidth="1"/>
    <col min="5373" max="5373" width="7.7109375" style="166" bestFit="1" customWidth="1"/>
    <col min="5374" max="5374" width="10.28515625" style="166" customWidth="1"/>
    <col min="5375" max="5375" width="9.140625" style="166"/>
    <col min="5376" max="5376" width="10" style="166" bestFit="1" customWidth="1"/>
    <col min="5377" max="5377" width="11" style="166" bestFit="1" customWidth="1"/>
    <col min="5378" max="5378" width="12.7109375" style="166" customWidth="1"/>
    <col min="5379" max="5379" width="12.28515625" style="166" customWidth="1"/>
    <col min="5380" max="5380" width="14.42578125" style="166" bestFit="1" customWidth="1"/>
    <col min="5381" max="5381" width="13" style="166" bestFit="1" customWidth="1"/>
    <col min="5382" max="5382" width="10.5703125" style="166" bestFit="1" customWidth="1"/>
    <col min="5383" max="5625" width="9.140625" style="166"/>
    <col min="5626" max="5626" width="16.140625" style="166" customWidth="1"/>
    <col min="5627" max="5627" width="11.42578125" style="166" bestFit="1" customWidth="1"/>
    <col min="5628" max="5628" width="9.5703125" style="166" bestFit="1" customWidth="1"/>
    <col min="5629" max="5629" width="7.7109375" style="166" bestFit="1" customWidth="1"/>
    <col min="5630" max="5630" width="10.28515625" style="166" customWidth="1"/>
    <col min="5631" max="5631" width="9.140625" style="166"/>
    <col min="5632" max="5632" width="10" style="166" bestFit="1" customWidth="1"/>
    <col min="5633" max="5633" width="11" style="166" bestFit="1" customWidth="1"/>
    <col min="5634" max="5634" width="12.7109375" style="166" customWidth="1"/>
    <col min="5635" max="5635" width="12.28515625" style="166" customWidth="1"/>
    <col min="5636" max="5636" width="14.42578125" style="166" bestFit="1" customWidth="1"/>
    <col min="5637" max="5637" width="13" style="166" bestFit="1" customWidth="1"/>
    <col min="5638" max="5638" width="10.5703125" style="166" bestFit="1" customWidth="1"/>
    <col min="5639" max="5881" width="9.140625" style="166"/>
    <col min="5882" max="5882" width="16.140625" style="166" customWidth="1"/>
    <col min="5883" max="5883" width="11.42578125" style="166" bestFit="1" customWidth="1"/>
    <col min="5884" max="5884" width="9.5703125" style="166" bestFit="1" customWidth="1"/>
    <col min="5885" max="5885" width="7.7109375" style="166" bestFit="1" customWidth="1"/>
    <col min="5886" max="5886" width="10.28515625" style="166" customWidth="1"/>
    <col min="5887" max="5887" width="9.140625" style="166"/>
    <col min="5888" max="5888" width="10" style="166" bestFit="1" customWidth="1"/>
    <col min="5889" max="5889" width="11" style="166" bestFit="1" customWidth="1"/>
    <col min="5890" max="5890" width="12.7109375" style="166" customWidth="1"/>
    <col min="5891" max="5891" width="12.28515625" style="166" customWidth="1"/>
    <col min="5892" max="5892" width="14.42578125" style="166" bestFit="1" customWidth="1"/>
    <col min="5893" max="5893" width="13" style="166" bestFit="1" customWidth="1"/>
    <col min="5894" max="5894" width="10.5703125" style="166" bestFit="1" customWidth="1"/>
    <col min="5895" max="6137" width="9.140625" style="166"/>
    <col min="6138" max="6138" width="16.140625" style="166" customWidth="1"/>
    <col min="6139" max="6139" width="11.42578125" style="166" bestFit="1" customWidth="1"/>
    <col min="6140" max="6140" width="9.5703125" style="166" bestFit="1" customWidth="1"/>
    <col min="6141" max="6141" width="7.7109375" style="166" bestFit="1" customWidth="1"/>
    <col min="6142" max="6142" width="10.28515625" style="166" customWidth="1"/>
    <col min="6143" max="6143" width="9.140625" style="166"/>
    <col min="6144" max="6144" width="10" style="166" bestFit="1" customWidth="1"/>
    <col min="6145" max="6145" width="11" style="166" bestFit="1" customWidth="1"/>
    <col min="6146" max="6146" width="12.7109375" style="166" customWidth="1"/>
    <col min="6147" max="6147" width="12.28515625" style="166" customWidth="1"/>
    <col min="6148" max="6148" width="14.42578125" style="166" bestFit="1" customWidth="1"/>
    <col min="6149" max="6149" width="13" style="166" bestFit="1" customWidth="1"/>
    <col min="6150" max="6150" width="10.5703125" style="166" bestFit="1" customWidth="1"/>
    <col min="6151" max="6393" width="9.140625" style="166"/>
    <col min="6394" max="6394" width="16.140625" style="166" customWidth="1"/>
    <col min="6395" max="6395" width="11.42578125" style="166" bestFit="1" customWidth="1"/>
    <col min="6396" max="6396" width="9.5703125" style="166" bestFit="1" customWidth="1"/>
    <col min="6397" max="6397" width="7.7109375" style="166" bestFit="1" customWidth="1"/>
    <col min="6398" max="6398" width="10.28515625" style="166" customWidth="1"/>
    <col min="6399" max="6399" width="9.140625" style="166"/>
    <col min="6400" max="6400" width="10" style="166" bestFit="1" customWidth="1"/>
    <col min="6401" max="6401" width="11" style="166" bestFit="1" customWidth="1"/>
    <col min="6402" max="6402" width="12.7109375" style="166" customWidth="1"/>
    <col min="6403" max="6403" width="12.28515625" style="166" customWidth="1"/>
    <col min="6404" max="6404" width="14.42578125" style="166" bestFit="1" customWidth="1"/>
    <col min="6405" max="6405" width="13" style="166" bestFit="1" customWidth="1"/>
    <col min="6406" max="6406" width="10.5703125" style="166" bestFit="1" customWidth="1"/>
    <col min="6407" max="6649" width="9.140625" style="166"/>
    <col min="6650" max="6650" width="16.140625" style="166" customWidth="1"/>
    <col min="6651" max="6651" width="11.42578125" style="166" bestFit="1" customWidth="1"/>
    <col min="6652" max="6652" width="9.5703125" style="166" bestFit="1" customWidth="1"/>
    <col min="6653" max="6653" width="7.7109375" style="166" bestFit="1" customWidth="1"/>
    <col min="6654" max="6654" width="10.28515625" style="166" customWidth="1"/>
    <col min="6655" max="6655" width="9.140625" style="166"/>
    <col min="6656" max="6656" width="10" style="166" bestFit="1" customWidth="1"/>
    <col min="6657" max="6657" width="11" style="166" bestFit="1" customWidth="1"/>
    <col min="6658" max="6658" width="12.7109375" style="166" customWidth="1"/>
    <col min="6659" max="6659" width="12.28515625" style="166" customWidth="1"/>
    <col min="6660" max="6660" width="14.42578125" style="166" bestFit="1" customWidth="1"/>
    <col min="6661" max="6661" width="13" style="166" bestFit="1" customWidth="1"/>
    <col min="6662" max="6662" width="10.5703125" style="166" bestFit="1" customWidth="1"/>
    <col min="6663" max="6905" width="9.140625" style="166"/>
    <col min="6906" max="6906" width="16.140625" style="166" customWidth="1"/>
    <col min="6907" max="6907" width="11.42578125" style="166" bestFit="1" customWidth="1"/>
    <col min="6908" max="6908" width="9.5703125" style="166" bestFit="1" customWidth="1"/>
    <col min="6909" max="6909" width="7.7109375" style="166" bestFit="1" customWidth="1"/>
    <col min="6910" max="6910" width="10.28515625" style="166" customWidth="1"/>
    <col min="6911" max="6911" width="9.140625" style="166"/>
    <col min="6912" max="6912" width="10" style="166" bestFit="1" customWidth="1"/>
    <col min="6913" max="6913" width="11" style="166" bestFit="1" customWidth="1"/>
    <col min="6914" max="6914" width="12.7109375" style="166" customWidth="1"/>
    <col min="6915" max="6915" width="12.28515625" style="166" customWidth="1"/>
    <col min="6916" max="6916" width="14.42578125" style="166" bestFit="1" customWidth="1"/>
    <col min="6917" max="6917" width="13" style="166" bestFit="1" customWidth="1"/>
    <col min="6918" max="6918" width="10.5703125" style="166" bestFit="1" customWidth="1"/>
    <col min="6919" max="7161" width="9.140625" style="166"/>
    <col min="7162" max="7162" width="16.140625" style="166" customWidth="1"/>
    <col min="7163" max="7163" width="11.42578125" style="166" bestFit="1" customWidth="1"/>
    <col min="7164" max="7164" width="9.5703125" style="166" bestFit="1" customWidth="1"/>
    <col min="7165" max="7165" width="7.7109375" style="166" bestFit="1" customWidth="1"/>
    <col min="7166" max="7166" width="10.28515625" style="166" customWidth="1"/>
    <col min="7167" max="7167" width="9.140625" style="166"/>
    <col min="7168" max="7168" width="10" style="166" bestFit="1" customWidth="1"/>
    <col min="7169" max="7169" width="11" style="166" bestFit="1" customWidth="1"/>
    <col min="7170" max="7170" width="12.7109375" style="166" customWidth="1"/>
    <col min="7171" max="7171" width="12.28515625" style="166" customWidth="1"/>
    <col min="7172" max="7172" width="14.42578125" style="166" bestFit="1" customWidth="1"/>
    <col min="7173" max="7173" width="13" style="166" bestFit="1" customWidth="1"/>
    <col min="7174" max="7174" width="10.5703125" style="166" bestFit="1" customWidth="1"/>
    <col min="7175" max="7417" width="9.140625" style="166"/>
    <col min="7418" max="7418" width="16.140625" style="166" customWidth="1"/>
    <col min="7419" max="7419" width="11.42578125" style="166" bestFit="1" customWidth="1"/>
    <col min="7420" max="7420" width="9.5703125" style="166" bestFit="1" customWidth="1"/>
    <col min="7421" max="7421" width="7.7109375" style="166" bestFit="1" customWidth="1"/>
    <col min="7422" max="7422" width="10.28515625" style="166" customWidth="1"/>
    <col min="7423" max="7423" width="9.140625" style="166"/>
    <col min="7424" max="7424" width="10" style="166" bestFit="1" customWidth="1"/>
    <col min="7425" max="7425" width="11" style="166" bestFit="1" customWidth="1"/>
    <col min="7426" max="7426" width="12.7109375" style="166" customWidth="1"/>
    <col min="7427" max="7427" width="12.28515625" style="166" customWidth="1"/>
    <col min="7428" max="7428" width="14.42578125" style="166" bestFit="1" customWidth="1"/>
    <col min="7429" max="7429" width="13" style="166" bestFit="1" customWidth="1"/>
    <col min="7430" max="7430" width="10.5703125" style="166" bestFit="1" customWidth="1"/>
    <col min="7431" max="7673" width="9.140625" style="166"/>
    <col min="7674" max="7674" width="16.140625" style="166" customWidth="1"/>
    <col min="7675" max="7675" width="11.42578125" style="166" bestFit="1" customWidth="1"/>
    <col min="7676" max="7676" width="9.5703125" style="166" bestFit="1" customWidth="1"/>
    <col min="7677" max="7677" width="7.7109375" style="166" bestFit="1" customWidth="1"/>
    <col min="7678" max="7678" width="10.28515625" style="166" customWidth="1"/>
    <col min="7679" max="7679" width="9.140625" style="166"/>
    <col min="7680" max="7680" width="10" style="166" bestFit="1" customWidth="1"/>
    <col min="7681" max="7681" width="11" style="166" bestFit="1" customWidth="1"/>
    <col min="7682" max="7682" width="12.7109375" style="166" customWidth="1"/>
    <col min="7683" max="7683" width="12.28515625" style="166" customWidth="1"/>
    <col min="7684" max="7684" width="14.42578125" style="166" bestFit="1" customWidth="1"/>
    <col min="7685" max="7685" width="13" style="166" bestFit="1" customWidth="1"/>
    <col min="7686" max="7686" width="10.5703125" style="166" bestFit="1" customWidth="1"/>
    <col min="7687" max="7929" width="9.140625" style="166"/>
    <col min="7930" max="7930" width="16.140625" style="166" customWidth="1"/>
    <col min="7931" max="7931" width="11.42578125" style="166" bestFit="1" customWidth="1"/>
    <col min="7932" max="7932" width="9.5703125" style="166" bestFit="1" customWidth="1"/>
    <col min="7933" max="7933" width="7.7109375" style="166" bestFit="1" customWidth="1"/>
    <col min="7934" max="7934" width="10.28515625" style="166" customWidth="1"/>
    <col min="7935" max="7935" width="9.140625" style="166"/>
    <col min="7936" max="7936" width="10" style="166" bestFit="1" customWidth="1"/>
    <col min="7937" max="7937" width="11" style="166" bestFit="1" customWidth="1"/>
    <col min="7938" max="7938" width="12.7109375" style="166" customWidth="1"/>
    <col min="7939" max="7939" width="12.28515625" style="166" customWidth="1"/>
    <col min="7940" max="7940" width="14.42578125" style="166" bestFit="1" customWidth="1"/>
    <col min="7941" max="7941" width="13" style="166" bestFit="1" customWidth="1"/>
    <col min="7942" max="7942" width="10.5703125" style="166" bestFit="1" customWidth="1"/>
    <col min="7943" max="8185" width="9.140625" style="166"/>
    <col min="8186" max="8186" width="16.140625" style="166" customWidth="1"/>
    <col min="8187" max="8187" width="11.42578125" style="166" bestFit="1" customWidth="1"/>
    <col min="8188" max="8188" width="9.5703125" style="166" bestFit="1" customWidth="1"/>
    <col min="8189" max="8189" width="7.7109375" style="166" bestFit="1" customWidth="1"/>
    <col min="8190" max="8190" width="10.28515625" style="166" customWidth="1"/>
    <col min="8191" max="8191" width="9.140625" style="166"/>
    <col min="8192" max="8192" width="10" style="166" bestFit="1" customWidth="1"/>
    <col min="8193" max="8193" width="11" style="166" bestFit="1" customWidth="1"/>
    <col min="8194" max="8194" width="12.7109375" style="166" customWidth="1"/>
    <col min="8195" max="8195" width="12.28515625" style="166" customWidth="1"/>
    <col min="8196" max="8196" width="14.42578125" style="166" bestFit="1" customWidth="1"/>
    <col min="8197" max="8197" width="13" style="166" bestFit="1" customWidth="1"/>
    <col min="8198" max="8198" width="10.5703125" style="166" bestFit="1" customWidth="1"/>
    <col min="8199" max="8441" width="9.140625" style="166"/>
    <col min="8442" max="8442" width="16.140625" style="166" customWidth="1"/>
    <col min="8443" max="8443" width="11.42578125" style="166" bestFit="1" customWidth="1"/>
    <col min="8444" max="8444" width="9.5703125" style="166" bestFit="1" customWidth="1"/>
    <col min="8445" max="8445" width="7.7109375" style="166" bestFit="1" customWidth="1"/>
    <col min="8446" max="8446" width="10.28515625" style="166" customWidth="1"/>
    <col min="8447" max="8447" width="9.140625" style="166"/>
    <col min="8448" max="8448" width="10" style="166" bestFit="1" customWidth="1"/>
    <col min="8449" max="8449" width="11" style="166" bestFit="1" customWidth="1"/>
    <col min="8450" max="8450" width="12.7109375" style="166" customWidth="1"/>
    <col min="8451" max="8451" width="12.28515625" style="166" customWidth="1"/>
    <col min="8452" max="8452" width="14.42578125" style="166" bestFit="1" customWidth="1"/>
    <col min="8453" max="8453" width="13" style="166" bestFit="1" customWidth="1"/>
    <col min="8454" max="8454" width="10.5703125" style="166" bestFit="1" customWidth="1"/>
    <col min="8455" max="8697" width="9.140625" style="166"/>
    <col min="8698" max="8698" width="16.140625" style="166" customWidth="1"/>
    <col min="8699" max="8699" width="11.42578125" style="166" bestFit="1" customWidth="1"/>
    <col min="8700" max="8700" width="9.5703125" style="166" bestFit="1" customWidth="1"/>
    <col min="8701" max="8701" width="7.7109375" style="166" bestFit="1" customWidth="1"/>
    <col min="8702" max="8702" width="10.28515625" style="166" customWidth="1"/>
    <col min="8703" max="8703" width="9.140625" style="166"/>
    <col min="8704" max="8704" width="10" style="166" bestFit="1" customWidth="1"/>
    <col min="8705" max="8705" width="11" style="166" bestFit="1" customWidth="1"/>
    <col min="8706" max="8706" width="12.7109375" style="166" customWidth="1"/>
    <col min="8707" max="8707" width="12.28515625" style="166" customWidth="1"/>
    <col min="8708" max="8708" width="14.42578125" style="166" bestFit="1" customWidth="1"/>
    <col min="8709" max="8709" width="13" style="166" bestFit="1" customWidth="1"/>
    <col min="8710" max="8710" width="10.5703125" style="166" bestFit="1" customWidth="1"/>
    <col min="8711" max="8953" width="9.140625" style="166"/>
    <col min="8954" max="8954" width="16.140625" style="166" customWidth="1"/>
    <col min="8955" max="8955" width="11.42578125" style="166" bestFit="1" customWidth="1"/>
    <col min="8956" max="8956" width="9.5703125" style="166" bestFit="1" customWidth="1"/>
    <col min="8957" max="8957" width="7.7109375" style="166" bestFit="1" customWidth="1"/>
    <col min="8958" max="8958" width="10.28515625" style="166" customWidth="1"/>
    <col min="8959" max="8959" width="9.140625" style="166"/>
    <col min="8960" max="8960" width="10" style="166" bestFit="1" customWidth="1"/>
    <col min="8961" max="8961" width="11" style="166" bestFit="1" customWidth="1"/>
    <col min="8962" max="8962" width="12.7109375" style="166" customWidth="1"/>
    <col min="8963" max="8963" width="12.28515625" style="166" customWidth="1"/>
    <col min="8964" max="8964" width="14.42578125" style="166" bestFit="1" customWidth="1"/>
    <col min="8965" max="8965" width="13" style="166" bestFit="1" customWidth="1"/>
    <col min="8966" max="8966" width="10.5703125" style="166" bestFit="1" customWidth="1"/>
    <col min="8967" max="9209" width="9.140625" style="166"/>
    <col min="9210" max="9210" width="16.140625" style="166" customWidth="1"/>
    <col min="9211" max="9211" width="11.42578125" style="166" bestFit="1" customWidth="1"/>
    <col min="9212" max="9212" width="9.5703125" style="166" bestFit="1" customWidth="1"/>
    <col min="9213" max="9213" width="7.7109375" style="166" bestFit="1" customWidth="1"/>
    <col min="9214" max="9214" width="10.28515625" style="166" customWidth="1"/>
    <col min="9215" max="9215" width="9.140625" style="166"/>
    <col min="9216" max="9216" width="10" style="166" bestFit="1" customWidth="1"/>
    <col min="9217" max="9217" width="11" style="166" bestFit="1" customWidth="1"/>
    <col min="9218" max="9218" width="12.7109375" style="166" customWidth="1"/>
    <col min="9219" max="9219" width="12.28515625" style="166" customWidth="1"/>
    <col min="9220" max="9220" width="14.42578125" style="166" bestFit="1" customWidth="1"/>
    <col min="9221" max="9221" width="13" style="166" bestFit="1" customWidth="1"/>
    <col min="9222" max="9222" width="10.5703125" style="166" bestFit="1" customWidth="1"/>
    <col min="9223" max="9465" width="9.140625" style="166"/>
    <col min="9466" max="9466" width="16.140625" style="166" customWidth="1"/>
    <col min="9467" max="9467" width="11.42578125" style="166" bestFit="1" customWidth="1"/>
    <col min="9468" max="9468" width="9.5703125" style="166" bestFit="1" customWidth="1"/>
    <col min="9469" max="9469" width="7.7109375" style="166" bestFit="1" customWidth="1"/>
    <col min="9470" max="9470" width="10.28515625" style="166" customWidth="1"/>
    <col min="9471" max="9471" width="9.140625" style="166"/>
    <col min="9472" max="9472" width="10" style="166" bestFit="1" customWidth="1"/>
    <col min="9473" max="9473" width="11" style="166" bestFit="1" customWidth="1"/>
    <col min="9474" max="9474" width="12.7109375" style="166" customWidth="1"/>
    <col min="9475" max="9475" width="12.28515625" style="166" customWidth="1"/>
    <col min="9476" max="9476" width="14.42578125" style="166" bestFit="1" customWidth="1"/>
    <col min="9477" max="9477" width="13" style="166" bestFit="1" customWidth="1"/>
    <col min="9478" max="9478" width="10.5703125" style="166" bestFit="1" customWidth="1"/>
    <col min="9479" max="9721" width="9.140625" style="166"/>
    <col min="9722" max="9722" width="16.140625" style="166" customWidth="1"/>
    <col min="9723" max="9723" width="11.42578125" style="166" bestFit="1" customWidth="1"/>
    <col min="9724" max="9724" width="9.5703125" style="166" bestFit="1" customWidth="1"/>
    <col min="9725" max="9725" width="7.7109375" style="166" bestFit="1" customWidth="1"/>
    <col min="9726" max="9726" width="10.28515625" style="166" customWidth="1"/>
    <col min="9727" max="9727" width="9.140625" style="166"/>
    <col min="9728" max="9728" width="10" style="166" bestFit="1" customWidth="1"/>
    <col min="9729" max="9729" width="11" style="166" bestFit="1" customWidth="1"/>
    <col min="9730" max="9730" width="12.7109375" style="166" customWidth="1"/>
    <col min="9731" max="9731" width="12.28515625" style="166" customWidth="1"/>
    <col min="9732" max="9732" width="14.42578125" style="166" bestFit="1" customWidth="1"/>
    <col min="9733" max="9733" width="13" style="166" bestFit="1" customWidth="1"/>
    <col min="9734" max="9734" width="10.5703125" style="166" bestFit="1" customWidth="1"/>
    <col min="9735" max="9977" width="9.140625" style="166"/>
    <col min="9978" max="9978" width="16.140625" style="166" customWidth="1"/>
    <col min="9979" max="9979" width="11.42578125" style="166" bestFit="1" customWidth="1"/>
    <col min="9980" max="9980" width="9.5703125" style="166" bestFit="1" customWidth="1"/>
    <col min="9981" max="9981" width="7.7109375" style="166" bestFit="1" customWidth="1"/>
    <col min="9982" max="9982" width="10.28515625" style="166" customWidth="1"/>
    <col min="9983" max="9983" width="9.140625" style="166"/>
    <col min="9984" max="9984" width="10" style="166" bestFit="1" customWidth="1"/>
    <col min="9985" max="9985" width="11" style="166" bestFit="1" customWidth="1"/>
    <col min="9986" max="9986" width="12.7109375" style="166" customWidth="1"/>
    <col min="9987" max="9987" width="12.28515625" style="166" customWidth="1"/>
    <col min="9988" max="9988" width="14.42578125" style="166" bestFit="1" customWidth="1"/>
    <col min="9989" max="9989" width="13" style="166" bestFit="1" customWidth="1"/>
    <col min="9990" max="9990" width="10.5703125" style="166" bestFit="1" customWidth="1"/>
    <col min="9991" max="10233" width="9.140625" style="166"/>
    <col min="10234" max="10234" width="16.140625" style="166" customWidth="1"/>
    <col min="10235" max="10235" width="11.42578125" style="166" bestFit="1" customWidth="1"/>
    <col min="10236" max="10236" width="9.5703125" style="166" bestFit="1" customWidth="1"/>
    <col min="10237" max="10237" width="7.7109375" style="166" bestFit="1" customWidth="1"/>
    <col min="10238" max="10238" width="10.28515625" style="166" customWidth="1"/>
    <col min="10239" max="10239" width="9.140625" style="166"/>
    <col min="10240" max="10240" width="10" style="166" bestFit="1" customWidth="1"/>
    <col min="10241" max="10241" width="11" style="166" bestFit="1" customWidth="1"/>
    <col min="10242" max="10242" width="12.7109375" style="166" customWidth="1"/>
    <col min="10243" max="10243" width="12.28515625" style="166" customWidth="1"/>
    <col min="10244" max="10244" width="14.42578125" style="166" bestFit="1" customWidth="1"/>
    <col min="10245" max="10245" width="13" style="166" bestFit="1" customWidth="1"/>
    <col min="10246" max="10246" width="10.5703125" style="166" bestFit="1" customWidth="1"/>
    <col min="10247" max="10489" width="9.140625" style="166"/>
    <col min="10490" max="10490" width="16.140625" style="166" customWidth="1"/>
    <col min="10491" max="10491" width="11.42578125" style="166" bestFit="1" customWidth="1"/>
    <col min="10492" max="10492" width="9.5703125" style="166" bestFit="1" customWidth="1"/>
    <col min="10493" max="10493" width="7.7109375" style="166" bestFit="1" customWidth="1"/>
    <col min="10494" max="10494" width="10.28515625" style="166" customWidth="1"/>
    <col min="10495" max="10495" width="9.140625" style="166"/>
    <col min="10496" max="10496" width="10" style="166" bestFit="1" customWidth="1"/>
    <col min="10497" max="10497" width="11" style="166" bestFit="1" customWidth="1"/>
    <col min="10498" max="10498" width="12.7109375" style="166" customWidth="1"/>
    <col min="10499" max="10499" width="12.28515625" style="166" customWidth="1"/>
    <col min="10500" max="10500" width="14.42578125" style="166" bestFit="1" customWidth="1"/>
    <col min="10501" max="10501" width="13" style="166" bestFit="1" customWidth="1"/>
    <col min="10502" max="10502" width="10.5703125" style="166" bestFit="1" customWidth="1"/>
    <col min="10503" max="10745" width="9.140625" style="166"/>
    <col min="10746" max="10746" width="16.140625" style="166" customWidth="1"/>
    <col min="10747" max="10747" width="11.42578125" style="166" bestFit="1" customWidth="1"/>
    <col min="10748" max="10748" width="9.5703125" style="166" bestFit="1" customWidth="1"/>
    <col min="10749" max="10749" width="7.7109375" style="166" bestFit="1" customWidth="1"/>
    <col min="10750" max="10750" width="10.28515625" style="166" customWidth="1"/>
    <col min="10751" max="10751" width="9.140625" style="166"/>
    <col min="10752" max="10752" width="10" style="166" bestFit="1" customWidth="1"/>
    <col min="10753" max="10753" width="11" style="166" bestFit="1" customWidth="1"/>
    <col min="10754" max="10754" width="12.7109375" style="166" customWidth="1"/>
    <col min="10755" max="10755" width="12.28515625" style="166" customWidth="1"/>
    <col min="10756" max="10756" width="14.42578125" style="166" bestFit="1" customWidth="1"/>
    <col min="10757" max="10757" width="13" style="166" bestFit="1" customWidth="1"/>
    <col min="10758" max="10758" width="10.5703125" style="166" bestFit="1" customWidth="1"/>
    <col min="10759" max="11001" width="9.140625" style="166"/>
    <col min="11002" max="11002" width="16.140625" style="166" customWidth="1"/>
    <col min="11003" max="11003" width="11.42578125" style="166" bestFit="1" customWidth="1"/>
    <col min="11004" max="11004" width="9.5703125" style="166" bestFit="1" customWidth="1"/>
    <col min="11005" max="11005" width="7.7109375" style="166" bestFit="1" customWidth="1"/>
    <col min="11006" max="11006" width="10.28515625" style="166" customWidth="1"/>
    <col min="11007" max="11007" width="9.140625" style="166"/>
    <col min="11008" max="11008" width="10" style="166" bestFit="1" customWidth="1"/>
    <col min="11009" max="11009" width="11" style="166" bestFit="1" customWidth="1"/>
    <col min="11010" max="11010" width="12.7109375" style="166" customWidth="1"/>
    <col min="11011" max="11011" width="12.28515625" style="166" customWidth="1"/>
    <col min="11012" max="11012" width="14.42578125" style="166" bestFit="1" customWidth="1"/>
    <col min="11013" max="11013" width="13" style="166" bestFit="1" customWidth="1"/>
    <col min="11014" max="11014" width="10.5703125" style="166" bestFit="1" customWidth="1"/>
    <col min="11015" max="11257" width="9.140625" style="166"/>
    <col min="11258" max="11258" width="16.140625" style="166" customWidth="1"/>
    <col min="11259" max="11259" width="11.42578125" style="166" bestFit="1" customWidth="1"/>
    <col min="11260" max="11260" width="9.5703125" style="166" bestFit="1" customWidth="1"/>
    <col min="11261" max="11261" width="7.7109375" style="166" bestFit="1" customWidth="1"/>
    <col min="11262" max="11262" width="10.28515625" style="166" customWidth="1"/>
    <col min="11263" max="11263" width="9.140625" style="166"/>
    <col min="11264" max="11264" width="10" style="166" bestFit="1" customWidth="1"/>
    <col min="11265" max="11265" width="11" style="166" bestFit="1" customWidth="1"/>
    <col min="11266" max="11266" width="12.7109375" style="166" customWidth="1"/>
    <col min="11267" max="11267" width="12.28515625" style="166" customWidth="1"/>
    <col min="11268" max="11268" width="14.42578125" style="166" bestFit="1" customWidth="1"/>
    <col min="11269" max="11269" width="13" style="166" bestFit="1" customWidth="1"/>
    <col min="11270" max="11270" width="10.5703125" style="166" bestFit="1" customWidth="1"/>
    <col min="11271" max="11513" width="9.140625" style="166"/>
    <col min="11514" max="11514" width="16.140625" style="166" customWidth="1"/>
    <col min="11515" max="11515" width="11.42578125" style="166" bestFit="1" customWidth="1"/>
    <col min="11516" max="11516" width="9.5703125" style="166" bestFit="1" customWidth="1"/>
    <col min="11517" max="11517" width="7.7109375" style="166" bestFit="1" customWidth="1"/>
    <col min="11518" max="11518" width="10.28515625" style="166" customWidth="1"/>
    <col min="11519" max="11519" width="9.140625" style="166"/>
    <col min="11520" max="11520" width="10" style="166" bestFit="1" customWidth="1"/>
    <col min="11521" max="11521" width="11" style="166" bestFit="1" customWidth="1"/>
    <col min="11522" max="11522" width="12.7109375" style="166" customWidth="1"/>
    <col min="11523" max="11523" width="12.28515625" style="166" customWidth="1"/>
    <col min="11524" max="11524" width="14.42578125" style="166" bestFit="1" customWidth="1"/>
    <col min="11525" max="11525" width="13" style="166" bestFit="1" customWidth="1"/>
    <col min="11526" max="11526" width="10.5703125" style="166" bestFit="1" customWidth="1"/>
    <col min="11527" max="11769" width="9.140625" style="166"/>
    <col min="11770" max="11770" width="16.140625" style="166" customWidth="1"/>
    <col min="11771" max="11771" width="11.42578125" style="166" bestFit="1" customWidth="1"/>
    <col min="11772" max="11772" width="9.5703125" style="166" bestFit="1" customWidth="1"/>
    <col min="11773" max="11773" width="7.7109375" style="166" bestFit="1" customWidth="1"/>
    <col min="11774" max="11774" width="10.28515625" style="166" customWidth="1"/>
    <col min="11775" max="11775" width="9.140625" style="166"/>
    <col min="11776" max="11776" width="10" style="166" bestFit="1" customWidth="1"/>
    <col min="11777" max="11777" width="11" style="166" bestFit="1" customWidth="1"/>
    <col min="11778" max="11778" width="12.7109375" style="166" customWidth="1"/>
    <col min="11779" max="11779" width="12.28515625" style="166" customWidth="1"/>
    <col min="11780" max="11780" width="14.42578125" style="166" bestFit="1" customWidth="1"/>
    <col min="11781" max="11781" width="13" style="166" bestFit="1" customWidth="1"/>
    <col min="11782" max="11782" width="10.5703125" style="166" bestFit="1" customWidth="1"/>
    <col min="11783" max="12025" width="9.140625" style="166"/>
    <col min="12026" max="12026" width="16.140625" style="166" customWidth="1"/>
    <col min="12027" max="12027" width="11.42578125" style="166" bestFit="1" customWidth="1"/>
    <col min="12028" max="12028" width="9.5703125" style="166" bestFit="1" customWidth="1"/>
    <col min="12029" max="12029" width="7.7109375" style="166" bestFit="1" customWidth="1"/>
    <col min="12030" max="12030" width="10.28515625" style="166" customWidth="1"/>
    <col min="12031" max="12031" width="9.140625" style="166"/>
    <col min="12032" max="12032" width="10" style="166" bestFit="1" customWidth="1"/>
    <col min="12033" max="12033" width="11" style="166" bestFit="1" customWidth="1"/>
    <col min="12034" max="12034" width="12.7109375" style="166" customWidth="1"/>
    <col min="12035" max="12035" width="12.28515625" style="166" customWidth="1"/>
    <col min="12036" max="12036" width="14.42578125" style="166" bestFit="1" customWidth="1"/>
    <col min="12037" max="12037" width="13" style="166" bestFit="1" customWidth="1"/>
    <col min="12038" max="12038" width="10.5703125" style="166" bestFit="1" customWidth="1"/>
    <col min="12039" max="12281" width="9.140625" style="166"/>
    <col min="12282" max="12282" width="16.140625" style="166" customWidth="1"/>
    <col min="12283" max="12283" width="11.42578125" style="166" bestFit="1" customWidth="1"/>
    <col min="12284" max="12284" width="9.5703125" style="166" bestFit="1" customWidth="1"/>
    <col min="12285" max="12285" width="7.7109375" style="166" bestFit="1" customWidth="1"/>
    <col min="12286" max="12286" width="10.28515625" style="166" customWidth="1"/>
    <col min="12287" max="12287" width="9.140625" style="166"/>
    <col min="12288" max="12288" width="10" style="166" bestFit="1" customWidth="1"/>
    <col min="12289" max="12289" width="11" style="166" bestFit="1" customWidth="1"/>
    <col min="12290" max="12290" width="12.7109375" style="166" customWidth="1"/>
    <col min="12291" max="12291" width="12.28515625" style="166" customWidth="1"/>
    <col min="12292" max="12292" width="14.42578125" style="166" bestFit="1" customWidth="1"/>
    <col min="12293" max="12293" width="13" style="166" bestFit="1" customWidth="1"/>
    <col min="12294" max="12294" width="10.5703125" style="166" bestFit="1" customWidth="1"/>
    <col min="12295" max="12537" width="9.140625" style="166"/>
    <col min="12538" max="12538" width="16.140625" style="166" customWidth="1"/>
    <col min="12539" max="12539" width="11.42578125" style="166" bestFit="1" customWidth="1"/>
    <col min="12540" max="12540" width="9.5703125" style="166" bestFit="1" customWidth="1"/>
    <col min="12541" max="12541" width="7.7109375" style="166" bestFit="1" customWidth="1"/>
    <col min="12542" max="12542" width="10.28515625" style="166" customWidth="1"/>
    <col min="12543" max="12543" width="9.140625" style="166"/>
    <col min="12544" max="12544" width="10" style="166" bestFit="1" customWidth="1"/>
    <col min="12545" max="12545" width="11" style="166" bestFit="1" customWidth="1"/>
    <col min="12546" max="12546" width="12.7109375" style="166" customWidth="1"/>
    <col min="12547" max="12547" width="12.28515625" style="166" customWidth="1"/>
    <col min="12548" max="12548" width="14.42578125" style="166" bestFit="1" customWidth="1"/>
    <col min="12549" max="12549" width="13" style="166" bestFit="1" customWidth="1"/>
    <col min="12550" max="12550" width="10.5703125" style="166" bestFit="1" customWidth="1"/>
    <col min="12551" max="12793" width="9.140625" style="166"/>
    <col min="12794" max="12794" width="16.140625" style="166" customWidth="1"/>
    <col min="12795" max="12795" width="11.42578125" style="166" bestFit="1" customWidth="1"/>
    <col min="12796" max="12796" width="9.5703125" style="166" bestFit="1" customWidth="1"/>
    <col min="12797" max="12797" width="7.7109375" style="166" bestFit="1" customWidth="1"/>
    <col min="12798" max="12798" width="10.28515625" style="166" customWidth="1"/>
    <col min="12799" max="12799" width="9.140625" style="166"/>
    <col min="12800" max="12800" width="10" style="166" bestFit="1" customWidth="1"/>
    <col min="12801" max="12801" width="11" style="166" bestFit="1" customWidth="1"/>
    <col min="12802" max="12802" width="12.7109375" style="166" customWidth="1"/>
    <col min="12803" max="12803" width="12.28515625" style="166" customWidth="1"/>
    <col min="12804" max="12804" width="14.42578125" style="166" bestFit="1" customWidth="1"/>
    <col min="12805" max="12805" width="13" style="166" bestFit="1" customWidth="1"/>
    <col min="12806" max="12806" width="10.5703125" style="166" bestFit="1" customWidth="1"/>
    <col min="12807" max="13049" width="9.140625" style="166"/>
    <col min="13050" max="13050" width="16.140625" style="166" customWidth="1"/>
    <col min="13051" max="13051" width="11.42578125" style="166" bestFit="1" customWidth="1"/>
    <col min="13052" max="13052" width="9.5703125" style="166" bestFit="1" customWidth="1"/>
    <col min="13053" max="13053" width="7.7109375" style="166" bestFit="1" customWidth="1"/>
    <col min="13054" max="13054" width="10.28515625" style="166" customWidth="1"/>
    <col min="13055" max="13055" width="9.140625" style="166"/>
    <col min="13056" max="13056" width="10" style="166" bestFit="1" customWidth="1"/>
    <col min="13057" max="13057" width="11" style="166" bestFit="1" customWidth="1"/>
    <col min="13058" max="13058" width="12.7109375" style="166" customWidth="1"/>
    <col min="13059" max="13059" width="12.28515625" style="166" customWidth="1"/>
    <col min="13060" max="13060" width="14.42578125" style="166" bestFit="1" customWidth="1"/>
    <col min="13061" max="13061" width="13" style="166" bestFit="1" customWidth="1"/>
    <col min="13062" max="13062" width="10.5703125" style="166" bestFit="1" customWidth="1"/>
    <col min="13063" max="13305" width="9.140625" style="166"/>
    <col min="13306" max="13306" width="16.140625" style="166" customWidth="1"/>
    <col min="13307" max="13307" width="11.42578125" style="166" bestFit="1" customWidth="1"/>
    <col min="13308" max="13308" width="9.5703125" style="166" bestFit="1" customWidth="1"/>
    <col min="13309" max="13309" width="7.7109375" style="166" bestFit="1" customWidth="1"/>
    <col min="13310" max="13310" width="10.28515625" style="166" customWidth="1"/>
    <col min="13311" max="13311" width="9.140625" style="166"/>
    <col min="13312" max="13312" width="10" style="166" bestFit="1" customWidth="1"/>
    <col min="13313" max="13313" width="11" style="166" bestFit="1" customWidth="1"/>
    <col min="13314" max="13314" width="12.7109375" style="166" customWidth="1"/>
    <col min="13315" max="13315" width="12.28515625" style="166" customWidth="1"/>
    <col min="13316" max="13316" width="14.42578125" style="166" bestFit="1" customWidth="1"/>
    <col min="13317" max="13317" width="13" style="166" bestFit="1" customWidth="1"/>
    <col min="13318" max="13318" width="10.5703125" style="166" bestFit="1" customWidth="1"/>
    <col min="13319" max="13561" width="9.140625" style="166"/>
    <col min="13562" max="13562" width="16.140625" style="166" customWidth="1"/>
    <col min="13563" max="13563" width="11.42578125" style="166" bestFit="1" customWidth="1"/>
    <col min="13564" max="13564" width="9.5703125" style="166" bestFit="1" customWidth="1"/>
    <col min="13565" max="13565" width="7.7109375" style="166" bestFit="1" customWidth="1"/>
    <col min="13566" max="13566" width="10.28515625" style="166" customWidth="1"/>
    <col min="13567" max="13567" width="9.140625" style="166"/>
    <col min="13568" max="13568" width="10" style="166" bestFit="1" customWidth="1"/>
    <col min="13569" max="13569" width="11" style="166" bestFit="1" customWidth="1"/>
    <col min="13570" max="13570" width="12.7109375" style="166" customWidth="1"/>
    <col min="13571" max="13571" width="12.28515625" style="166" customWidth="1"/>
    <col min="13572" max="13572" width="14.42578125" style="166" bestFit="1" customWidth="1"/>
    <col min="13573" max="13573" width="13" style="166" bestFit="1" customWidth="1"/>
    <col min="13574" max="13574" width="10.5703125" style="166" bestFit="1" customWidth="1"/>
    <col min="13575" max="13817" width="9.140625" style="166"/>
    <col min="13818" max="13818" width="16.140625" style="166" customWidth="1"/>
    <col min="13819" max="13819" width="11.42578125" style="166" bestFit="1" customWidth="1"/>
    <col min="13820" max="13820" width="9.5703125" style="166" bestFit="1" customWidth="1"/>
    <col min="13821" max="13821" width="7.7109375" style="166" bestFit="1" customWidth="1"/>
    <col min="13822" max="13822" width="10.28515625" style="166" customWidth="1"/>
    <col min="13823" max="13823" width="9.140625" style="166"/>
    <col min="13824" max="13824" width="10" style="166" bestFit="1" customWidth="1"/>
    <col min="13825" max="13825" width="11" style="166" bestFit="1" customWidth="1"/>
    <col min="13826" max="13826" width="12.7109375" style="166" customWidth="1"/>
    <col min="13827" max="13827" width="12.28515625" style="166" customWidth="1"/>
    <col min="13828" max="13828" width="14.42578125" style="166" bestFit="1" customWidth="1"/>
    <col min="13829" max="13829" width="13" style="166" bestFit="1" customWidth="1"/>
    <col min="13830" max="13830" width="10.5703125" style="166" bestFit="1" customWidth="1"/>
    <col min="13831" max="14073" width="9.140625" style="166"/>
    <col min="14074" max="14074" width="16.140625" style="166" customWidth="1"/>
    <col min="14075" max="14075" width="11.42578125" style="166" bestFit="1" customWidth="1"/>
    <col min="14076" max="14076" width="9.5703125" style="166" bestFit="1" customWidth="1"/>
    <col min="14077" max="14077" width="7.7109375" style="166" bestFit="1" customWidth="1"/>
    <col min="14078" max="14078" width="10.28515625" style="166" customWidth="1"/>
    <col min="14079" max="14079" width="9.140625" style="166"/>
    <col min="14080" max="14080" width="10" style="166" bestFit="1" customWidth="1"/>
    <col min="14081" max="14081" width="11" style="166" bestFit="1" customWidth="1"/>
    <col min="14082" max="14082" width="12.7109375" style="166" customWidth="1"/>
    <col min="14083" max="14083" width="12.28515625" style="166" customWidth="1"/>
    <col min="14084" max="14084" width="14.42578125" style="166" bestFit="1" customWidth="1"/>
    <col min="14085" max="14085" width="13" style="166" bestFit="1" customWidth="1"/>
    <col min="14086" max="14086" width="10.5703125" style="166" bestFit="1" customWidth="1"/>
    <col min="14087" max="14329" width="9.140625" style="166"/>
    <col min="14330" max="14330" width="16.140625" style="166" customWidth="1"/>
    <col min="14331" max="14331" width="11.42578125" style="166" bestFit="1" customWidth="1"/>
    <col min="14332" max="14332" width="9.5703125" style="166" bestFit="1" customWidth="1"/>
    <col min="14333" max="14333" width="7.7109375" style="166" bestFit="1" customWidth="1"/>
    <col min="14334" max="14334" width="10.28515625" style="166" customWidth="1"/>
    <col min="14335" max="14335" width="9.140625" style="166"/>
    <col min="14336" max="14336" width="10" style="166" bestFit="1" customWidth="1"/>
    <col min="14337" max="14337" width="11" style="166" bestFit="1" customWidth="1"/>
    <col min="14338" max="14338" width="12.7109375" style="166" customWidth="1"/>
    <col min="14339" max="14339" width="12.28515625" style="166" customWidth="1"/>
    <col min="14340" max="14340" width="14.42578125" style="166" bestFit="1" customWidth="1"/>
    <col min="14341" max="14341" width="13" style="166" bestFit="1" customWidth="1"/>
    <col min="14342" max="14342" width="10.5703125" style="166" bestFit="1" customWidth="1"/>
    <col min="14343" max="14585" width="9.140625" style="166"/>
    <col min="14586" max="14586" width="16.140625" style="166" customWidth="1"/>
    <col min="14587" max="14587" width="11.42578125" style="166" bestFit="1" customWidth="1"/>
    <col min="14588" max="14588" width="9.5703125" style="166" bestFit="1" customWidth="1"/>
    <col min="14589" max="14589" width="7.7109375" style="166" bestFit="1" customWidth="1"/>
    <col min="14590" max="14590" width="10.28515625" style="166" customWidth="1"/>
    <col min="14591" max="14591" width="9.140625" style="166"/>
    <col min="14592" max="14592" width="10" style="166" bestFit="1" customWidth="1"/>
    <col min="14593" max="14593" width="11" style="166" bestFit="1" customWidth="1"/>
    <col min="14594" max="14594" width="12.7109375" style="166" customWidth="1"/>
    <col min="14595" max="14595" width="12.28515625" style="166" customWidth="1"/>
    <col min="14596" max="14596" width="14.42578125" style="166" bestFit="1" customWidth="1"/>
    <col min="14597" max="14597" width="13" style="166" bestFit="1" customWidth="1"/>
    <col min="14598" max="14598" width="10.5703125" style="166" bestFit="1" customWidth="1"/>
    <col min="14599" max="14841" width="9.140625" style="166"/>
    <col min="14842" max="14842" width="16.140625" style="166" customWidth="1"/>
    <col min="14843" max="14843" width="11.42578125" style="166" bestFit="1" customWidth="1"/>
    <col min="14844" max="14844" width="9.5703125" style="166" bestFit="1" customWidth="1"/>
    <col min="14845" max="14845" width="7.7109375" style="166" bestFit="1" customWidth="1"/>
    <col min="14846" max="14846" width="10.28515625" style="166" customWidth="1"/>
    <col min="14847" max="14847" width="9.140625" style="166"/>
    <col min="14848" max="14848" width="10" style="166" bestFit="1" customWidth="1"/>
    <col min="14849" max="14849" width="11" style="166" bestFit="1" customWidth="1"/>
    <col min="14850" max="14850" width="12.7109375" style="166" customWidth="1"/>
    <col min="14851" max="14851" width="12.28515625" style="166" customWidth="1"/>
    <col min="14852" max="14852" width="14.42578125" style="166" bestFit="1" customWidth="1"/>
    <col min="14853" max="14853" width="13" style="166" bestFit="1" customWidth="1"/>
    <col min="14854" max="14854" width="10.5703125" style="166" bestFit="1" customWidth="1"/>
    <col min="14855" max="15097" width="9.140625" style="166"/>
    <col min="15098" max="15098" width="16.140625" style="166" customWidth="1"/>
    <col min="15099" max="15099" width="11.42578125" style="166" bestFit="1" customWidth="1"/>
    <col min="15100" max="15100" width="9.5703125" style="166" bestFit="1" customWidth="1"/>
    <col min="15101" max="15101" width="7.7109375" style="166" bestFit="1" customWidth="1"/>
    <col min="15102" max="15102" width="10.28515625" style="166" customWidth="1"/>
    <col min="15103" max="15103" width="9.140625" style="166"/>
    <col min="15104" max="15104" width="10" style="166" bestFit="1" customWidth="1"/>
    <col min="15105" max="15105" width="11" style="166" bestFit="1" customWidth="1"/>
    <col min="15106" max="15106" width="12.7109375" style="166" customWidth="1"/>
    <col min="15107" max="15107" width="12.28515625" style="166" customWidth="1"/>
    <col min="15108" max="15108" width="14.42578125" style="166" bestFit="1" customWidth="1"/>
    <col min="15109" max="15109" width="13" style="166" bestFit="1" customWidth="1"/>
    <col min="15110" max="15110" width="10.5703125" style="166" bestFit="1" customWidth="1"/>
    <col min="15111" max="15353" width="9.140625" style="166"/>
    <col min="15354" max="15354" width="16.140625" style="166" customWidth="1"/>
    <col min="15355" max="15355" width="11.42578125" style="166" bestFit="1" customWidth="1"/>
    <col min="15356" max="15356" width="9.5703125" style="166" bestFit="1" customWidth="1"/>
    <col min="15357" max="15357" width="7.7109375" style="166" bestFit="1" customWidth="1"/>
    <col min="15358" max="15358" width="10.28515625" style="166" customWidth="1"/>
    <col min="15359" max="15359" width="9.140625" style="166"/>
    <col min="15360" max="15360" width="10" style="166" bestFit="1" customWidth="1"/>
    <col min="15361" max="15361" width="11" style="166" bestFit="1" customWidth="1"/>
    <col min="15362" max="15362" width="12.7109375" style="166" customWidth="1"/>
    <col min="15363" max="15363" width="12.28515625" style="166" customWidth="1"/>
    <col min="15364" max="15364" width="14.42578125" style="166" bestFit="1" customWidth="1"/>
    <col min="15365" max="15365" width="13" style="166" bestFit="1" customWidth="1"/>
    <col min="15366" max="15366" width="10.5703125" style="166" bestFit="1" customWidth="1"/>
    <col min="15367" max="15609" width="9.140625" style="166"/>
    <col min="15610" max="15610" width="16.140625" style="166" customWidth="1"/>
    <col min="15611" max="15611" width="11.42578125" style="166" bestFit="1" customWidth="1"/>
    <col min="15612" max="15612" width="9.5703125" style="166" bestFit="1" customWidth="1"/>
    <col min="15613" max="15613" width="7.7109375" style="166" bestFit="1" customWidth="1"/>
    <col min="15614" max="15614" width="10.28515625" style="166" customWidth="1"/>
    <col min="15615" max="15615" width="9.140625" style="166"/>
    <col min="15616" max="15616" width="10" style="166" bestFit="1" customWidth="1"/>
    <col min="15617" max="15617" width="11" style="166" bestFit="1" customWidth="1"/>
    <col min="15618" max="15618" width="12.7109375" style="166" customWidth="1"/>
    <col min="15619" max="15619" width="12.28515625" style="166" customWidth="1"/>
    <col min="15620" max="15620" width="14.42578125" style="166" bestFit="1" customWidth="1"/>
    <col min="15621" max="15621" width="13" style="166" bestFit="1" customWidth="1"/>
    <col min="15622" max="15622" width="10.5703125" style="166" bestFit="1" customWidth="1"/>
    <col min="15623" max="15865" width="9.140625" style="166"/>
    <col min="15866" max="15866" width="16.140625" style="166" customWidth="1"/>
    <col min="15867" max="15867" width="11.42578125" style="166" bestFit="1" customWidth="1"/>
    <col min="15868" max="15868" width="9.5703125" style="166" bestFit="1" customWidth="1"/>
    <col min="15869" max="15869" width="7.7109375" style="166" bestFit="1" customWidth="1"/>
    <col min="15870" max="15870" width="10.28515625" style="166" customWidth="1"/>
    <col min="15871" max="15871" width="9.140625" style="166"/>
    <col min="15872" max="15872" width="10" style="166" bestFit="1" customWidth="1"/>
    <col min="15873" max="15873" width="11" style="166" bestFit="1" customWidth="1"/>
    <col min="15874" max="15874" width="12.7109375" style="166" customWidth="1"/>
    <col min="15875" max="15875" width="12.28515625" style="166" customWidth="1"/>
    <col min="15876" max="15876" width="14.42578125" style="166" bestFit="1" customWidth="1"/>
    <col min="15877" max="15877" width="13" style="166" bestFit="1" customWidth="1"/>
    <col min="15878" max="15878" width="10.5703125" style="166" bestFit="1" customWidth="1"/>
    <col min="15879" max="16121" width="9.140625" style="166"/>
    <col min="16122" max="16122" width="16.140625" style="166" customWidth="1"/>
    <col min="16123" max="16123" width="11.42578125" style="166" bestFit="1" customWidth="1"/>
    <col min="16124" max="16124" width="9.5703125" style="166" bestFit="1" customWidth="1"/>
    <col min="16125" max="16125" width="7.7109375" style="166" bestFit="1" customWidth="1"/>
    <col min="16126" max="16126" width="10.28515625" style="166" customWidth="1"/>
    <col min="16127" max="16127" width="9.140625" style="166"/>
    <col min="16128" max="16128" width="10" style="166" bestFit="1" customWidth="1"/>
    <col min="16129" max="16129" width="11" style="166" bestFit="1" customWidth="1"/>
    <col min="16130" max="16130" width="12.7109375" style="166" customWidth="1"/>
    <col min="16131" max="16131" width="12.28515625" style="166" customWidth="1"/>
    <col min="16132" max="16132" width="14.42578125" style="166" bestFit="1" customWidth="1"/>
    <col min="16133" max="16133" width="13" style="166" bestFit="1" customWidth="1"/>
    <col min="16134" max="16134" width="10.5703125" style="166" bestFit="1" customWidth="1"/>
    <col min="16135" max="16384" width="9.140625" style="166"/>
  </cols>
  <sheetData>
    <row r="1" spans="1:13" ht="34.5" customHeight="1" thickBot="1">
      <c r="A1" s="356" t="s">
        <v>455</v>
      </c>
      <c r="B1" s="356"/>
      <c r="C1" s="356"/>
      <c r="D1" s="356"/>
      <c r="E1" s="356"/>
      <c r="G1" s="165"/>
      <c r="H1" s="165"/>
      <c r="I1" s="165"/>
      <c r="J1" s="165"/>
      <c r="K1" s="165"/>
      <c r="L1" s="165"/>
      <c r="M1" s="165"/>
    </row>
    <row r="2" spans="1:13" ht="19.5" thickBot="1">
      <c r="A2" s="357" t="s">
        <v>68</v>
      </c>
      <c r="B2" s="363" t="s">
        <v>158</v>
      </c>
      <c r="C2" s="363" t="s">
        <v>62</v>
      </c>
      <c r="D2" s="378" t="s">
        <v>63</v>
      </c>
      <c r="E2" s="361" t="s">
        <v>215</v>
      </c>
    </row>
    <row r="3" spans="1:13" ht="19.5" thickBot="1">
      <c r="A3" s="358"/>
      <c r="B3" s="364"/>
      <c r="C3" s="364"/>
      <c r="D3" s="379"/>
      <c r="E3" s="362"/>
    </row>
    <row r="4" spans="1:13" ht="21" customHeight="1" thickBot="1">
      <c r="A4" s="74">
        <v>1400</v>
      </c>
      <c r="B4" s="74">
        <f t="shared" ref="B4" si="0">SUM(B5:B37)</f>
        <v>2398075</v>
      </c>
      <c r="C4" s="74">
        <f>SUM(C5:C37)</f>
        <v>1700393</v>
      </c>
      <c r="D4" s="74">
        <f>B4-C4-E4</f>
        <v>672964</v>
      </c>
      <c r="E4" s="74">
        <f t="shared" ref="E4" si="1">SUM(E5:E37)</f>
        <v>24718</v>
      </c>
      <c r="F4" s="167"/>
      <c r="G4" s="168"/>
      <c r="I4" s="168"/>
    </row>
    <row r="5" spans="1:13" ht="21" customHeight="1" thickBot="1">
      <c r="A5" s="5" t="s">
        <v>41</v>
      </c>
      <c r="B5" s="79">
        <v>122296</v>
      </c>
      <c r="C5" s="80">
        <v>75952</v>
      </c>
      <c r="D5" s="76">
        <f>B5-C5-E5</f>
        <v>45348</v>
      </c>
      <c r="E5" s="80">
        <v>996</v>
      </c>
      <c r="F5" s="167"/>
      <c r="G5" s="168"/>
      <c r="I5" s="168"/>
    </row>
    <row r="6" spans="1:13" ht="21" customHeight="1" thickBot="1">
      <c r="A6" s="11" t="s">
        <v>42</v>
      </c>
      <c r="B6" s="278">
        <v>51238</v>
      </c>
      <c r="C6" s="80">
        <v>32071</v>
      </c>
      <c r="D6" s="83">
        <f t="shared" ref="D6:D37" si="2">B6-C6-E6</f>
        <v>18650</v>
      </c>
      <c r="E6" s="80">
        <v>517</v>
      </c>
      <c r="F6" s="167"/>
      <c r="G6" s="168"/>
      <c r="I6" s="168"/>
    </row>
    <row r="7" spans="1:13" ht="21" customHeight="1" thickBot="1">
      <c r="A7" s="11" t="s">
        <v>43</v>
      </c>
      <c r="B7" s="278">
        <v>28124</v>
      </c>
      <c r="C7" s="80">
        <v>18595</v>
      </c>
      <c r="D7" s="83">
        <f t="shared" si="2"/>
        <v>9350</v>
      </c>
      <c r="E7" s="80">
        <v>179</v>
      </c>
      <c r="F7" s="167"/>
      <c r="G7" s="168"/>
      <c r="I7" s="168"/>
    </row>
    <row r="8" spans="1:13" ht="21" customHeight="1" thickBot="1">
      <c r="A8" s="11" t="s">
        <v>0</v>
      </c>
      <c r="B8" s="278">
        <v>228261</v>
      </c>
      <c r="C8" s="80">
        <v>146689</v>
      </c>
      <c r="D8" s="83">
        <f t="shared" si="2"/>
        <v>79119</v>
      </c>
      <c r="E8" s="80">
        <v>2453</v>
      </c>
      <c r="F8" s="167"/>
      <c r="G8" s="168"/>
      <c r="I8" s="168"/>
    </row>
    <row r="9" spans="1:13" ht="21" customHeight="1" thickBot="1">
      <c r="A9" s="11" t="s">
        <v>33</v>
      </c>
      <c r="B9" s="278">
        <v>108858</v>
      </c>
      <c r="C9" s="80">
        <v>82551</v>
      </c>
      <c r="D9" s="83">
        <f t="shared" si="2"/>
        <v>25271</v>
      </c>
      <c r="E9" s="80">
        <v>1036</v>
      </c>
      <c r="F9" s="167"/>
      <c r="G9" s="168"/>
      <c r="I9" s="168"/>
    </row>
    <row r="10" spans="1:13" ht="21" customHeight="1" thickBot="1">
      <c r="A10" s="11" t="s">
        <v>44</v>
      </c>
      <c r="B10" s="278">
        <v>11201</v>
      </c>
      <c r="C10" s="80">
        <v>7325</v>
      </c>
      <c r="D10" s="83">
        <f t="shared" si="2"/>
        <v>3792</v>
      </c>
      <c r="E10" s="80">
        <v>84</v>
      </c>
      <c r="F10" s="167"/>
      <c r="G10" s="168"/>
      <c r="I10" s="168"/>
    </row>
    <row r="11" spans="1:13" ht="21" customHeight="1" thickBot="1">
      <c r="A11" s="11" t="s">
        <v>1</v>
      </c>
      <c r="B11" s="278">
        <v>20239</v>
      </c>
      <c r="C11" s="80">
        <v>16356</v>
      </c>
      <c r="D11" s="83">
        <f t="shared" si="2"/>
        <v>3695</v>
      </c>
      <c r="E11" s="80">
        <v>188</v>
      </c>
      <c r="F11" s="167"/>
      <c r="G11" s="168"/>
      <c r="I11" s="168"/>
    </row>
    <row r="12" spans="1:13" ht="21" customHeight="1" thickBot="1">
      <c r="A12" s="11" t="s">
        <v>45</v>
      </c>
      <c r="B12" s="278">
        <v>25971</v>
      </c>
      <c r="C12" s="80">
        <v>12050</v>
      </c>
      <c r="D12" s="83">
        <f t="shared" si="2"/>
        <v>13729</v>
      </c>
      <c r="E12" s="80">
        <v>192</v>
      </c>
      <c r="F12" s="167"/>
      <c r="G12" s="168"/>
      <c r="I12" s="168"/>
    </row>
    <row r="13" spans="1:13" ht="21" customHeight="1" thickBot="1">
      <c r="A13" s="11" t="s">
        <v>46</v>
      </c>
      <c r="B13" s="278">
        <v>16127</v>
      </c>
      <c r="C13" s="80">
        <v>11115</v>
      </c>
      <c r="D13" s="83">
        <f t="shared" si="2"/>
        <v>4945</v>
      </c>
      <c r="E13" s="80">
        <v>67</v>
      </c>
      <c r="F13" s="167"/>
      <c r="G13" s="168"/>
      <c r="I13" s="168"/>
    </row>
    <row r="14" spans="1:13" ht="21" customHeight="1" thickBot="1">
      <c r="A14" s="11" t="s">
        <v>47</v>
      </c>
      <c r="B14" s="278">
        <v>142135</v>
      </c>
      <c r="C14" s="80">
        <v>101691</v>
      </c>
      <c r="D14" s="83">
        <f t="shared" si="2"/>
        <v>39117</v>
      </c>
      <c r="E14" s="80">
        <v>1327</v>
      </c>
      <c r="F14" s="167"/>
      <c r="G14" s="168"/>
      <c r="I14" s="168"/>
    </row>
    <row r="15" spans="1:13" ht="21" customHeight="1" thickBot="1">
      <c r="A15" s="11" t="s">
        <v>29</v>
      </c>
      <c r="B15" s="278">
        <v>14091</v>
      </c>
      <c r="C15" s="80">
        <v>9727</v>
      </c>
      <c r="D15" s="83">
        <f t="shared" si="2"/>
        <v>4283</v>
      </c>
      <c r="E15" s="80">
        <v>81</v>
      </c>
      <c r="F15" s="167"/>
      <c r="G15" s="168"/>
      <c r="I15" s="168"/>
    </row>
    <row r="16" spans="1:13" ht="21" customHeight="1" thickBot="1">
      <c r="A16" s="11" t="s">
        <v>2</v>
      </c>
      <c r="B16" s="278">
        <v>125647</v>
      </c>
      <c r="C16" s="80">
        <v>104037</v>
      </c>
      <c r="D16" s="83">
        <f t="shared" si="2"/>
        <v>20330</v>
      </c>
      <c r="E16" s="80">
        <v>1280</v>
      </c>
      <c r="F16" s="167"/>
      <c r="G16" s="168"/>
      <c r="I16" s="168"/>
    </row>
    <row r="17" spans="1:9" ht="21" customHeight="1" thickBot="1">
      <c r="A17" s="11" t="s">
        <v>3</v>
      </c>
      <c r="B17" s="278">
        <v>30755</v>
      </c>
      <c r="C17" s="80">
        <v>21077</v>
      </c>
      <c r="D17" s="83">
        <f t="shared" si="2"/>
        <v>9336</v>
      </c>
      <c r="E17" s="80">
        <v>342</v>
      </c>
      <c r="F17" s="167"/>
      <c r="G17" s="168"/>
      <c r="I17" s="168"/>
    </row>
    <row r="18" spans="1:9" ht="21" customHeight="1" thickBot="1">
      <c r="A18" s="11" t="s">
        <v>4</v>
      </c>
      <c r="B18" s="278">
        <v>29478</v>
      </c>
      <c r="C18" s="80">
        <v>20356</v>
      </c>
      <c r="D18" s="83">
        <f t="shared" si="2"/>
        <v>8773</v>
      </c>
      <c r="E18" s="80">
        <v>349</v>
      </c>
      <c r="F18" s="167"/>
      <c r="G18" s="168"/>
      <c r="I18" s="168"/>
    </row>
    <row r="19" spans="1:9" ht="21" customHeight="1" thickBot="1">
      <c r="A19" s="11" t="s">
        <v>48</v>
      </c>
      <c r="B19" s="278">
        <v>20848</v>
      </c>
      <c r="C19" s="80">
        <v>16952</v>
      </c>
      <c r="D19" s="83">
        <f t="shared" si="2"/>
        <v>3675</v>
      </c>
      <c r="E19" s="80">
        <v>221</v>
      </c>
      <c r="F19" s="167"/>
      <c r="G19" s="168"/>
      <c r="I19" s="168"/>
    </row>
    <row r="20" spans="1:9" ht="21" customHeight="1" thickBot="1">
      <c r="A20" s="11" t="s">
        <v>49</v>
      </c>
      <c r="B20" s="278">
        <v>224294</v>
      </c>
      <c r="C20" s="80">
        <v>167317</v>
      </c>
      <c r="D20" s="83">
        <f t="shared" si="2"/>
        <v>53768</v>
      </c>
      <c r="E20" s="80">
        <v>3209</v>
      </c>
      <c r="F20" s="167"/>
      <c r="G20" s="168"/>
      <c r="I20" s="168"/>
    </row>
    <row r="21" spans="1:9" ht="21" customHeight="1" thickBot="1">
      <c r="A21" s="11" t="s">
        <v>50</v>
      </c>
      <c r="B21" s="278">
        <v>117521</v>
      </c>
      <c r="C21" s="80">
        <v>90799</v>
      </c>
      <c r="D21" s="83">
        <f t="shared" si="2"/>
        <v>26220</v>
      </c>
      <c r="E21" s="80">
        <v>502</v>
      </c>
      <c r="F21" s="167"/>
      <c r="G21" s="168"/>
      <c r="I21" s="168"/>
    </row>
    <row r="22" spans="1:9" ht="21" customHeight="1" thickBot="1">
      <c r="A22" s="11" t="s">
        <v>51</v>
      </c>
      <c r="B22" s="278">
        <v>221502</v>
      </c>
      <c r="C22" s="80">
        <v>172699</v>
      </c>
      <c r="D22" s="83">
        <f t="shared" si="2"/>
        <v>44520</v>
      </c>
      <c r="E22" s="80">
        <v>4283</v>
      </c>
      <c r="F22" s="167"/>
      <c r="G22" s="168"/>
      <c r="I22" s="168"/>
    </row>
    <row r="23" spans="1:9" ht="21" customHeight="1" thickBot="1">
      <c r="A23" s="11" t="s">
        <v>5</v>
      </c>
      <c r="B23" s="278">
        <v>128592</v>
      </c>
      <c r="C23" s="80">
        <v>84710</v>
      </c>
      <c r="D23" s="83">
        <f t="shared" si="2"/>
        <v>42640</v>
      </c>
      <c r="E23" s="80">
        <v>1242</v>
      </c>
      <c r="F23" s="167"/>
      <c r="G23" s="168"/>
      <c r="I23" s="168"/>
    </row>
    <row r="24" spans="1:9" ht="21" customHeight="1" thickBot="1">
      <c r="A24" s="11" t="s">
        <v>52</v>
      </c>
      <c r="B24" s="278">
        <v>58930</v>
      </c>
      <c r="C24" s="80">
        <v>47304</v>
      </c>
      <c r="D24" s="83">
        <f t="shared" si="2"/>
        <v>11259</v>
      </c>
      <c r="E24" s="80">
        <v>367</v>
      </c>
      <c r="F24" s="167"/>
      <c r="G24" s="168"/>
      <c r="I24" s="168"/>
    </row>
    <row r="25" spans="1:9" ht="21" customHeight="1" thickBot="1">
      <c r="A25" s="11" t="s">
        <v>6</v>
      </c>
      <c r="B25" s="278">
        <v>32045</v>
      </c>
      <c r="C25" s="80">
        <v>20884</v>
      </c>
      <c r="D25" s="83">
        <f t="shared" si="2"/>
        <v>10957</v>
      </c>
      <c r="E25" s="80">
        <v>204</v>
      </c>
      <c r="F25" s="167"/>
      <c r="G25" s="168"/>
      <c r="I25" s="168"/>
    </row>
    <row r="26" spans="1:9" ht="21" customHeight="1" thickBot="1">
      <c r="A26" s="11" t="s">
        <v>53</v>
      </c>
      <c r="B26" s="278">
        <v>31192</v>
      </c>
      <c r="C26" s="80">
        <v>17209</v>
      </c>
      <c r="D26" s="83">
        <f t="shared" si="2"/>
        <v>13720</v>
      </c>
      <c r="E26" s="80">
        <v>263</v>
      </c>
      <c r="F26" s="167"/>
      <c r="G26" s="168"/>
      <c r="I26" s="168"/>
    </row>
    <row r="27" spans="1:9" ht="21" customHeight="1" thickBot="1">
      <c r="A27" s="11" t="s">
        <v>54</v>
      </c>
      <c r="B27" s="278">
        <v>69365</v>
      </c>
      <c r="C27" s="80">
        <v>46237</v>
      </c>
      <c r="D27" s="83">
        <f t="shared" si="2"/>
        <v>22177</v>
      </c>
      <c r="E27" s="80">
        <v>951</v>
      </c>
      <c r="F27" s="167"/>
      <c r="G27" s="168"/>
      <c r="I27" s="168"/>
    </row>
    <row r="28" spans="1:9" ht="21" customHeight="1" thickBot="1">
      <c r="A28" s="11" t="s">
        <v>55</v>
      </c>
      <c r="B28" s="278">
        <v>40623</v>
      </c>
      <c r="C28" s="80">
        <v>24740</v>
      </c>
      <c r="D28" s="83">
        <f t="shared" si="2"/>
        <v>15372</v>
      </c>
      <c r="E28" s="80">
        <v>511</v>
      </c>
      <c r="F28" s="167"/>
      <c r="G28" s="168"/>
      <c r="I28" s="168"/>
    </row>
    <row r="29" spans="1:9" ht="21" customHeight="1" thickBot="1">
      <c r="A29" s="11" t="s">
        <v>56</v>
      </c>
      <c r="B29" s="278">
        <v>9815</v>
      </c>
      <c r="C29" s="80">
        <v>7701</v>
      </c>
      <c r="D29" s="83">
        <f t="shared" si="2"/>
        <v>2030</v>
      </c>
      <c r="E29" s="80">
        <v>84</v>
      </c>
      <c r="F29" s="167"/>
      <c r="G29" s="168"/>
      <c r="I29" s="168"/>
    </row>
    <row r="30" spans="1:9" ht="21" customHeight="1" thickBot="1">
      <c r="A30" s="11" t="s">
        <v>7</v>
      </c>
      <c r="B30" s="278">
        <v>34082</v>
      </c>
      <c r="C30" s="80">
        <v>24037</v>
      </c>
      <c r="D30" s="83">
        <f t="shared" si="2"/>
        <v>9814</v>
      </c>
      <c r="E30" s="80">
        <v>231</v>
      </c>
      <c r="F30" s="167"/>
      <c r="G30" s="168"/>
      <c r="I30" s="168"/>
    </row>
    <row r="31" spans="1:9" ht="21" customHeight="1" thickBot="1">
      <c r="A31" s="11" t="s">
        <v>57</v>
      </c>
      <c r="B31" s="278">
        <v>104284</v>
      </c>
      <c r="C31" s="80">
        <v>76978</v>
      </c>
      <c r="D31" s="83">
        <f t="shared" si="2"/>
        <v>26622</v>
      </c>
      <c r="E31" s="80">
        <v>684</v>
      </c>
      <c r="F31" s="167"/>
      <c r="G31" s="168"/>
      <c r="I31" s="168"/>
    </row>
    <row r="32" spans="1:9" ht="21" customHeight="1" thickBot="1">
      <c r="A32" s="11" t="s">
        <v>8</v>
      </c>
      <c r="B32" s="278">
        <v>43046</v>
      </c>
      <c r="C32" s="80">
        <v>28527</v>
      </c>
      <c r="D32" s="83">
        <f t="shared" si="2"/>
        <v>14166</v>
      </c>
      <c r="E32" s="80">
        <v>353</v>
      </c>
      <c r="F32" s="167"/>
      <c r="G32" s="168"/>
      <c r="I32" s="168"/>
    </row>
    <row r="33" spans="1:9" ht="21" customHeight="1" thickBot="1">
      <c r="A33" s="11" t="s">
        <v>9</v>
      </c>
      <c r="B33" s="278">
        <v>117774</v>
      </c>
      <c r="C33" s="80">
        <v>79580</v>
      </c>
      <c r="D33" s="83">
        <f t="shared" si="2"/>
        <v>36971</v>
      </c>
      <c r="E33" s="80">
        <v>1223</v>
      </c>
      <c r="F33" s="167"/>
      <c r="G33" s="168"/>
      <c r="I33" s="168"/>
    </row>
    <row r="34" spans="1:9" ht="21" customHeight="1" thickBot="1">
      <c r="A34" s="11" t="s">
        <v>58</v>
      </c>
      <c r="B34" s="278">
        <v>63399</v>
      </c>
      <c r="C34" s="80">
        <v>47139</v>
      </c>
      <c r="D34" s="83">
        <f t="shared" si="2"/>
        <v>15908</v>
      </c>
      <c r="E34" s="80">
        <v>352</v>
      </c>
      <c r="F34" s="167"/>
      <c r="G34" s="168"/>
      <c r="I34" s="168"/>
    </row>
    <row r="35" spans="1:9" ht="21" customHeight="1" thickBot="1">
      <c r="A35" s="11" t="s">
        <v>10</v>
      </c>
      <c r="B35" s="278">
        <v>26975</v>
      </c>
      <c r="C35" s="80">
        <v>23886</v>
      </c>
      <c r="D35" s="83">
        <f t="shared" si="2"/>
        <v>2936</v>
      </c>
      <c r="E35" s="80">
        <v>153</v>
      </c>
      <c r="F35" s="167"/>
      <c r="G35" s="168"/>
      <c r="I35" s="168"/>
    </row>
    <row r="36" spans="1:9" ht="21" customHeight="1" thickBot="1">
      <c r="A36" s="11" t="s">
        <v>11</v>
      </c>
      <c r="B36" s="278">
        <v>41692</v>
      </c>
      <c r="C36" s="80">
        <v>22992</v>
      </c>
      <c r="D36" s="83">
        <f t="shared" si="2"/>
        <v>18340</v>
      </c>
      <c r="E36" s="80">
        <v>360</v>
      </c>
      <c r="F36" s="167"/>
      <c r="G36" s="168"/>
      <c r="I36" s="168"/>
    </row>
    <row r="37" spans="1:9" ht="21" customHeight="1" thickBot="1">
      <c r="A37" s="11" t="s">
        <v>59</v>
      </c>
      <c r="B37" s="278">
        <v>57675</v>
      </c>
      <c r="C37" s="80">
        <v>41110</v>
      </c>
      <c r="D37" s="83">
        <f t="shared" si="2"/>
        <v>16131</v>
      </c>
      <c r="E37" s="80">
        <v>434</v>
      </c>
      <c r="F37" s="167"/>
    </row>
    <row r="38" spans="1:9" ht="21" customHeight="1">
      <c r="A38" s="353"/>
      <c r="B38" s="353"/>
      <c r="C38" s="370"/>
      <c r="D38" s="370"/>
      <c r="E38" s="370"/>
      <c r="F38" s="167"/>
    </row>
    <row r="39" spans="1:9">
      <c r="A39" s="353"/>
      <c r="B39" s="353"/>
      <c r="C39" s="371"/>
      <c r="D39" s="371"/>
      <c r="E39" s="371"/>
    </row>
    <row r="43" spans="1:9" ht="18.75" customHeight="1"/>
  </sheetData>
  <mergeCells count="8">
    <mergeCell ref="A38:E38"/>
    <mergeCell ref="A39:E39"/>
    <mergeCell ref="A1:E1"/>
    <mergeCell ref="A2:A3"/>
    <mergeCell ref="C2:C3"/>
    <mergeCell ref="D2:D3"/>
    <mergeCell ref="E2:E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98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4C81A-3542-4136-BA6D-56B2DA9C0A9B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E1"/>
    </sheetView>
  </sheetViews>
  <sheetFormatPr defaultRowHeight="18.75"/>
  <cols>
    <col min="1" max="2" width="18.5703125" style="166" customWidth="1"/>
    <col min="3" max="5" width="20.42578125" style="166" customWidth="1"/>
    <col min="6" max="6" width="10.5703125" style="165" bestFit="1" customWidth="1"/>
    <col min="7" max="249" width="9.140625" style="166"/>
    <col min="250" max="250" width="16.140625" style="166" customWidth="1"/>
    <col min="251" max="251" width="11.42578125" style="166" bestFit="1" customWidth="1"/>
    <col min="252" max="252" width="9.5703125" style="166" bestFit="1" customWidth="1"/>
    <col min="253" max="253" width="7.7109375" style="166" bestFit="1" customWidth="1"/>
    <col min="254" max="254" width="10.28515625" style="166" customWidth="1"/>
    <col min="255" max="255" width="9.140625" style="166"/>
    <col min="256" max="256" width="10" style="166" bestFit="1" customWidth="1"/>
    <col min="257" max="257" width="11" style="166" bestFit="1" customWidth="1"/>
    <col min="258" max="258" width="12.7109375" style="166" customWidth="1"/>
    <col min="259" max="259" width="12.28515625" style="166" customWidth="1"/>
    <col min="260" max="260" width="14.42578125" style="166" bestFit="1" customWidth="1"/>
    <col min="261" max="261" width="13" style="166" bestFit="1" customWidth="1"/>
    <col min="262" max="262" width="10.5703125" style="166" bestFit="1" customWidth="1"/>
    <col min="263" max="505" width="9.140625" style="166"/>
    <col min="506" max="506" width="16.140625" style="166" customWidth="1"/>
    <col min="507" max="507" width="11.42578125" style="166" bestFit="1" customWidth="1"/>
    <col min="508" max="508" width="9.5703125" style="166" bestFit="1" customWidth="1"/>
    <col min="509" max="509" width="7.7109375" style="166" bestFit="1" customWidth="1"/>
    <col min="510" max="510" width="10.28515625" style="166" customWidth="1"/>
    <col min="511" max="511" width="9.140625" style="166"/>
    <col min="512" max="512" width="10" style="166" bestFit="1" customWidth="1"/>
    <col min="513" max="513" width="11" style="166" bestFit="1" customWidth="1"/>
    <col min="514" max="514" width="12.7109375" style="166" customWidth="1"/>
    <col min="515" max="515" width="12.28515625" style="166" customWidth="1"/>
    <col min="516" max="516" width="14.42578125" style="166" bestFit="1" customWidth="1"/>
    <col min="517" max="517" width="13" style="166" bestFit="1" customWidth="1"/>
    <col min="518" max="518" width="10.5703125" style="166" bestFit="1" customWidth="1"/>
    <col min="519" max="761" width="9.140625" style="166"/>
    <col min="762" max="762" width="16.140625" style="166" customWidth="1"/>
    <col min="763" max="763" width="11.42578125" style="166" bestFit="1" customWidth="1"/>
    <col min="764" max="764" width="9.5703125" style="166" bestFit="1" customWidth="1"/>
    <col min="765" max="765" width="7.7109375" style="166" bestFit="1" customWidth="1"/>
    <col min="766" max="766" width="10.28515625" style="166" customWidth="1"/>
    <col min="767" max="767" width="9.140625" style="166"/>
    <col min="768" max="768" width="10" style="166" bestFit="1" customWidth="1"/>
    <col min="769" max="769" width="11" style="166" bestFit="1" customWidth="1"/>
    <col min="770" max="770" width="12.7109375" style="166" customWidth="1"/>
    <col min="771" max="771" width="12.28515625" style="166" customWidth="1"/>
    <col min="772" max="772" width="14.42578125" style="166" bestFit="1" customWidth="1"/>
    <col min="773" max="773" width="13" style="166" bestFit="1" customWidth="1"/>
    <col min="774" max="774" width="10.5703125" style="166" bestFit="1" customWidth="1"/>
    <col min="775" max="1017" width="9.140625" style="166"/>
    <col min="1018" max="1018" width="16.140625" style="166" customWidth="1"/>
    <col min="1019" max="1019" width="11.42578125" style="166" bestFit="1" customWidth="1"/>
    <col min="1020" max="1020" width="9.5703125" style="166" bestFit="1" customWidth="1"/>
    <col min="1021" max="1021" width="7.7109375" style="166" bestFit="1" customWidth="1"/>
    <col min="1022" max="1022" width="10.28515625" style="166" customWidth="1"/>
    <col min="1023" max="1023" width="9.140625" style="166"/>
    <col min="1024" max="1024" width="10" style="166" bestFit="1" customWidth="1"/>
    <col min="1025" max="1025" width="11" style="166" bestFit="1" customWidth="1"/>
    <col min="1026" max="1026" width="12.7109375" style="166" customWidth="1"/>
    <col min="1027" max="1027" width="12.28515625" style="166" customWidth="1"/>
    <col min="1028" max="1028" width="14.42578125" style="166" bestFit="1" customWidth="1"/>
    <col min="1029" max="1029" width="13" style="166" bestFit="1" customWidth="1"/>
    <col min="1030" max="1030" width="10.5703125" style="166" bestFit="1" customWidth="1"/>
    <col min="1031" max="1273" width="9.140625" style="166"/>
    <col min="1274" max="1274" width="16.140625" style="166" customWidth="1"/>
    <col min="1275" max="1275" width="11.42578125" style="166" bestFit="1" customWidth="1"/>
    <col min="1276" max="1276" width="9.5703125" style="166" bestFit="1" customWidth="1"/>
    <col min="1277" max="1277" width="7.7109375" style="166" bestFit="1" customWidth="1"/>
    <col min="1278" max="1278" width="10.28515625" style="166" customWidth="1"/>
    <col min="1279" max="1279" width="9.140625" style="166"/>
    <col min="1280" max="1280" width="10" style="166" bestFit="1" customWidth="1"/>
    <col min="1281" max="1281" width="11" style="166" bestFit="1" customWidth="1"/>
    <col min="1282" max="1282" width="12.7109375" style="166" customWidth="1"/>
    <col min="1283" max="1283" width="12.28515625" style="166" customWidth="1"/>
    <col min="1284" max="1284" width="14.42578125" style="166" bestFit="1" customWidth="1"/>
    <col min="1285" max="1285" width="13" style="166" bestFit="1" customWidth="1"/>
    <col min="1286" max="1286" width="10.5703125" style="166" bestFit="1" customWidth="1"/>
    <col min="1287" max="1529" width="9.140625" style="166"/>
    <col min="1530" max="1530" width="16.140625" style="166" customWidth="1"/>
    <col min="1531" max="1531" width="11.42578125" style="166" bestFit="1" customWidth="1"/>
    <col min="1532" max="1532" width="9.5703125" style="166" bestFit="1" customWidth="1"/>
    <col min="1533" max="1533" width="7.7109375" style="166" bestFit="1" customWidth="1"/>
    <col min="1534" max="1534" width="10.28515625" style="166" customWidth="1"/>
    <col min="1535" max="1535" width="9.140625" style="166"/>
    <col min="1536" max="1536" width="10" style="166" bestFit="1" customWidth="1"/>
    <col min="1537" max="1537" width="11" style="166" bestFit="1" customWidth="1"/>
    <col min="1538" max="1538" width="12.7109375" style="166" customWidth="1"/>
    <col min="1539" max="1539" width="12.28515625" style="166" customWidth="1"/>
    <col min="1540" max="1540" width="14.42578125" style="166" bestFit="1" customWidth="1"/>
    <col min="1541" max="1541" width="13" style="166" bestFit="1" customWidth="1"/>
    <col min="1542" max="1542" width="10.5703125" style="166" bestFit="1" customWidth="1"/>
    <col min="1543" max="1785" width="9.140625" style="166"/>
    <col min="1786" max="1786" width="16.140625" style="166" customWidth="1"/>
    <col min="1787" max="1787" width="11.42578125" style="166" bestFit="1" customWidth="1"/>
    <col min="1788" max="1788" width="9.5703125" style="166" bestFit="1" customWidth="1"/>
    <col min="1789" max="1789" width="7.7109375" style="166" bestFit="1" customWidth="1"/>
    <col min="1790" max="1790" width="10.28515625" style="166" customWidth="1"/>
    <col min="1791" max="1791" width="9.140625" style="166"/>
    <col min="1792" max="1792" width="10" style="166" bestFit="1" customWidth="1"/>
    <col min="1793" max="1793" width="11" style="166" bestFit="1" customWidth="1"/>
    <col min="1794" max="1794" width="12.7109375" style="166" customWidth="1"/>
    <col min="1795" max="1795" width="12.28515625" style="166" customWidth="1"/>
    <col min="1796" max="1796" width="14.42578125" style="166" bestFit="1" customWidth="1"/>
    <col min="1797" max="1797" width="13" style="166" bestFit="1" customWidth="1"/>
    <col min="1798" max="1798" width="10.5703125" style="166" bestFit="1" customWidth="1"/>
    <col min="1799" max="2041" width="9.140625" style="166"/>
    <col min="2042" max="2042" width="16.140625" style="166" customWidth="1"/>
    <col min="2043" max="2043" width="11.42578125" style="166" bestFit="1" customWidth="1"/>
    <col min="2044" max="2044" width="9.5703125" style="166" bestFit="1" customWidth="1"/>
    <col min="2045" max="2045" width="7.7109375" style="166" bestFit="1" customWidth="1"/>
    <col min="2046" max="2046" width="10.28515625" style="166" customWidth="1"/>
    <col min="2047" max="2047" width="9.140625" style="166"/>
    <col min="2048" max="2048" width="10" style="166" bestFit="1" customWidth="1"/>
    <col min="2049" max="2049" width="11" style="166" bestFit="1" customWidth="1"/>
    <col min="2050" max="2050" width="12.7109375" style="166" customWidth="1"/>
    <col min="2051" max="2051" width="12.28515625" style="166" customWidth="1"/>
    <col min="2052" max="2052" width="14.42578125" style="166" bestFit="1" customWidth="1"/>
    <col min="2053" max="2053" width="13" style="166" bestFit="1" customWidth="1"/>
    <col min="2054" max="2054" width="10.5703125" style="166" bestFit="1" customWidth="1"/>
    <col min="2055" max="2297" width="9.140625" style="166"/>
    <col min="2298" max="2298" width="16.140625" style="166" customWidth="1"/>
    <col min="2299" max="2299" width="11.42578125" style="166" bestFit="1" customWidth="1"/>
    <col min="2300" max="2300" width="9.5703125" style="166" bestFit="1" customWidth="1"/>
    <col min="2301" max="2301" width="7.7109375" style="166" bestFit="1" customWidth="1"/>
    <col min="2302" max="2302" width="10.28515625" style="166" customWidth="1"/>
    <col min="2303" max="2303" width="9.140625" style="166"/>
    <col min="2304" max="2304" width="10" style="166" bestFit="1" customWidth="1"/>
    <col min="2305" max="2305" width="11" style="166" bestFit="1" customWidth="1"/>
    <col min="2306" max="2306" width="12.7109375" style="166" customWidth="1"/>
    <col min="2307" max="2307" width="12.28515625" style="166" customWidth="1"/>
    <col min="2308" max="2308" width="14.42578125" style="166" bestFit="1" customWidth="1"/>
    <col min="2309" max="2309" width="13" style="166" bestFit="1" customWidth="1"/>
    <col min="2310" max="2310" width="10.5703125" style="166" bestFit="1" customWidth="1"/>
    <col min="2311" max="2553" width="9.140625" style="166"/>
    <col min="2554" max="2554" width="16.140625" style="166" customWidth="1"/>
    <col min="2555" max="2555" width="11.42578125" style="166" bestFit="1" customWidth="1"/>
    <col min="2556" max="2556" width="9.5703125" style="166" bestFit="1" customWidth="1"/>
    <col min="2557" max="2557" width="7.7109375" style="166" bestFit="1" customWidth="1"/>
    <col min="2558" max="2558" width="10.28515625" style="166" customWidth="1"/>
    <col min="2559" max="2559" width="9.140625" style="166"/>
    <col min="2560" max="2560" width="10" style="166" bestFit="1" customWidth="1"/>
    <col min="2561" max="2561" width="11" style="166" bestFit="1" customWidth="1"/>
    <col min="2562" max="2562" width="12.7109375" style="166" customWidth="1"/>
    <col min="2563" max="2563" width="12.28515625" style="166" customWidth="1"/>
    <col min="2564" max="2564" width="14.42578125" style="166" bestFit="1" customWidth="1"/>
    <col min="2565" max="2565" width="13" style="166" bestFit="1" customWidth="1"/>
    <col min="2566" max="2566" width="10.5703125" style="166" bestFit="1" customWidth="1"/>
    <col min="2567" max="2809" width="9.140625" style="166"/>
    <col min="2810" max="2810" width="16.140625" style="166" customWidth="1"/>
    <col min="2811" max="2811" width="11.42578125" style="166" bestFit="1" customWidth="1"/>
    <col min="2812" max="2812" width="9.5703125" style="166" bestFit="1" customWidth="1"/>
    <col min="2813" max="2813" width="7.7109375" style="166" bestFit="1" customWidth="1"/>
    <col min="2814" max="2814" width="10.28515625" style="166" customWidth="1"/>
    <col min="2815" max="2815" width="9.140625" style="166"/>
    <col min="2816" max="2816" width="10" style="166" bestFit="1" customWidth="1"/>
    <col min="2817" max="2817" width="11" style="166" bestFit="1" customWidth="1"/>
    <col min="2818" max="2818" width="12.7109375" style="166" customWidth="1"/>
    <col min="2819" max="2819" width="12.28515625" style="166" customWidth="1"/>
    <col min="2820" max="2820" width="14.42578125" style="166" bestFit="1" customWidth="1"/>
    <col min="2821" max="2821" width="13" style="166" bestFit="1" customWidth="1"/>
    <col min="2822" max="2822" width="10.5703125" style="166" bestFit="1" customWidth="1"/>
    <col min="2823" max="3065" width="9.140625" style="166"/>
    <col min="3066" max="3066" width="16.140625" style="166" customWidth="1"/>
    <col min="3067" max="3067" width="11.42578125" style="166" bestFit="1" customWidth="1"/>
    <col min="3068" max="3068" width="9.5703125" style="166" bestFit="1" customWidth="1"/>
    <col min="3069" max="3069" width="7.7109375" style="166" bestFit="1" customWidth="1"/>
    <col min="3070" max="3070" width="10.28515625" style="166" customWidth="1"/>
    <col min="3071" max="3071" width="9.140625" style="166"/>
    <col min="3072" max="3072" width="10" style="166" bestFit="1" customWidth="1"/>
    <col min="3073" max="3073" width="11" style="166" bestFit="1" customWidth="1"/>
    <col min="3074" max="3074" width="12.7109375" style="166" customWidth="1"/>
    <col min="3075" max="3075" width="12.28515625" style="166" customWidth="1"/>
    <col min="3076" max="3076" width="14.42578125" style="166" bestFit="1" customWidth="1"/>
    <col min="3077" max="3077" width="13" style="166" bestFit="1" customWidth="1"/>
    <col min="3078" max="3078" width="10.5703125" style="166" bestFit="1" customWidth="1"/>
    <col min="3079" max="3321" width="9.140625" style="166"/>
    <col min="3322" max="3322" width="16.140625" style="166" customWidth="1"/>
    <col min="3323" max="3323" width="11.42578125" style="166" bestFit="1" customWidth="1"/>
    <col min="3324" max="3324" width="9.5703125" style="166" bestFit="1" customWidth="1"/>
    <col min="3325" max="3325" width="7.7109375" style="166" bestFit="1" customWidth="1"/>
    <col min="3326" max="3326" width="10.28515625" style="166" customWidth="1"/>
    <col min="3327" max="3327" width="9.140625" style="166"/>
    <col min="3328" max="3328" width="10" style="166" bestFit="1" customWidth="1"/>
    <col min="3329" max="3329" width="11" style="166" bestFit="1" customWidth="1"/>
    <col min="3330" max="3330" width="12.7109375" style="166" customWidth="1"/>
    <col min="3331" max="3331" width="12.28515625" style="166" customWidth="1"/>
    <col min="3332" max="3332" width="14.42578125" style="166" bestFit="1" customWidth="1"/>
    <col min="3333" max="3333" width="13" style="166" bestFit="1" customWidth="1"/>
    <col min="3334" max="3334" width="10.5703125" style="166" bestFit="1" customWidth="1"/>
    <col min="3335" max="3577" width="9.140625" style="166"/>
    <col min="3578" max="3578" width="16.140625" style="166" customWidth="1"/>
    <col min="3579" max="3579" width="11.42578125" style="166" bestFit="1" customWidth="1"/>
    <col min="3580" max="3580" width="9.5703125" style="166" bestFit="1" customWidth="1"/>
    <col min="3581" max="3581" width="7.7109375" style="166" bestFit="1" customWidth="1"/>
    <col min="3582" max="3582" width="10.28515625" style="166" customWidth="1"/>
    <col min="3583" max="3583" width="9.140625" style="166"/>
    <col min="3584" max="3584" width="10" style="166" bestFit="1" customWidth="1"/>
    <col min="3585" max="3585" width="11" style="166" bestFit="1" customWidth="1"/>
    <col min="3586" max="3586" width="12.7109375" style="166" customWidth="1"/>
    <col min="3587" max="3587" width="12.28515625" style="166" customWidth="1"/>
    <col min="3588" max="3588" width="14.42578125" style="166" bestFit="1" customWidth="1"/>
    <col min="3589" max="3589" width="13" style="166" bestFit="1" customWidth="1"/>
    <col min="3590" max="3590" width="10.5703125" style="166" bestFit="1" customWidth="1"/>
    <col min="3591" max="3833" width="9.140625" style="166"/>
    <col min="3834" max="3834" width="16.140625" style="166" customWidth="1"/>
    <col min="3835" max="3835" width="11.42578125" style="166" bestFit="1" customWidth="1"/>
    <col min="3836" max="3836" width="9.5703125" style="166" bestFit="1" customWidth="1"/>
    <col min="3837" max="3837" width="7.7109375" style="166" bestFit="1" customWidth="1"/>
    <col min="3838" max="3838" width="10.28515625" style="166" customWidth="1"/>
    <col min="3839" max="3839" width="9.140625" style="166"/>
    <col min="3840" max="3840" width="10" style="166" bestFit="1" customWidth="1"/>
    <col min="3841" max="3841" width="11" style="166" bestFit="1" customWidth="1"/>
    <col min="3842" max="3842" width="12.7109375" style="166" customWidth="1"/>
    <col min="3843" max="3843" width="12.28515625" style="166" customWidth="1"/>
    <col min="3844" max="3844" width="14.42578125" style="166" bestFit="1" customWidth="1"/>
    <col min="3845" max="3845" width="13" style="166" bestFit="1" customWidth="1"/>
    <col min="3846" max="3846" width="10.5703125" style="166" bestFit="1" customWidth="1"/>
    <col min="3847" max="4089" width="9.140625" style="166"/>
    <col min="4090" max="4090" width="16.140625" style="166" customWidth="1"/>
    <col min="4091" max="4091" width="11.42578125" style="166" bestFit="1" customWidth="1"/>
    <col min="4092" max="4092" width="9.5703125" style="166" bestFit="1" customWidth="1"/>
    <col min="4093" max="4093" width="7.7109375" style="166" bestFit="1" customWidth="1"/>
    <col min="4094" max="4094" width="10.28515625" style="166" customWidth="1"/>
    <col min="4095" max="4095" width="9.140625" style="166"/>
    <col min="4096" max="4096" width="10" style="166" bestFit="1" customWidth="1"/>
    <col min="4097" max="4097" width="11" style="166" bestFit="1" customWidth="1"/>
    <col min="4098" max="4098" width="12.7109375" style="166" customWidth="1"/>
    <col min="4099" max="4099" width="12.28515625" style="166" customWidth="1"/>
    <col min="4100" max="4100" width="14.42578125" style="166" bestFit="1" customWidth="1"/>
    <col min="4101" max="4101" width="13" style="166" bestFit="1" customWidth="1"/>
    <col min="4102" max="4102" width="10.5703125" style="166" bestFit="1" customWidth="1"/>
    <col min="4103" max="4345" width="9.140625" style="166"/>
    <col min="4346" max="4346" width="16.140625" style="166" customWidth="1"/>
    <col min="4347" max="4347" width="11.42578125" style="166" bestFit="1" customWidth="1"/>
    <col min="4348" max="4348" width="9.5703125" style="166" bestFit="1" customWidth="1"/>
    <col min="4349" max="4349" width="7.7109375" style="166" bestFit="1" customWidth="1"/>
    <col min="4350" max="4350" width="10.28515625" style="166" customWidth="1"/>
    <col min="4351" max="4351" width="9.140625" style="166"/>
    <col min="4352" max="4352" width="10" style="166" bestFit="1" customWidth="1"/>
    <col min="4353" max="4353" width="11" style="166" bestFit="1" customWidth="1"/>
    <col min="4354" max="4354" width="12.7109375" style="166" customWidth="1"/>
    <col min="4355" max="4355" width="12.28515625" style="166" customWidth="1"/>
    <col min="4356" max="4356" width="14.42578125" style="166" bestFit="1" customWidth="1"/>
    <col min="4357" max="4357" width="13" style="166" bestFit="1" customWidth="1"/>
    <col min="4358" max="4358" width="10.5703125" style="166" bestFit="1" customWidth="1"/>
    <col min="4359" max="4601" width="9.140625" style="166"/>
    <col min="4602" max="4602" width="16.140625" style="166" customWidth="1"/>
    <col min="4603" max="4603" width="11.42578125" style="166" bestFit="1" customWidth="1"/>
    <col min="4604" max="4604" width="9.5703125" style="166" bestFit="1" customWidth="1"/>
    <col min="4605" max="4605" width="7.7109375" style="166" bestFit="1" customWidth="1"/>
    <col min="4606" max="4606" width="10.28515625" style="166" customWidth="1"/>
    <col min="4607" max="4607" width="9.140625" style="166"/>
    <col min="4608" max="4608" width="10" style="166" bestFit="1" customWidth="1"/>
    <col min="4609" max="4609" width="11" style="166" bestFit="1" customWidth="1"/>
    <col min="4610" max="4610" width="12.7109375" style="166" customWidth="1"/>
    <col min="4611" max="4611" width="12.28515625" style="166" customWidth="1"/>
    <col min="4612" max="4612" width="14.42578125" style="166" bestFit="1" customWidth="1"/>
    <col min="4613" max="4613" width="13" style="166" bestFit="1" customWidth="1"/>
    <col min="4614" max="4614" width="10.5703125" style="166" bestFit="1" customWidth="1"/>
    <col min="4615" max="4857" width="9.140625" style="166"/>
    <col min="4858" max="4858" width="16.140625" style="166" customWidth="1"/>
    <col min="4859" max="4859" width="11.42578125" style="166" bestFit="1" customWidth="1"/>
    <col min="4860" max="4860" width="9.5703125" style="166" bestFit="1" customWidth="1"/>
    <col min="4861" max="4861" width="7.7109375" style="166" bestFit="1" customWidth="1"/>
    <col min="4862" max="4862" width="10.28515625" style="166" customWidth="1"/>
    <col min="4863" max="4863" width="9.140625" style="166"/>
    <col min="4864" max="4864" width="10" style="166" bestFit="1" customWidth="1"/>
    <col min="4865" max="4865" width="11" style="166" bestFit="1" customWidth="1"/>
    <col min="4866" max="4866" width="12.7109375" style="166" customWidth="1"/>
    <col min="4867" max="4867" width="12.28515625" style="166" customWidth="1"/>
    <col min="4868" max="4868" width="14.42578125" style="166" bestFit="1" customWidth="1"/>
    <col min="4869" max="4869" width="13" style="166" bestFit="1" customWidth="1"/>
    <col min="4870" max="4870" width="10.5703125" style="166" bestFit="1" customWidth="1"/>
    <col min="4871" max="5113" width="9.140625" style="166"/>
    <col min="5114" max="5114" width="16.140625" style="166" customWidth="1"/>
    <col min="5115" max="5115" width="11.42578125" style="166" bestFit="1" customWidth="1"/>
    <col min="5116" max="5116" width="9.5703125" style="166" bestFit="1" customWidth="1"/>
    <col min="5117" max="5117" width="7.7109375" style="166" bestFit="1" customWidth="1"/>
    <col min="5118" max="5118" width="10.28515625" style="166" customWidth="1"/>
    <col min="5119" max="5119" width="9.140625" style="166"/>
    <col min="5120" max="5120" width="10" style="166" bestFit="1" customWidth="1"/>
    <col min="5121" max="5121" width="11" style="166" bestFit="1" customWidth="1"/>
    <col min="5122" max="5122" width="12.7109375" style="166" customWidth="1"/>
    <col min="5123" max="5123" width="12.28515625" style="166" customWidth="1"/>
    <col min="5124" max="5124" width="14.42578125" style="166" bestFit="1" customWidth="1"/>
    <col min="5125" max="5125" width="13" style="166" bestFit="1" customWidth="1"/>
    <col min="5126" max="5126" width="10.5703125" style="166" bestFit="1" customWidth="1"/>
    <col min="5127" max="5369" width="9.140625" style="166"/>
    <col min="5370" max="5370" width="16.140625" style="166" customWidth="1"/>
    <col min="5371" max="5371" width="11.42578125" style="166" bestFit="1" customWidth="1"/>
    <col min="5372" max="5372" width="9.5703125" style="166" bestFit="1" customWidth="1"/>
    <col min="5373" max="5373" width="7.7109375" style="166" bestFit="1" customWidth="1"/>
    <col min="5374" max="5374" width="10.28515625" style="166" customWidth="1"/>
    <col min="5375" max="5375" width="9.140625" style="166"/>
    <col min="5376" max="5376" width="10" style="166" bestFit="1" customWidth="1"/>
    <col min="5377" max="5377" width="11" style="166" bestFit="1" customWidth="1"/>
    <col min="5378" max="5378" width="12.7109375" style="166" customWidth="1"/>
    <col min="5379" max="5379" width="12.28515625" style="166" customWidth="1"/>
    <col min="5380" max="5380" width="14.42578125" style="166" bestFit="1" customWidth="1"/>
    <col min="5381" max="5381" width="13" style="166" bestFit="1" customWidth="1"/>
    <col min="5382" max="5382" width="10.5703125" style="166" bestFit="1" customWidth="1"/>
    <col min="5383" max="5625" width="9.140625" style="166"/>
    <col min="5626" max="5626" width="16.140625" style="166" customWidth="1"/>
    <col min="5627" max="5627" width="11.42578125" style="166" bestFit="1" customWidth="1"/>
    <col min="5628" max="5628" width="9.5703125" style="166" bestFit="1" customWidth="1"/>
    <col min="5629" max="5629" width="7.7109375" style="166" bestFit="1" customWidth="1"/>
    <col min="5630" max="5630" width="10.28515625" style="166" customWidth="1"/>
    <col min="5631" max="5631" width="9.140625" style="166"/>
    <col min="5632" max="5632" width="10" style="166" bestFit="1" customWidth="1"/>
    <col min="5633" max="5633" width="11" style="166" bestFit="1" customWidth="1"/>
    <col min="5634" max="5634" width="12.7109375" style="166" customWidth="1"/>
    <col min="5635" max="5635" width="12.28515625" style="166" customWidth="1"/>
    <col min="5636" max="5636" width="14.42578125" style="166" bestFit="1" customWidth="1"/>
    <col min="5637" max="5637" width="13" style="166" bestFit="1" customWidth="1"/>
    <col min="5638" max="5638" width="10.5703125" style="166" bestFit="1" customWidth="1"/>
    <col min="5639" max="5881" width="9.140625" style="166"/>
    <col min="5882" max="5882" width="16.140625" style="166" customWidth="1"/>
    <col min="5883" max="5883" width="11.42578125" style="166" bestFit="1" customWidth="1"/>
    <col min="5884" max="5884" width="9.5703125" style="166" bestFit="1" customWidth="1"/>
    <col min="5885" max="5885" width="7.7109375" style="166" bestFit="1" customWidth="1"/>
    <col min="5886" max="5886" width="10.28515625" style="166" customWidth="1"/>
    <col min="5887" max="5887" width="9.140625" style="166"/>
    <col min="5888" max="5888" width="10" style="166" bestFit="1" customWidth="1"/>
    <col min="5889" max="5889" width="11" style="166" bestFit="1" customWidth="1"/>
    <col min="5890" max="5890" width="12.7109375" style="166" customWidth="1"/>
    <col min="5891" max="5891" width="12.28515625" style="166" customWidth="1"/>
    <col min="5892" max="5892" width="14.42578125" style="166" bestFit="1" customWidth="1"/>
    <col min="5893" max="5893" width="13" style="166" bestFit="1" customWidth="1"/>
    <col min="5894" max="5894" width="10.5703125" style="166" bestFit="1" customWidth="1"/>
    <col min="5895" max="6137" width="9.140625" style="166"/>
    <col min="6138" max="6138" width="16.140625" style="166" customWidth="1"/>
    <col min="6139" max="6139" width="11.42578125" style="166" bestFit="1" customWidth="1"/>
    <col min="6140" max="6140" width="9.5703125" style="166" bestFit="1" customWidth="1"/>
    <col min="6141" max="6141" width="7.7109375" style="166" bestFit="1" customWidth="1"/>
    <col min="6142" max="6142" width="10.28515625" style="166" customWidth="1"/>
    <col min="6143" max="6143" width="9.140625" style="166"/>
    <col min="6144" max="6144" width="10" style="166" bestFit="1" customWidth="1"/>
    <col min="6145" max="6145" width="11" style="166" bestFit="1" customWidth="1"/>
    <col min="6146" max="6146" width="12.7109375" style="166" customWidth="1"/>
    <col min="6147" max="6147" width="12.28515625" style="166" customWidth="1"/>
    <col min="6148" max="6148" width="14.42578125" style="166" bestFit="1" customWidth="1"/>
    <col min="6149" max="6149" width="13" style="166" bestFit="1" customWidth="1"/>
    <col min="6150" max="6150" width="10.5703125" style="166" bestFit="1" customWidth="1"/>
    <col min="6151" max="6393" width="9.140625" style="166"/>
    <col min="6394" max="6394" width="16.140625" style="166" customWidth="1"/>
    <col min="6395" max="6395" width="11.42578125" style="166" bestFit="1" customWidth="1"/>
    <col min="6396" max="6396" width="9.5703125" style="166" bestFit="1" customWidth="1"/>
    <col min="6397" max="6397" width="7.7109375" style="166" bestFit="1" customWidth="1"/>
    <col min="6398" max="6398" width="10.28515625" style="166" customWidth="1"/>
    <col min="6399" max="6399" width="9.140625" style="166"/>
    <col min="6400" max="6400" width="10" style="166" bestFit="1" customWidth="1"/>
    <col min="6401" max="6401" width="11" style="166" bestFit="1" customWidth="1"/>
    <col min="6402" max="6402" width="12.7109375" style="166" customWidth="1"/>
    <col min="6403" max="6403" width="12.28515625" style="166" customWidth="1"/>
    <col min="6404" max="6404" width="14.42578125" style="166" bestFit="1" customWidth="1"/>
    <col min="6405" max="6405" width="13" style="166" bestFit="1" customWidth="1"/>
    <col min="6406" max="6406" width="10.5703125" style="166" bestFit="1" customWidth="1"/>
    <col min="6407" max="6649" width="9.140625" style="166"/>
    <col min="6650" max="6650" width="16.140625" style="166" customWidth="1"/>
    <col min="6651" max="6651" width="11.42578125" style="166" bestFit="1" customWidth="1"/>
    <col min="6652" max="6652" width="9.5703125" style="166" bestFit="1" customWidth="1"/>
    <col min="6653" max="6653" width="7.7109375" style="166" bestFit="1" customWidth="1"/>
    <col min="6654" max="6654" width="10.28515625" style="166" customWidth="1"/>
    <col min="6655" max="6655" width="9.140625" style="166"/>
    <col min="6656" max="6656" width="10" style="166" bestFit="1" customWidth="1"/>
    <col min="6657" max="6657" width="11" style="166" bestFit="1" customWidth="1"/>
    <col min="6658" max="6658" width="12.7109375" style="166" customWidth="1"/>
    <col min="6659" max="6659" width="12.28515625" style="166" customWidth="1"/>
    <col min="6660" max="6660" width="14.42578125" style="166" bestFit="1" customWidth="1"/>
    <col min="6661" max="6661" width="13" style="166" bestFit="1" customWidth="1"/>
    <col min="6662" max="6662" width="10.5703125" style="166" bestFit="1" customWidth="1"/>
    <col min="6663" max="6905" width="9.140625" style="166"/>
    <col min="6906" max="6906" width="16.140625" style="166" customWidth="1"/>
    <col min="6907" max="6907" width="11.42578125" style="166" bestFit="1" customWidth="1"/>
    <col min="6908" max="6908" width="9.5703125" style="166" bestFit="1" customWidth="1"/>
    <col min="6909" max="6909" width="7.7109375" style="166" bestFit="1" customWidth="1"/>
    <col min="6910" max="6910" width="10.28515625" style="166" customWidth="1"/>
    <col min="6911" max="6911" width="9.140625" style="166"/>
    <col min="6912" max="6912" width="10" style="166" bestFit="1" customWidth="1"/>
    <col min="6913" max="6913" width="11" style="166" bestFit="1" customWidth="1"/>
    <col min="6914" max="6914" width="12.7109375" style="166" customWidth="1"/>
    <col min="6915" max="6915" width="12.28515625" style="166" customWidth="1"/>
    <col min="6916" max="6916" width="14.42578125" style="166" bestFit="1" customWidth="1"/>
    <col min="6917" max="6917" width="13" style="166" bestFit="1" customWidth="1"/>
    <col min="6918" max="6918" width="10.5703125" style="166" bestFit="1" customWidth="1"/>
    <col min="6919" max="7161" width="9.140625" style="166"/>
    <col min="7162" max="7162" width="16.140625" style="166" customWidth="1"/>
    <col min="7163" max="7163" width="11.42578125" style="166" bestFit="1" customWidth="1"/>
    <col min="7164" max="7164" width="9.5703125" style="166" bestFit="1" customWidth="1"/>
    <col min="7165" max="7165" width="7.7109375" style="166" bestFit="1" customWidth="1"/>
    <col min="7166" max="7166" width="10.28515625" style="166" customWidth="1"/>
    <col min="7167" max="7167" width="9.140625" style="166"/>
    <col min="7168" max="7168" width="10" style="166" bestFit="1" customWidth="1"/>
    <col min="7169" max="7169" width="11" style="166" bestFit="1" customWidth="1"/>
    <col min="7170" max="7170" width="12.7109375" style="166" customWidth="1"/>
    <col min="7171" max="7171" width="12.28515625" style="166" customWidth="1"/>
    <col min="7172" max="7172" width="14.42578125" style="166" bestFit="1" customWidth="1"/>
    <col min="7173" max="7173" width="13" style="166" bestFit="1" customWidth="1"/>
    <col min="7174" max="7174" width="10.5703125" style="166" bestFit="1" customWidth="1"/>
    <col min="7175" max="7417" width="9.140625" style="166"/>
    <col min="7418" max="7418" width="16.140625" style="166" customWidth="1"/>
    <col min="7419" max="7419" width="11.42578125" style="166" bestFit="1" customWidth="1"/>
    <col min="7420" max="7420" width="9.5703125" style="166" bestFit="1" customWidth="1"/>
    <col min="7421" max="7421" width="7.7109375" style="166" bestFit="1" customWidth="1"/>
    <col min="7422" max="7422" width="10.28515625" style="166" customWidth="1"/>
    <col min="7423" max="7423" width="9.140625" style="166"/>
    <col min="7424" max="7424" width="10" style="166" bestFit="1" customWidth="1"/>
    <col min="7425" max="7425" width="11" style="166" bestFit="1" customWidth="1"/>
    <col min="7426" max="7426" width="12.7109375" style="166" customWidth="1"/>
    <col min="7427" max="7427" width="12.28515625" style="166" customWidth="1"/>
    <col min="7428" max="7428" width="14.42578125" style="166" bestFit="1" customWidth="1"/>
    <col min="7429" max="7429" width="13" style="166" bestFit="1" customWidth="1"/>
    <col min="7430" max="7430" width="10.5703125" style="166" bestFit="1" customWidth="1"/>
    <col min="7431" max="7673" width="9.140625" style="166"/>
    <col min="7674" max="7674" width="16.140625" style="166" customWidth="1"/>
    <col min="7675" max="7675" width="11.42578125" style="166" bestFit="1" customWidth="1"/>
    <col min="7676" max="7676" width="9.5703125" style="166" bestFit="1" customWidth="1"/>
    <col min="7677" max="7677" width="7.7109375" style="166" bestFit="1" customWidth="1"/>
    <col min="7678" max="7678" width="10.28515625" style="166" customWidth="1"/>
    <col min="7679" max="7679" width="9.140625" style="166"/>
    <col min="7680" max="7680" width="10" style="166" bestFit="1" customWidth="1"/>
    <col min="7681" max="7681" width="11" style="166" bestFit="1" customWidth="1"/>
    <col min="7682" max="7682" width="12.7109375" style="166" customWidth="1"/>
    <col min="7683" max="7683" width="12.28515625" style="166" customWidth="1"/>
    <col min="7684" max="7684" width="14.42578125" style="166" bestFit="1" customWidth="1"/>
    <col min="7685" max="7685" width="13" style="166" bestFit="1" customWidth="1"/>
    <col min="7686" max="7686" width="10.5703125" style="166" bestFit="1" customWidth="1"/>
    <col min="7687" max="7929" width="9.140625" style="166"/>
    <col min="7930" max="7930" width="16.140625" style="166" customWidth="1"/>
    <col min="7931" max="7931" width="11.42578125" style="166" bestFit="1" customWidth="1"/>
    <col min="7932" max="7932" width="9.5703125" style="166" bestFit="1" customWidth="1"/>
    <col min="7933" max="7933" width="7.7109375" style="166" bestFit="1" customWidth="1"/>
    <col min="7934" max="7934" width="10.28515625" style="166" customWidth="1"/>
    <col min="7935" max="7935" width="9.140625" style="166"/>
    <col min="7936" max="7936" width="10" style="166" bestFit="1" customWidth="1"/>
    <col min="7937" max="7937" width="11" style="166" bestFit="1" customWidth="1"/>
    <col min="7938" max="7938" width="12.7109375" style="166" customWidth="1"/>
    <col min="7939" max="7939" width="12.28515625" style="166" customWidth="1"/>
    <col min="7940" max="7940" width="14.42578125" style="166" bestFit="1" customWidth="1"/>
    <col min="7941" max="7941" width="13" style="166" bestFit="1" customWidth="1"/>
    <col min="7942" max="7942" width="10.5703125" style="166" bestFit="1" customWidth="1"/>
    <col min="7943" max="8185" width="9.140625" style="166"/>
    <col min="8186" max="8186" width="16.140625" style="166" customWidth="1"/>
    <col min="8187" max="8187" width="11.42578125" style="166" bestFit="1" customWidth="1"/>
    <col min="8188" max="8188" width="9.5703125" style="166" bestFit="1" customWidth="1"/>
    <col min="8189" max="8189" width="7.7109375" style="166" bestFit="1" customWidth="1"/>
    <col min="8190" max="8190" width="10.28515625" style="166" customWidth="1"/>
    <col min="8191" max="8191" width="9.140625" style="166"/>
    <col min="8192" max="8192" width="10" style="166" bestFit="1" customWidth="1"/>
    <col min="8193" max="8193" width="11" style="166" bestFit="1" customWidth="1"/>
    <col min="8194" max="8194" width="12.7109375" style="166" customWidth="1"/>
    <col min="8195" max="8195" width="12.28515625" style="166" customWidth="1"/>
    <col min="8196" max="8196" width="14.42578125" style="166" bestFit="1" customWidth="1"/>
    <col min="8197" max="8197" width="13" style="166" bestFit="1" customWidth="1"/>
    <col min="8198" max="8198" width="10.5703125" style="166" bestFit="1" customWidth="1"/>
    <col min="8199" max="8441" width="9.140625" style="166"/>
    <col min="8442" max="8442" width="16.140625" style="166" customWidth="1"/>
    <col min="8443" max="8443" width="11.42578125" style="166" bestFit="1" customWidth="1"/>
    <col min="8444" max="8444" width="9.5703125" style="166" bestFit="1" customWidth="1"/>
    <col min="8445" max="8445" width="7.7109375" style="166" bestFit="1" customWidth="1"/>
    <col min="8446" max="8446" width="10.28515625" style="166" customWidth="1"/>
    <col min="8447" max="8447" width="9.140625" style="166"/>
    <col min="8448" max="8448" width="10" style="166" bestFit="1" customWidth="1"/>
    <col min="8449" max="8449" width="11" style="166" bestFit="1" customWidth="1"/>
    <col min="8450" max="8450" width="12.7109375" style="166" customWidth="1"/>
    <col min="8451" max="8451" width="12.28515625" style="166" customWidth="1"/>
    <col min="8452" max="8452" width="14.42578125" style="166" bestFit="1" customWidth="1"/>
    <col min="8453" max="8453" width="13" style="166" bestFit="1" customWidth="1"/>
    <col min="8454" max="8454" width="10.5703125" style="166" bestFit="1" customWidth="1"/>
    <col min="8455" max="8697" width="9.140625" style="166"/>
    <col min="8698" max="8698" width="16.140625" style="166" customWidth="1"/>
    <col min="8699" max="8699" width="11.42578125" style="166" bestFit="1" customWidth="1"/>
    <col min="8700" max="8700" width="9.5703125" style="166" bestFit="1" customWidth="1"/>
    <col min="8701" max="8701" width="7.7109375" style="166" bestFit="1" customWidth="1"/>
    <col min="8702" max="8702" width="10.28515625" style="166" customWidth="1"/>
    <col min="8703" max="8703" width="9.140625" style="166"/>
    <col min="8704" max="8704" width="10" style="166" bestFit="1" customWidth="1"/>
    <col min="8705" max="8705" width="11" style="166" bestFit="1" customWidth="1"/>
    <col min="8706" max="8706" width="12.7109375" style="166" customWidth="1"/>
    <col min="8707" max="8707" width="12.28515625" style="166" customWidth="1"/>
    <col min="8708" max="8708" width="14.42578125" style="166" bestFit="1" customWidth="1"/>
    <col min="8709" max="8709" width="13" style="166" bestFit="1" customWidth="1"/>
    <col min="8710" max="8710" width="10.5703125" style="166" bestFit="1" customWidth="1"/>
    <col min="8711" max="8953" width="9.140625" style="166"/>
    <col min="8954" max="8954" width="16.140625" style="166" customWidth="1"/>
    <col min="8955" max="8955" width="11.42578125" style="166" bestFit="1" customWidth="1"/>
    <col min="8956" max="8956" width="9.5703125" style="166" bestFit="1" customWidth="1"/>
    <col min="8957" max="8957" width="7.7109375" style="166" bestFit="1" customWidth="1"/>
    <col min="8958" max="8958" width="10.28515625" style="166" customWidth="1"/>
    <col min="8959" max="8959" width="9.140625" style="166"/>
    <col min="8960" max="8960" width="10" style="166" bestFit="1" customWidth="1"/>
    <col min="8961" max="8961" width="11" style="166" bestFit="1" customWidth="1"/>
    <col min="8962" max="8962" width="12.7109375" style="166" customWidth="1"/>
    <col min="8963" max="8963" width="12.28515625" style="166" customWidth="1"/>
    <col min="8964" max="8964" width="14.42578125" style="166" bestFit="1" customWidth="1"/>
    <col min="8965" max="8965" width="13" style="166" bestFit="1" customWidth="1"/>
    <col min="8966" max="8966" width="10.5703125" style="166" bestFit="1" customWidth="1"/>
    <col min="8967" max="9209" width="9.140625" style="166"/>
    <col min="9210" max="9210" width="16.140625" style="166" customWidth="1"/>
    <col min="9211" max="9211" width="11.42578125" style="166" bestFit="1" customWidth="1"/>
    <col min="9212" max="9212" width="9.5703125" style="166" bestFit="1" customWidth="1"/>
    <col min="9213" max="9213" width="7.7109375" style="166" bestFit="1" customWidth="1"/>
    <col min="9214" max="9214" width="10.28515625" style="166" customWidth="1"/>
    <col min="9215" max="9215" width="9.140625" style="166"/>
    <col min="9216" max="9216" width="10" style="166" bestFit="1" customWidth="1"/>
    <col min="9217" max="9217" width="11" style="166" bestFit="1" customWidth="1"/>
    <col min="9218" max="9218" width="12.7109375" style="166" customWidth="1"/>
    <col min="9219" max="9219" width="12.28515625" style="166" customWidth="1"/>
    <col min="9220" max="9220" width="14.42578125" style="166" bestFit="1" customWidth="1"/>
    <col min="9221" max="9221" width="13" style="166" bestFit="1" customWidth="1"/>
    <col min="9222" max="9222" width="10.5703125" style="166" bestFit="1" customWidth="1"/>
    <col min="9223" max="9465" width="9.140625" style="166"/>
    <col min="9466" max="9466" width="16.140625" style="166" customWidth="1"/>
    <col min="9467" max="9467" width="11.42578125" style="166" bestFit="1" customWidth="1"/>
    <col min="9468" max="9468" width="9.5703125" style="166" bestFit="1" customWidth="1"/>
    <col min="9469" max="9469" width="7.7109375" style="166" bestFit="1" customWidth="1"/>
    <col min="9470" max="9470" width="10.28515625" style="166" customWidth="1"/>
    <col min="9471" max="9471" width="9.140625" style="166"/>
    <col min="9472" max="9472" width="10" style="166" bestFit="1" customWidth="1"/>
    <col min="9473" max="9473" width="11" style="166" bestFit="1" customWidth="1"/>
    <col min="9474" max="9474" width="12.7109375" style="166" customWidth="1"/>
    <col min="9475" max="9475" width="12.28515625" style="166" customWidth="1"/>
    <col min="9476" max="9476" width="14.42578125" style="166" bestFit="1" customWidth="1"/>
    <col min="9477" max="9477" width="13" style="166" bestFit="1" customWidth="1"/>
    <col min="9478" max="9478" width="10.5703125" style="166" bestFit="1" customWidth="1"/>
    <col min="9479" max="9721" width="9.140625" style="166"/>
    <col min="9722" max="9722" width="16.140625" style="166" customWidth="1"/>
    <col min="9723" max="9723" width="11.42578125" style="166" bestFit="1" customWidth="1"/>
    <col min="9724" max="9724" width="9.5703125" style="166" bestFit="1" customWidth="1"/>
    <col min="9725" max="9725" width="7.7109375" style="166" bestFit="1" customWidth="1"/>
    <col min="9726" max="9726" width="10.28515625" style="166" customWidth="1"/>
    <col min="9727" max="9727" width="9.140625" style="166"/>
    <col min="9728" max="9728" width="10" style="166" bestFit="1" customWidth="1"/>
    <col min="9729" max="9729" width="11" style="166" bestFit="1" customWidth="1"/>
    <col min="9730" max="9730" width="12.7109375" style="166" customWidth="1"/>
    <col min="9731" max="9731" width="12.28515625" style="166" customWidth="1"/>
    <col min="9732" max="9732" width="14.42578125" style="166" bestFit="1" customWidth="1"/>
    <col min="9733" max="9733" width="13" style="166" bestFit="1" customWidth="1"/>
    <col min="9734" max="9734" width="10.5703125" style="166" bestFit="1" customWidth="1"/>
    <col min="9735" max="9977" width="9.140625" style="166"/>
    <col min="9978" max="9978" width="16.140625" style="166" customWidth="1"/>
    <col min="9979" max="9979" width="11.42578125" style="166" bestFit="1" customWidth="1"/>
    <col min="9980" max="9980" width="9.5703125" style="166" bestFit="1" customWidth="1"/>
    <col min="9981" max="9981" width="7.7109375" style="166" bestFit="1" customWidth="1"/>
    <col min="9982" max="9982" width="10.28515625" style="166" customWidth="1"/>
    <col min="9983" max="9983" width="9.140625" style="166"/>
    <col min="9984" max="9984" width="10" style="166" bestFit="1" customWidth="1"/>
    <col min="9985" max="9985" width="11" style="166" bestFit="1" customWidth="1"/>
    <col min="9986" max="9986" width="12.7109375" style="166" customWidth="1"/>
    <col min="9987" max="9987" width="12.28515625" style="166" customWidth="1"/>
    <col min="9988" max="9988" width="14.42578125" style="166" bestFit="1" customWidth="1"/>
    <col min="9989" max="9989" width="13" style="166" bestFit="1" customWidth="1"/>
    <col min="9990" max="9990" width="10.5703125" style="166" bestFit="1" customWidth="1"/>
    <col min="9991" max="10233" width="9.140625" style="166"/>
    <col min="10234" max="10234" width="16.140625" style="166" customWidth="1"/>
    <col min="10235" max="10235" width="11.42578125" style="166" bestFit="1" customWidth="1"/>
    <col min="10236" max="10236" width="9.5703125" style="166" bestFit="1" customWidth="1"/>
    <col min="10237" max="10237" width="7.7109375" style="166" bestFit="1" customWidth="1"/>
    <col min="10238" max="10238" width="10.28515625" style="166" customWidth="1"/>
    <col min="10239" max="10239" width="9.140625" style="166"/>
    <col min="10240" max="10240" width="10" style="166" bestFit="1" customWidth="1"/>
    <col min="10241" max="10241" width="11" style="166" bestFit="1" customWidth="1"/>
    <col min="10242" max="10242" width="12.7109375" style="166" customWidth="1"/>
    <col min="10243" max="10243" width="12.28515625" style="166" customWidth="1"/>
    <col min="10244" max="10244" width="14.42578125" style="166" bestFit="1" customWidth="1"/>
    <col min="10245" max="10245" width="13" style="166" bestFit="1" customWidth="1"/>
    <col min="10246" max="10246" width="10.5703125" style="166" bestFit="1" customWidth="1"/>
    <col min="10247" max="10489" width="9.140625" style="166"/>
    <col min="10490" max="10490" width="16.140625" style="166" customWidth="1"/>
    <col min="10491" max="10491" width="11.42578125" style="166" bestFit="1" customWidth="1"/>
    <col min="10492" max="10492" width="9.5703125" style="166" bestFit="1" customWidth="1"/>
    <col min="10493" max="10493" width="7.7109375" style="166" bestFit="1" customWidth="1"/>
    <col min="10494" max="10494" width="10.28515625" style="166" customWidth="1"/>
    <col min="10495" max="10495" width="9.140625" style="166"/>
    <col min="10496" max="10496" width="10" style="166" bestFit="1" customWidth="1"/>
    <col min="10497" max="10497" width="11" style="166" bestFit="1" customWidth="1"/>
    <col min="10498" max="10498" width="12.7109375" style="166" customWidth="1"/>
    <col min="10499" max="10499" width="12.28515625" style="166" customWidth="1"/>
    <col min="10500" max="10500" width="14.42578125" style="166" bestFit="1" customWidth="1"/>
    <col min="10501" max="10501" width="13" style="166" bestFit="1" customWidth="1"/>
    <col min="10502" max="10502" width="10.5703125" style="166" bestFit="1" customWidth="1"/>
    <col min="10503" max="10745" width="9.140625" style="166"/>
    <col min="10746" max="10746" width="16.140625" style="166" customWidth="1"/>
    <col min="10747" max="10747" width="11.42578125" style="166" bestFit="1" customWidth="1"/>
    <col min="10748" max="10748" width="9.5703125" style="166" bestFit="1" customWidth="1"/>
    <col min="10749" max="10749" width="7.7109375" style="166" bestFit="1" customWidth="1"/>
    <col min="10750" max="10750" width="10.28515625" style="166" customWidth="1"/>
    <col min="10751" max="10751" width="9.140625" style="166"/>
    <col min="10752" max="10752" width="10" style="166" bestFit="1" customWidth="1"/>
    <col min="10753" max="10753" width="11" style="166" bestFit="1" customWidth="1"/>
    <col min="10754" max="10754" width="12.7109375" style="166" customWidth="1"/>
    <col min="10755" max="10755" width="12.28515625" style="166" customWidth="1"/>
    <col min="10756" max="10756" width="14.42578125" style="166" bestFit="1" customWidth="1"/>
    <col min="10757" max="10757" width="13" style="166" bestFit="1" customWidth="1"/>
    <col min="10758" max="10758" width="10.5703125" style="166" bestFit="1" customWidth="1"/>
    <col min="10759" max="11001" width="9.140625" style="166"/>
    <col min="11002" max="11002" width="16.140625" style="166" customWidth="1"/>
    <col min="11003" max="11003" width="11.42578125" style="166" bestFit="1" customWidth="1"/>
    <col min="11004" max="11004" width="9.5703125" style="166" bestFit="1" customWidth="1"/>
    <col min="11005" max="11005" width="7.7109375" style="166" bestFit="1" customWidth="1"/>
    <col min="11006" max="11006" width="10.28515625" style="166" customWidth="1"/>
    <col min="11007" max="11007" width="9.140625" style="166"/>
    <col min="11008" max="11008" width="10" style="166" bestFit="1" customWidth="1"/>
    <col min="11009" max="11009" width="11" style="166" bestFit="1" customWidth="1"/>
    <col min="11010" max="11010" width="12.7109375" style="166" customWidth="1"/>
    <col min="11011" max="11011" width="12.28515625" style="166" customWidth="1"/>
    <col min="11012" max="11012" width="14.42578125" style="166" bestFit="1" customWidth="1"/>
    <col min="11013" max="11013" width="13" style="166" bestFit="1" customWidth="1"/>
    <col min="11014" max="11014" width="10.5703125" style="166" bestFit="1" customWidth="1"/>
    <col min="11015" max="11257" width="9.140625" style="166"/>
    <col min="11258" max="11258" width="16.140625" style="166" customWidth="1"/>
    <col min="11259" max="11259" width="11.42578125" style="166" bestFit="1" customWidth="1"/>
    <col min="11260" max="11260" width="9.5703125" style="166" bestFit="1" customWidth="1"/>
    <col min="11261" max="11261" width="7.7109375" style="166" bestFit="1" customWidth="1"/>
    <col min="11262" max="11262" width="10.28515625" style="166" customWidth="1"/>
    <col min="11263" max="11263" width="9.140625" style="166"/>
    <col min="11264" max="11264" width="10" style="166" bestFit="1" customWidth="1"/>
    <col min="11265" max="11265" width="11" style="166" bestFit="1" customWidth="1"/>
    <col min="11266" max="11266" width="12.7109375" style="166" customWidth="1"/>
    <col min="11267" max="11267" width="12.28515625" style="166" customWidth="1"/>
    <col min="11268" max="11268" width="14.42578125" style="166" bestFit="1" customWidth="1"/>
    <col min="11269" max="11269" width="13" style="166" bestFit="1" customWidth="1"/>
    <col min="11270" max="11270" width="10.5703125" style="166" bestFit="1" customWidth="1"/>
    <col min="11271" max="11513" width="9.140625" style="166"/>
    <col min="11514" max="11514" width="16.140625" style="166" customWidth="1"/>
    <col min="11515" max="11515" width="11.42578125" style="166" bestFit="1" customWidth="1"/>
    <col min="11516" max="11516" width="9.5703125" style="166" bestFit="1" customWidth="1"/>
    <col min="11517" max="11517" width="7.7109375" style="166" bestFit="1" customWidth="1"/>
    <col min="11518" max="11518" width="10.28515625" style="166" customWidth="1"/>
    <col min="11519" max="11519" width="9.140625" style="166"/>
    <col min="11520" max="11520" width="10" style="166" bestFit="1" customWidth="1"/>
    <col min="11521" max="11521" width="11" style="166" bestFit="1" customWidth="1"/>
    <col min="11522" max="11522" width="12.7109375" style="166" customWidth="1"/>
    <col min="11523" max="11523" width="12.28515625" style="166" customWidth="1"/>
    <col min="11524" max="11524" width="14.42578125" style="166" bestFit="1" customWidth="1"/>
    <col min="11525" max="11525" width="13" style="166" bestFit="1" customWidth="1"/>
    <col min="11526" max="11526" width="10.5703125" style="166" bestFit="1" customWidth="1"/>
    <col min="11527" max="11769" width="9.140625" style="166"/>
    <col min="11770" max="11770" width="16.140625" style="166" customWidth="1"/>
    <col min="11771" max="11771" width="11.42578125" style="166" bestFit="1" customWidth="1"/>
    <col min="11772" max="11772" width="9.5703125" style="166" bestFit="1" customWidth="1"/>
    <col min="11773" max="11773" width="7.7109375" style="166" bestFit="1" customWidth="1"/>
    <col min="11774" max="11774" width="10.28515625" style="166" customWidth="1"/>
    <col min="11775" max="11775" width="9.140625" style="166"/>
    <col min="11776" max="11776" width="10" style="166" bestFit="1" customWidth="1"/>
    <col min="11777" max="11777" width="11" style="166" bestFit="1" customWidth="1"/>
    <col min="11778" max="11778" width="12.7109375" style="166" customWidth="1"/>
    <col min="11779" max="11779" width="12.28515625" style="166" customWidth="1"/>
    <col min="11780" max="11780" width="14.42578125" style="166" bestFit="1" customWidth="1"/>
    <col min="11781" max="11781" width="13" style="166" bestFit="1" customWidth="1"/>
    <col min="11782" max="11782" width="10.5703125" style="166" bestFit="1" customWidth="1"/>
    <col min="11783" max="12025" width="9.140625" style="166"/>
    <col min="12026" max="12026" width="16.140625" style="166" customWidth="1"/>
    <col min="12027" max="12027" width="11.42578125" style="166" bestFit="1" customWidth="1"/>
    <col min="12028" max="12028" width="9.5703125" style="166" bestFit="1" customWidth="1"/>
    <col min="12029" max="12029" width="7.7109375" style="166" bestFit="1" customWidth="1"/>
    <col min="12030" max="12030" width="10.28515625" style="166" customWidth="1"/>
    <col min="12031" max="12031" width="9.140625" style="166"/>
    <col min="12032" max="12032" width="10" style="166" bestFit="1" customWidth="1"/>
    <col min="12033" max="12033" width="11" style="166" bestFit="1" customWidth="1"/>
    <col min="12034" max="12034" width="12.7109375" style="166" customWidth="1"/>
    <col min="12035" max="12035" width="12.28515625" style="166" customWidth="1"/>
    <col min="12036" max="12036" width="14.42578125" style="166" bestFit="1" customWidth="1"/>
    <col min="12037" max="12037" width="13" style="166" bestFit="1" customWidth="1"/>
    <col min="12038" max="12038" width="10.5703125" style="166" bestFit="1" customWidth="1"/>
    <col min="12039" max="12281" width="9.140625" style="166"/>
    <col min="12282" max="12282" width="16.140625" style="166" customWidth="1"/>
    <col min="12283" max="12283" width="11.42578125" style="166" bestFit="1" customWidth="1"/>
    <col min="12284" max="12284" width="9.5703125" style="166" bestFit="1" customWidth="1"/>
    <col min="12285" max="12285" width="7.7109375" style="166" bestFit="1" customWidth="1"/>
    <col min="12286" max="12286" width="10.28515625" style="166" customWidth="1"/>
    <col min="12287" max="12287" width="9.140625" style="166"/>
    <col min="12288" max="12288" width="10" style="166" bestFit="1" customWidth="1"/>
    <col min="12289" max="12289" width="11" style="166" bestFit="1" customWidth="1"/>
    <col min="12290" max="12290" width="12.7109375" style="166" customWidth="1"/>
    <col min="12291" max="12291" width="12.28515625" style="166" customWidth="1"/>
    <col min="12292" max="12292" width="14.42578125" style="166" bestFit="1" customWidth="1"/>
    <col min="12293" max="12293" width="13" style="166" bestFit="1" customWidth="1"/>
    <col min="12294" max="12294" width="10.5703125" style="166" bestFit="1" customWidth="1"/>
    <col min="12295" max="12537" width="9.140625" style="166"/>
    <col min="12538" max="12538" width="16.140625" style="166" customWidth="1"/>
    <col min="12539" max="12539" width="11.42578125" style="166" bestFit="1" customWidth="1"/>
    <col min="12540" max="12540" width="9.5703125" style="166" bestFit="1" customWidth="1"/>
    <col min="12541" max="12541" width="7.7109375" style="166" bestFit="1" customWidth="1"/>
    <col min="12542" max="12542" width="10.28515625" style="166" customWidth="1"/>
    <col min="12543" max="12543" width="9.140625" style="166"/>
    <col min="12544" max="12544" width="10" style="166" bestFit="1" customWidth="1"/>
    <col min="12545" max="12545" width="11" style="166" bestFit="1" customWidth="1"/>
    <col min="12546" max="12546" width="12.7109375" style="166" customWidth="1"/>
    <col min="12547" max="12547" width="12.28515625" style="166" customWidth="1"/>
    <col min="12548" max="12548" width="14.42578125" style="166" bestFit="1" customWidth="1"/>
    <col min="12549" max="12549" width="13" style="166" bestFit="1" customWidth="1"/>
    <col min="12550" max="12550" width="10.5703125" style="166" bestFit="1" customWidth="1"/>
    <col min="12551" max="12793" width="9.140625" style="166"/>
    <col min="12794" max="12794" width="16.140625" style="166" customWidth="1"/>
    <col min="12795" max="12795" width="11.42578125" style="166" bestFit="1" customWidth="1"/>
    <col min="12796" max="12796" width="9.5703125" style="166" bestFit="1" customWidth="1"/>
    <col min="12797" max="12797" width="7.7109375" style="166" bestFit="1" customWidth="1"/>
    <col min="12798" max="12798" width="10.28515625" style="166" customWidth="1"/>
    <col min="12799" max="12799" width="9.140625" style="166"/>
    <col min="12800" max="12800" width="10" style="166" bestFit="1" customWidth="1"/>
    <col min="12801" max="12801" width="11" style="166" bestFit="1" customWidth="1"/>
    <col min="12802" max="12802" width="12.7109375" style="166" customWidth="1"/>
    <col min="12803" max="12803" width="12.28515625" style="166" customWidth="1"/>
    <col min="12804" max="12804" width="14.42578125" style="166" bestFit="1" customWidth="1"/>
    <col min="12805" max="12805" width="13" style="166" bestFit="1" customWidth="1"/>
    <col min="12806" max="12806" width="10.5703125" style="166" bestFit="1" customWidth="1"/>
    <col min="12807" max="13049" width="9.140625" style="166"/>
    <col min="13050" max="13050" width="16.140625" style="166" customWidth="1"/>
    <col min="13051" max="13051" width="11.42578125" style="166" bestFit="1" customWidth="1"/>
    <col min="13052" max="13052" width="9.5703125" style="166" bestFit="1" customWidth="1"/>
    <col min="13053" max="13053" width="7.7109375" style="166" bestFit="1" customWidth="1"/>
    <col min="13054" max="13054" width="10.28515625" style="166" customWidth="1"/>
    <col min="13055" max="13055" width="9.140625" style="166"/>
    <col min="13056" max="13056" width="10" style="166" bestFit="1" customWidth="1"/>
    <col min="13057" max="13057" width="11" style="166" bestFit="1" customWidth="1"/>
    <col min="13058" max="13058" width="12.7109375" style="166" customWidth="1"/>
    <col min="13059" max="13059" width="12.28515625" style="166" customWidth="1"/>
    <col min="13060" max="13060" width="14.42578125" style="166" bestFit="1" customWidth="1"/>
    <col min="13061" max="13061" width="13" style="166" bestFit="1" customWidth="1"/>
    <col min="13062" max="13062" width="10.5703125" style="166" bestFit="1" customWidth="1"/>
    <col min="13063" max="13305" width="9.140625" style="166"/>
    <col min="13306" max="13306" width="16.140625" style="166" customWidth="1"/>
    <col min="13307" max="13307" width="11.42578125" style="166" bestFit="1" customWidth="1"/>
    <col min="13308" max="13308" width="9.5703125" style="166" bestFit="1" customWidth="1"/>
    <col min="13309" max="13309" width="7.7109375" style="166" bestFit="1" customWidth="1"/>
    <col min="13310" max="13310" width="10.28515625" style="166" customWidth="1"/>
    <col min="13311" max="13311" width="9.140625" style="166"/>
    <col min="13312" max="13312" width="10" style="166" bestFit="1" customWidth="1"/>
    <col min="13313" max="13313" width="11" style="166" bestFit="1" customWidth="1"/>
    <col min="13314" max="13314" width="12.7109375" style="166" customWidth="1"/>
    <col min="13315" max="13315" width="12.28515625" style="166" customWidth="1"/>
    <col min="13316" max="13316" width="14.42578125" style="166" bestFit="1" customWidth="1"/>
    <col min="13317" max="13317" width="13" style="166" bestFit="1" customWidth="1"/>
    <col min="13318" max="13318" width="10.5703125" style="166" bestFit="1" customWidth="1"/>
    <col min="13319" max="13561" width="9.140625" style="166"/>
    <col min="13562" max="13562" width="16.140625" style="166" customWidth="1"/>
    <col min="13563" max="13563" width="11.42578125" style="166" bestFit="1" customWidth="1"/>
    <col min="13564" max="13564" width="9.5703125" style="166" bestFit="1" customWidth="1"/>
    <col min="13565" max="13565" width="7.7109375" style="166" bestFit="1" customWidth="1"/>
    <col min="13566" max="13566" width="10.28515625" style="166" customWidth="1"/>
    <col min="13567" max="13567" width="9.140625" style="166"/>
    <col min="13568" max="13568" width="10" style="166" bestFit="1" customWidth="1"/>
    <col min="13569" max="13569" width="11" style="166" bestFit="1" customWidth="1"/>
    <col min="13570" max="13570" width="12.7109375" style="166" customWidth="1"/>
    <col min="13571" max="13571" width="12.28515625" style="166" customWidth="1"/>
    <col min="13572" max="13572" width="14.42578125" style="166" bestFit="1" customWidth="1"/>
    <col min="13573" max="13573" width="13" style="166" bestFit="1" customWidth="1"/>
    <col min="13574" max="13574" width="10.5703125" style="166" bestFit="1" customWidth="1"/>
    <col min="13575" max="13817" width="9.140625" style="166"/>
    <col min="13818" max="13818" width="16.140625" style="166" customWidth="1"/>
    <col min="13819" max="13819" width="11.42578125" style="166" bestFit="1" customWidth="1"/>
    <col min="13820" max="13820" width="9.5703125" style="166" bestFit="1" customWidth="1"/>
    <col min="13821" max="13821" width="7.7109375" style="166" bestFit="1" customWidth="1"/>
    <col min="13822" max="13822" width="10.28515625" style="166" customWidth="1"/>
    <col min="13823" max="13823" width="9.140625" style="166"/>
    <col min="13824" max="13824" width="10" style="166" bestFit="1" customWidth="1"/>
    <col min="13825" max="13825" width="11" style="166" bestFit="1" customWidth="1"/>
    <col min="13826" max="13826" width="12.7109375" style="166" customWidth="1"/>
    <col min="13827" max="13827" width="12.28515625" style="166" customWidth="1"/>
    <col min="13828" max="13828" width="14.42578125" style="166" bestFit="1" customWidth="1"/>
    <col min="13829" max="13829" width="13" style="166" bestFit="1" customWidth="1"/>
    <col min="13830" max="13830" width="10.5703125" style="166" bestFit="1" customWidth="1"/>
    <col min="13831" max="14073" width="9.140625" style="166"/>
    <col min="14074" max="14074" width="16.140625" style="166" customWidth="1"/>
    <col min="14075" max="14075" width="11.42578125" style="166" bestFit="1" customWidth="1"/>
    <col min="14076" max="14076" width="9.5703125" style="166" bestFit="1" customWidth="1"/>
    <col min="14077" max="14077" width="7.7109375" style="166" bestFit="1" customWidth="1"/>
    <col min="14078" max="14078" width="10.28515625" style="166" customWidth="1"/>
    <col min="14079" max="14079" width="9.140625" style="166"/>
    <col min="14080" max="14080" width="10" style="166" bestFit="1" customWidth="1"/>
    <col min="14081" max="14081" width="11" style="166" bestFit="1" customWidth="1"/>
    <col min="14082" max="14082" width="12.7109375" style="166" customWidth="1"/>
    <col min="14083" max="14083" width="12.28515625" style="166" customWidth="1"/>
    <col min="14084" max="14084" width="14.42578125" style="166" bestFit="1" customWidth="1"/>
    <col min="14085" max="14085" width="13" style="166" bestFit="1" customWidth="1"/>
    <col min="14086" max="14086" width="10.5703125" style="166" bestFit="1" customWidth="1"/>
    <col min="14087" max="14329" width="9.140625" style="166"/>
    <col min="14330" max="14330" width="16.140625" style="166" customWidth="1"/>
    <col min="14331" max="14331" width="11.42578125" style="166" bestFit="1" customWidth="1"/>
    <col min="14332" max="14332" width="9.5703125" style="166" bestFit="1" customWidth="1"/>
    <col min="14333" max="14333" width="7.7109375" style="166" bestFit="1" customWidth="1"/>
    <col min="14334" max="14334" width="10.28515625" style="166" customWidth="1"/>
    <col min="14335" max="14335" width="9.140625" style="166"/>
    <col min="14336" max="14336" width="10" style="166" bestFit="1" customWidth="1"/>
    <col min="14337" max="14337" width="11" style="166" bestFit="1" customWidth="1"/>
    <col min="14338" max="14338" width="12.7109375" style="166" customWidth="1"/>
    <col min="14339" max="14339" width="12.28515625" style="166" customWidth="1"/>
    <col min="14340" max="14340" width="14.42578125" style="166" bestFit="1" customWidth="1"/>
    <col min="14341" max="14341" width="13" style="166" bestFit="1" customWidth="1"/>
    <col min="14342" max="14342" width="10.5703125" style="166" bestFit="1" customWidth="1"/>
    <col min="14343" max="14585" width="9.140625" style="166"/>
    <col min="14586" max="14586" width="16.140625" style="166" customWidth="1"/>
    <col min="14587" max="14587" width="11.42578125" style="166" bestFit="1" customWidth="1"/>
    <col min="14588" max="14588" width="9.5703125" style="166" bestFit="1" customWidth="1"/>
    <col min="14589" max="14589" width="7.7109375" style="166" bestFit="1" customWidth="1"/>
    <col min="14590" max="14590" width="10.28515625" style="166" customWidth="1"/>
    <col min="14591" max="14591" width="9.140625" style="166"/>
    <col min="14592" max="14592" width="10" style="166" bestFit="1" customWidth="1"/>
    <col min="14593" max="14593" width="11" style="166" bestFit="1" customWidth="1"/>
    <col min="14594" max="14594" width="12.7109375" style="166" customWidth="1"/>
    <col min="14595" max="14595" width="12.28515625" style="166" customWidth="1"/>
    <col min="14596" max="14596" width="14.42578125" style="166" bestFit="1" customWidth="1"/>
    <col min="14597" max="14597" width="13" style="166" bestFit="1" customWidth="1"/>
    <col min="14598" max="14598" width="10.5703125" style="166" bestFit="1" customWidth="1"/>
    <col min="14599" max="14841" width="9.140625" style="166"/>
    <col min="14842" max="14842" width="16.140625" style="166" customWidth="1"/>
    <col min="14843" max="14843" width="11.42578125" style="166" bestFit="1" customWidth="1"/>
    <col min="14844" max="14844" width="9.5703125" style="166" bestFit="1" customWidth="1"/>
    <col min="14845" max="14845" width="7.7109375" style="166" bestFit="1" customWidth="1"/>
    <col min="14846" max="14846" width="10.28515625" style="166" customWidth="1"/>
    <col min="14847" max="14847" width="9.140625" style="166"/>
    <col min="14848" max="14848" width="10" style="166" bestFit="1" customWidth="1"/>
    <col min="14849" max="14849" width="11" style="166" bestFit="1" customWidth="1"/>
    <col min="14850" max="14850" width="12.7109375" style="166" customWidth="1"/>
    <col min="14851" max="14851" width="12.28515625" style="166" customWidth="1"/>
    <col min="14852" max="14852" width="14.42578125" style="166" bestFit="1" customWidth="1"/>
    <col min="14853" max="14853" width="13" style="166" bestFit="1" customWidth="1"/>
    <col min="14854" max="14854" width="10.5703125" style="166" bestFit="1" customWidth="1"/>
    <col min="14855" max="15097" width="9.140625" style="166"/>
    <col min="15098" max="15098" width="16.140625" style="166" customWidth="1"/>
    <col min="15099" max="15099" width="11.42578125" style="166" bestFit="1" customWidth="1"/>
    <col min="15100" max="15100" width="9.5703125" style="166" bestFit="1" customWidth="1"/>
    <col min="15101" max="15101" width="7.7109375" style="166" bestFit="1" customWidth="1"/>
    <col min="15102" max="15102" width="10.28515625" style="166" customWidth="1"/>
    <col min="15103" max="15103" width="9.140625" style="166"/>
    <col min="15104" max="15104" width="10" style="166" bestFit="1" customWidth="1"/>
    <col min="15105" max="15105" width="11" style="166" bestFit="1" customWidth="1"/>
    <col min="15106" max="15106" width="12.7109375" style="166" customWidth="1"/>
    <col min="15107" max="15107" width="12.28515625" style="166" customWidth="1"/>
    <col min="15108" max="15108" width="14.42578125" style="166" bestFit="1" customWidth="1"/>
    <col min="15109" max="15109" width="13" style="166" bestFit="1" customWidth="1"/>
    <col min="15110" max="15110" width="10.5703125" style="166" bestFit="1" customWidth="1"/>
    <col min="15111" max="15353" width="9.140625" style="166"/>
    <col min="15354" max="15354" width="16.140625" style="166" customWidth="1"/>
    <col min="15355" max="15355" width="11.42578125" style="166" bestFit="1" customWidth="1"/>
    <col min="15356" max="15356" width="9.5703125" style="166" bestFit="1" customWidth="1"/>
    <col min="15357" max="15357" width="7.7109375" style="166" bestFit="1" customWidth="1"/>
    <col min="15358" max="15358" width="10.28515625" style="166" customWidth="1"/>
    <col min="15359" max="15359" width="9.140625" style="166"/>
    <col min="15360" max="15360" width="10" style="166" bestFit="1" customWidth="1"/>
    <col min="15361" max="15361" width="11" style="166" bestFit="1" customWidth="1"/>
    <col min="15362" max="15362" width="12.7109375" style="166" customWidth="1"/>
    <col min="15363" max="15363" width="12.28515625" style="166" customWidth="1"/>
    <col min="15364" max="15364" width="14.42578125" style="166" bestFit="1" customWidth="1"/>
    <col min="15365" max="15365" width="13" style="166" bestFit="1" customWidth="1"/>
    <col min="15366" max="15366" width="10.5703125" style="166" bestFit="1" customWidth="1"/>
    <col min="15367" max="15609" width="9.140625" style="166"/>
    <col min="15610" max="15610" width="16.140625" style="166" customWidth="1"/>
    <col min="15611" max="15611" width="11.42578125" style="166" bestFit="1" customWidth="1"/>
    <col min="15612" max="15612" width="9.5703125" style="166" bestFit="1" customWidth="1"/>
    <col min="15613" max="15613" width="7.7109375" style="166" bestFit="1" customWidth="1"/>
    <col min="15614" max="15614" width="10.28515625" style="166" customWidth="1"/>
    <col min="15615" max="15615" width="9.140625" style="166"/>
    <col min="15616" max="15616" width="10" style="166" bestFit="1" customWidth="1"/>
    <col min="15617" max="15617" width="11" style="166" bestFit="1" customWidth="1"/>
    <col min="15618" max="15618" width="12.7109375" style="166" customWidth="1"/>
    <col min="15619" max="15619" width="12.28515625" style="166" customWidth="1"/>
    <col min="15620" max="15620" width="14.42578125" style="166" bestFit="1" customWidth="1"/>
    <col min="15621" max="15621" width="13" style="166" bestFit="1" customWidth="1"/>
    <col min="15622" max="15622" width="10.5703125" style="166" bestFit="1" customWidth="1"/>
    <col min="15623" max="15865" width="9.140625" style="166"/>
    <col min="15866" max="15866" width="16.140625" style="166" customWidth="1"/>
    <col min="15867" max="15867" width="11.42578125" style="166" bestFit="1" customWidth="1"/>
    <col min="15868" max="15868" width="9.5703125" style="166" bestFit="1" customWidth="1"/>
    <col min="15869" max="15869" width="7.7109375" style="166" bestFit="1" customWidth="1"/>
    <col min="15870" max="15870" width="10.28515625" style="166" customWidth="1"/>
    <col min="15871" max="15871" width="9.140625" style="166"/>
    <col min="15872" max="15872" width="10" style="166" bestFit="1" customWidth="1"/>
    <col min="15873" max="15873" width="11" style="166" bestFit="1" customWidth="1"/>
    <col min="15874" max="15874" width="12.7109375" style="166" customWidth="1"/>
    <col min="15875" max="15875" width="12.28515625" style="166" customWidth="1"/>
    <col min="15876" max="15876" width="14.42578125" style="166" bestFit="1" customWidth="1"/>
    <col min="15877" max="15877" width="13" style="166" bestFit="1" customWidth="1"/>
    <col min="15878" max="15878" width="10.5703125" style="166" bestFit="1" customWidth="1"/>
    <col min="15879" max="16121" width="9.140625" style="166"/>
    <col min="16122" max="16122" width="16.140625" style="166" customWidth="1"/>
    <col min="16123" max="16123" width="11.42578125" style="166" bestFit="1" customWidth="1"/>
    <col min="16124" max="16124" width="9.5703125" style="166" bestFit="1" customWidth="1"/>
    <col min="16125" max="16125" width="7.7109375" style="166" bestFit="1" customWidth="1"/>
    <col min="16126" max="16126" width="10.28515625" style="166" customWidth="1"/>
    <col min="16127" max="16127" width="9.140625" style="166"/>
    <col min="16128" max="16128" width="10" style="166" bestFit="1" customWidth="1"/>
    <col min="16129" max="16129" width="11" style="166" bestFit="1" customWidth="1"/>
    <col min="16130" max="16130" width="12.7109375" style="166" customWidth="1"/>
    <col min="16131" max="16131" width="12.28515625" style="166" customWidth="1"/>
    <col min="16132" max="16132" width="14.42578125" style="166" bestFit="1" customWidth="1"/>
    <col min="16133" max="16133" width="13" style="166" bestFit="1" customWidth="1"/>
    <col min="16134" max="16134" width="10.5703125" style="166" bestFit="1" customWidth="1"/>
    <col min="16135" max="16384" width="9.140625" style="166"/>
  </cols>
  <sheetData>
    <row r="1" spans="1:13" ht="34.5" customHeight="1" thickBot="1">
      <c r="A1" s="356" t="s">
        <v>456</v>
      </c>
      <c r="B1" s="356"/>
      <c r="C1" s="356"/>
      <c r="D1" s="356"/>
      <c r="E1" s="356"/>
      <c r="G1" s="165"/>
      <c r="H1" s="165"/>
      <c r="I1" s="165"/>
      <c r="J1" s="165"/>
      <c r="K1" s="165"/>
      <c r="L1" s="165"/>
      <c r="M1" s="165"/>
    </row>
    <row r="2" spans="1:13" ht="19.5" thickBot="1">
      <c r="A2" s="357" t="s">
        <v>68</v>
      </c>
      <c r="B2" s="363" t="s">
        <v>158</v>
      </c>
      <c r="C2" s="363" t="s">
        <v>62</v>
      </c>
      <c r="D2" s="378" t="s">
        <v>63</v>
      </c>
      <c r="E2" s="361" t="s">
        <v>215</v>
      </c>
    </row>
    <row r="3" spans="1:13" ht="19.5" thickBot="1">
      <c r="A3" s="358"/>
      <c r="B3" s="364"/>
      <c r="C3" s="364"/>
      <c r="D3" s="379"/>
      <c r="E3" s="362"/>
    </row>
    <row r="4" spans="1:13" ht="21" customHeight="1" thickBot="1">
      <c r="A4" s="74">
        <v>1400</v>
      </c>
      <c r="B4" s="74">
        <f t="shared" ref="B4" si="0">SUM(B5:B37)</f>
        <v>142228</v>
      </c>
      <c r="C4" s="74">
        <f>SUM(C5:C37)</f>
        <v>105028</v>
      </c>
      <c r="D4" s="74">
        <f>B4-C4-E4</f>
        <v>36769</v>
      </c>
      <c r="E4" s="74">
        <f t="shared" ref="E4" si="1">SUM(E5:E37)</f>
        <v>431</v>
      </c>
      <c r="F4" s="167"/>
      <c r="G4" s="168"/>
      <c r="I4" s="168"/>
    </row>
    <row r="5" spans="1:13" ht="21" customHeight="1" thickBot="1">
      <c r="A5" s="5" t="s">
        <v>41</v>
      </c>
      <c r="B5" s="79">
        <v>7723</v>
      </c>
      <c r="C5" s="80">
        <v>5437</v>
      </c>
      <c r="D5" s="76">
        <f>B5-C5-E5</f>
        <v>2272</v>
      </c>
      <c r="E5" s="80">
        <v>14</v>
      </c>
      <c r="F5" s="167"/>
      <c r="G5" s="168"/>
      <c r="I5" s="168"/>
    </row>
    <row r="6" spans="1:13" ht="21" customHeight="1" thickBot="1">
      <c r="A6" s="11" t="s">
        <v>42</v>
      </c>
      <c r="B6" s="278">
        <v>3202</v>
      </c>
      <c r="C6" s="80">
        <v>2154</v>
      </c>
      <c r="D6" s="83">
        <f t="shared" ref="D6:D37" si="2">B6-C6-E6</f>
        <v>1037</v>
      </c>
      <c r="E6" s="80">
        <v>11</v>
      </c>
      <c r="F6" s="167"/>
      <c r="G6" s="168"/>
      <c r="I6" s="168"/>
    </row>
    <row r="7" spans="1:13" ht="21" customHeight="1" thickBot="1">
      <c r="A7" s="11" t="s">
        <v>43</v>
      </c>
      <c r="B7" s="278">
        <v>2088</v>
      </c>
      <c r="C7" s="80">
        <v>1400</v>
      </c>
      <c r="D7" s="83">
        <f t="shared" si="2"/>
        <v>685</v>
      </c>
      <c r="E7" s="80">
        <v>3</v>
      </c>
      <c r="F7" s="167"/>
      <c r="G7" s="168"/>
      <c r="I7" s="168"/>
    </row>
    <row r="8" spans="1:13" ht="21" customHeight="1" thickBot="1">
      <c r="A8" s="11" t="s">
        <v>0</v>
      </c>
      <c r="B8" s="278">
        <v>11201</v>
      </c>
      <c r="C8" s="80">
        <v>7724</v>
      </c>
      <c r="D8" s="83">
        <f t="shared" si="2"/>
        <v>3464</v>
      </c>
      <c r="E8" s="80">
        <v>13</v>
      </c>
      <c r="F8" s="167"/>
      <c r="G8" s="168"/>
      <c r="I8" s="168"/>
    </row>
    <row r="9" spans="1:13" ht="21" customHeight="1" thickBot="1">
      <c r="A9" s="11" t="s">
        <v>33</v>
      </c>
      <c r="B9" s="278">
        <v>5413</v>
      </c>
      <c r="C9" s="80">
        <v>4402</v>
      </c>
      <c r="D9" s="83">
        <f t="shared" si="2"/>
        <v>999</v>
      </c>
      <c r="E9" s="80">
        <v>12</v>
      </c>
      <c r="F9" s="167"/>
      <c r="G9" s="168"/>
      <c r="I9" s="168"/>
    </row>
    <row r="10" spans="1:13" ht="21" customHeight="1" thickBot="1">
      <c r="A10" s="11" t="s">
        <v>44</v>
      </c>
      <c r="B10" s="278">
        <v>1637</v>
      </c>
      <c r="C10" s="80">
        <v>1039</v>
      </c>
      <c r="D10" s="83">
        <f t="shared" si="2"/>
        <v>597</v>
      </c>
      <c r="E10" s="80">
        <v>1</v>
      </c>
      <c r="F10" s="167"/>
      <c r="G10" s="168"/>
      <c r="I10" s="168"/>
    </row>
    <row r="11" spans="1:13" ht="21" customHeight="1" thickBot="1">
      <c r="A11" s="11" t="s">
        <v>1</v>
      </c>
      <c r="B11" s="278">
        <v>2685</v>
      </c>
      <c r="C11" s="80">
        <v>2186</v>
      </c>
      <c r="D11" s="83">
        <f t="shared" si="2"/>
        <v>497</v>
      </c>
      <c r="E11" s="80">
        <v>2</v>
      </c>
      <c r="F11" s="167"/>
      <c r="G11" s="168"/>
      <c r="I11" s="168"/>
    </row>
    <row r="12" spans="1:13" ht="21" customHeight="1" thickBot="1">
      <c r="A12" s="11" t="s">
        <v>45</v>
      </c>
      <c r="B12" s="278">
        <v>1975</v>
      </c>
      <c r="C12" s="80">
        <v>1198</v>
      </c>
      <c r="D12" s="83">
        <f t="shared" si="2"/>
        <v>770</v>
      </c>
      <c r="E12" s="80">
        <v>7</v>
      </c>
      <c r="F12" s="167"/>
      <c r="G12" s="168"/>
      <c r="I12" s="168"/>
    </row>
    <row r="13" spans="1:13" ht="21" customHeight="1" thickBot="1">
      <c r="A13" s="11" t="s">
        <v>46</v>
      </c>
      <c r="B13" s="278">
        <v>827</v>
      </c>
      <c r="C13" s="80">
        <v>592</v>
      </c>
      <c r="D13" s="83">
        <f t="shared" si="2"/>
        <v>234</v>
      </c>
      <c r="E13" s="80">
        <v>1</v>
      </c>
      <c r="F13" s="167"/>
      <c r="G13" s="168"/>
      <c r="I13" s="168"/>
    </row>
    <row r="14" spans="1:13" ht="21" customHeight="1" thickBot="1">
      <c r="A14" s="11" t="s">
        <v>47</v>
      </c>
      <c r="B14" s="278">
        <v>8701</v>
      </c>
      <c r="C14" s="80">
        <v>6704</v>
      </c>
      <c r="D14" s="83">
        <f t="shared" si="2"/>
        <v>1971</v>
      </c>
      <c r="E14" s="80">
        <v>26</v>
      </c>
      <c r="F14" s="167"/>
      <c r="G14" s="168"/>
      <c r="I14" s="168"/>
    </row>
    <row r="15" spans="1:13" ht="21" customHeight="1" thickBot="1">
      <c r="A15" s="11" t="s">
        <v>29</v>
      </c>
      <c r="B15" s="278">
        <v>1191</v>
      </c>
      <c r="C15" s="80">
        <v>855</v>
      </c>
      <c r="D15" s="83">
        <f t="shared" si="2"/>
        <v>335</v>
      </c>
      <c r="E15" s="80">
        <v>1</v>
      </c>
      <c r="F15" s="167"/>
      <c r="G15" s="168"/>
      <c r="I15" s="168"/>
    </row>
    <row r="16" spans="1:13" ht="21" customHeight="1" thickBot="1">
      <c r="A16" s="11" t="s">
        <v>2</v>
      </c>
      <c r="B16" s="278">
        <v>11936</v>
      </c>
      <c r="C16" s="80">
        <v>9285</v>
      </c>
      <c r="D16" s="83">
        <f t="shared" si="2"/>
        <v>2579</v>
      </c>
      <c r="E16" s="80">
        <v>72</v>
      </c>
      <c r="F16" s="167"/>
      <c r="G16" s="168"/>
      <c r="I16" s="168"/>
    </row>
    <row r="17" spans="1:9" ht="21" customHeight="1" thickBot="1">
      <c r="A17" s="11" t="s">
        <v>3</v>
      </c>
      <c r="B17" s="278">
        <v>2868</v>
      </c>
      <c r="C17" s="80">
        <v>1935</v>
      </c>
      <c r="D17" s="83">
        <f t="shared" si="2"/>
        <v>932</v>
      </c>
      <c r="E17" s="80">
        <v>1</v>
      </c>
      <c r="F17" s="167"/>
      <c r="G17" s="168"/>
      <c r="I17" s="168"/>
    </row>
    <row r="18" spans="1:9" ht="21" customHeight="1" thickBot="1">
      <c r="A18" s="11" t="s">
        <v>4</v>
      </c>
      <c r="B18" s="278">
        <v>1902</v>
      </c>
      <c r="C18" s="80">
        <v>1459</v>
      </c>
      <c r="D18" s="83">
        <f t="shared" si="2"/>
        <v>440</v>
      </c>
      <c r="E18" s="80">
        <v>3</v>
      </c>
      <c r="F18" s="167"/>
      <c r="G18" s="168"/>
      <c r="I18" s="168"/>
    </row>
    <row r="19" spans="1:9" ht="21" customHeight="1" thickBot="1">
      <c r="A19" s="11" t="s">
        <v>48</v>
      </c>
      <c r="B19" s="278">
        <v>1550</v>
      </c>
      <c r="C19" s="80">
        <v>1194</v>
      </c>
      <c r="D19" s="83">
        <f t="shared" si="2"/>
        <v>353</v>
      </c>
      <c r="E19" s="80">
        <v>3</v>
      </c>
      <c r="F19" s="167"/>
      <c r="G19" s="168"/>
      <c r="I19" s="168"/>
    </row>
    <row r="20" spans="1:9" ht="21" customHeight="1" thickBot="1">
      <c r="A20" s="11" t="s">
        <v>49</v>
      </c>
      <c r="B20" s="278">
        <v>7951</v>
      </c>
      <c r="C20" s="80">
        <v>6231</v>
      </c>
      <c r="D20" s="83">
        <f t="shared" si="2"/>
        <v>1678</v>
      </c>
      <c r="E20" s="80">
        <v>42</v>
      </c>
      <c r="F20" s="167"/>
      <c r="G20" s="168"/>
      <c r="I20" s="168"/>
    </row>
    <row r="21" spans="1:9" ht="21" customHeight="1" thickBot="1">
      <c r="A21" s="11" t="s">
        <v>50</v>
      </c>
      <c r="B21" s="278">
        <v>6846</v>
      </c>
      <c r="C21" s="80">
        <v>5607</v>
      </c>
      <c r="D21" s="83">
        <f t="shared" si="2"/>
        <v>1233</v>
      </c>
      <c r="E21" s="80">
        <v>6</v>
      </c>
      <c r="F21" s="167"/>
      <c r="G21" s="168"/>
      <c r="I21" s="168"/>
    </row>
    <row r="22" spans="1:9" ht="21" customHeight="1" thickBot="1">
      <c r="A22" s="11" t="s">
        <v>51</v>
      </c>
      <c r="B22" s="278">
        <v>7417</v>
      </c>
      <c r="C22" s="80">
        <v>6034</v>
      </c>
      <c r="D22" s="83">
        <f t="shared" si="2"/>
        <v>1328</v>
      </c>
      <c r="E22" s="80">
        <v>55</v>
      </c>
      <c r="F22" s="167"/>
      <c r="G22" s="168"/>
      <c r="I22" s="168"/>
    </row>
    <row r="23" spans="1:9" ht="21" customHeight="1" thickBot="1">
      <c r="A23" s="11" t="s">
        <v>5</v>
      </c>
      <c r="B23" s="278">
        <v>7749</v>
      </c>
      <c r="C23" s="80">
        <v>5532</v>
      </c>
      <c r="D23" s="83">
        <f t="shared" si="2"/>
        <v>2197</v>
      </c>
      <c r="E23" s="80">
        <v>20</v>
      </c>
      <c r="F23" s="167"/>
      <c r="G23" s="168"/>
      <c r="I23" s="168"/>
    </row>
    <row r="24" spans="1:9" ht="21" customHeight="1" thickBot="1">
      <c r="A24" s="11" t="s">
        <v>52</v>
      </c>
      <c r="B24" s="278">
        <v>3043</v>
      </c>
      <c r="C24" s="80">
        <v>2279</v>
      </c>
      <c r="D24" s="83">
        <f t="shared" si="2"/>
        <v>758</v>
      </c>
      <c r="E24" s="80">
        <v>6</v>
      </c>
      <c r="F24" s="167"/>
      <c r="G24" s="168"/>
      <c r="I24" s="168"/>
    </row>
    <row r="25" spans="1:9" ht="21" customHeight="1" thickBot="1">
      <c r="A25" s="11" t="s">
        <v>6</v>
      </c>
      <c r="B25" s="278">
        <v>2290</v>
      </c>
      <c r="C25" s="80">
        <v>1643</v>
      </c>
      <c r="D25" s="83">
        <f t="shared" si="2"/>
        <v>643</v>
      </c>
      <c r="E25" s="80">
        <v>4</v>
      </c>
      <c r="F25" s="167"/>
      <c r="G25" s="168"/>
      <c r="I25" s="168"/>
    </row>
    <row r="26" spans="1:9" ht="21" customHeight="1" thickBot="1">
      <c r="A26" s="11" t="s">
        <v>53</v>
      </c>
      <c r="B26" s="278">
        <v>2464</v>
      </c>
      <c r="C26" s="80">
        <v>1654</v>
      </c>
      <c r="D26" s="83">
        <f t="shared" si="2"/>
        <v>804</v>
      </c>
      <c r="E26" s="80">
        <v>6</v>
      </c>
      <c r="F26" s="167"/>
      <c r="G26" s="168"/>
      <c r="I26" s="168"/>
    </row>
    <row r="27" spans="1:9" ht="21" customHeight="1" thickBot="1">
      <c r="A27" s="11" t="s">
        <v>54</v>
      </c>
      <c r="B27" s="278">
        <v>3727</v>
      </c>
      <c r="C27" s="80">
        <v>2496</v>
      </c>
      <c r="D27" s="83">
        <f t="shared" si="2"/>
        <v>1220</v>
      </c>
      <c r="E27" s="80">
        <v>11</v>
      </c>
      <c r="F27" s="167"/>
      <c r="G27" s="168"/>
      <c r="I27" s="168"/>
    </row>
    <row r="28" spans="1:9" ht="21" customHeight="1" thickBot="1">
      <c r="A28" s="11" t="s">
        <v>55</v>
      </c>
      <c r="B28" s="278">
        <v>2479</v>
      </c>
      <c r="C28" s="80">
        <v>1792</v>
      </c>
      <c r="D28" s="83">
        <f t="shared" si="2"/>
        <v>681</v>
      </c>
      <c r="E28" s="80">
        <v>6</v>
      </c>
      <c r="F28" s="167"/>
      <c r="G28" s="168"/>
      <c r="I28" s="168"/>
    </row>
    <row r="29" spans="1:9" ht="21" customHeight="1" thickBot="1">
      <c r="A29" s="11" t="s">
        <v>56</v>
      </c>
      <c r="B29" s="278">
        <v>1016</v>
      </c>
      <c r="C29" s="80">
        <v>838</v>
      </c>
      <c r="D29" s="83">
        <f t="shared" si="2"/>
        <v>176</v>
      </c>
      <c r="E29" s="80">
        <v>2</v>
      </c>
      <c r="F29" s="167"/>
      <c r="G29" s="168"/>
      <c r="I29" s="168"/>
    </row>
    <row r="30" spans="1:9" ht="21" customHeight="1" thickBot="1">
      <c r="A30" s="11" t="s">
        <v>7</v>
      </c>
      <c r="B30" s="278">
        <v>3012</v>
      </c>
      <c r="C30" s="80">
        <v>2186</v>
      </c>
      <c r="D30" s="83">
        <f t="shared" si="2"/>
        <v>825</v>
      </c>
      <c r="E30" s="80">
        <v>1</v>
      </c>
      <c r="F30" s="167"/>
      <c r="G30" s="168"/>
      <c r="I30" s="168"/>
    </row>
    <row r="31" spans="1:9" ht="21" customHeight="1" thickBot="1">
      <c r="A31" s="11" t="s">
        <v>57</v>
      </c>
      <c r="B31" s="278">
        <v>7041</v>
      </c>
      <c r="C31" s="80">
        <v>5255</v>
      </c>
      <c r="D31" s="83">
        <f t="shared" si="2"/>
        <v>1764</v>
      </c>
      <c r="E31" s="80">
        <v>22</v>
      </c>
      <c r="F31" s="167"/>
      <c r="G31" s="168"/>
      <c r="I31" s="168"/>
    </row>
    <row r="32" spans="1:9" ht="21" customHeight="1" thickBot="1">
      <c r="A32" s="11" t="s">
        <v>8</v>
      </c>
      <c r="B32" s="278">
        <v>2398</v>
      </c>
      <c r="C32" s="80">
        <v>1681</v>
      </c>
      <c r="D32" s="83">
        <f t="shared" si="2"/>
        <v>703</v>
      </c>
      <c r="E32" s="80">
        <v>14</v>
      </c>
      <c r="F32" s="167"/>
      <c r="G32" s="168"/>
      <c r="I32" s="168"/>
    </row>
    <row r="33" spans="1:9" ht="21" customHeight="1" thickBot="1">
      <c r="A33" s="11" t="s">
        <v>9</v>
      </c>
      <c r="B33" s="278">
        <v>8250</v>
      </c>
      <c r="C33" s="80">
        <v>5819</v>
      </c>
      <c r="D33" s="83">
        <f t="shared" si="2"/>
        <v>2391</v>
      </c>
      <c r="E33" s="80">
        <v>40</v>
      </c>
      <c r="F33" s="167"/>
      <c r="G33" s="168"/>
      <c r="I33" s="168"/>
    </row>
    <row r="34" spans="1:9" ht="21" customHeight="1" thickBot="1">
      <c r="A34" s="11" t="s">
        <v>58</v>
      </c>
      <c r="B34" s="278">
        <v>3617</v>
      </c>
      <c r="C34" s="80">
        <v>2741</v>
      </c>
      <c r="D34" s="83">
        <f t="shared" si="2"/>
        <v>867</v>
      </c>
      <c r="E34" s="80">
        <v>9</v>
      </c>
      <c r="F34" s="167"/>
      <c r="G34" s="168"/>
      <c r="I34" s="168"/>
    </row>
    <row r="35" spans="1:9" ht="21" customHeight="1" thickBot="1">
      <c r="A35" s="11" t="s">
        <v>10</v>
      </c>
      <c r="B35" s="278">
        <v>1389</v>
      </c>
      <c r="C35" s="80">
        <v>1217</v>
      </c>
      <c r="D35" s="83">
        <f t="shared" si="2"/>
        <v>169</v>
      </c>
      <c r="E35" s="80">
        <v>3</v>
      </c>
      <c r="F35" s="167"/>
      <c r="G35" s="168"/>
      <c r="I35" s="168"/>
    </row>
    <row r="36" spans="1:9" ht="21" customHeight="1" thickBot="1">
      <c r="A36" s="11" t="s">
        <v>11</v>
      </c>
      <c r="B36" s="278">
        <v>3592</v>
      </c>
      <c r="C36" s="80">
        <v>2218</v>
      </c>
      <c r="D36" s="83">
        <f t="shared" si="2"/>
        <v>1368</v>
      </c>
      <c r="E36" s="80">
        <v>6</v>
      </c>
      <c r="F36" s="167"/>
      <c r="G36" s="168"/>
      <c r="I36" s="168"/>
    </row>
    <row r="37" spans="1:9" ht="21" customHeight="1" thickBot="1">
      <c r="A37" s="11" t="s">
        <v>59</v>
      </c>
      <c r="B37" s="278">
        <v>3048</v>
      </c>
      <c r="C37" s="80">
        <v>2241</v>
      </c>
      <c r="D37" s="83">
        <f t="shared" si="2"/>
        <v>799</v>
      </c>
      <c r="E37" s="80">
        <v>8</v>
      </c>
      <c r="F37" s="167"/>
    </row>
    <row r="38" spans="1:9" ht="21" customHeight="1">
      <c r="A38" s="353"/>
      <c r="B38" s="353"/>
      <c r="C38" s="370"/>
      <c r="D38" s="370"/>
      <c r="E38" s="370"/>
      <c r="F38" s="167"/>
    </row>
    <row r="39" spans="1:9">
      <c r="A39" s="353"/>
      <c r="B39" s="353"/>
      <c r="C39" s="371"/>
      <c r="D39" s="371"/>
      <c r="E39" s="371"/>
    </row>
    <row r="43" spans="1:9" ht="18.75" customHeight="1"/>
  </sheetData>
  <mergeCells count="8">
    <mergeCell ref="A38:E38"/>
    <mergeCell ref="A39:E39"/>
    <mergeCell ref="A1:E1"/>
    <mergeCell ref="A2:A3"/>
    <mergeCell ref="C2:C3"/>
    <mergeCell ref="D2:D3"/>
    <mergeCell ref="E2:E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98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AB000-EA00-4A1A-B445-1C92123D1540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E1"/>
    </sheetView>
  </sheetViews>
  <sheetFormatPr defaultRowHeight="18.75"/>
  <cols>
    <col min="1" max="2" width="20" style="166" customWidth="1"/>
    <col min="3" max="5" width="19.7109375" style="166" customWidth="1"/>
    <col min="6" max="6" width="10.5703125" style="165" bestFit="1" customWidth="1"/>
    <col min="7" max="249" width="9.140625" style="166"/>
    <col min="250" max="250" width="16.140625" style="166" customWidth="1"/>
    <col min="251" max="251" width="11.42578125" style="166" bestFit="1" customWidth="1"/>
    <col min="252" max="252" width="9.5703125" style="166" bestFit="1" customWidth="1"/>
    <col min="253" max="253" width="7.7109375" style="166" bestFit="1" customWidth="1"/>
    <col min="254" max="254" width="10.28515625" style="166" customWidth="1"/>
    <col min="255" max="255" width="9.140625" style="166"/>
    <col min="256" max="256" width="10" style="166" bestFit="1" customWidth="1"/>
    <col min="257" max="257" width="11" style="166" bestFit="1" customWidth="1"/>
    <col min="258" max="258" width="12.7109375" style="166" customWidth="1"/>
    <col min="259" max="259" width="12.28515625" style="166" customWidth="1"/>
    <col min="260" max="260" width="14.42578125" style="166" bestFit="1" customWidth="1"/>
    <col min="261" max="261" width="13" style="166" bestFit="1" customWidth="1"/>
    <col min="262" max="262" width="10.5703125" style="166" bestFit="1" customWidth="1"/>
    <col min="263" max="505" width="9.140625" style="166"/>
    <col min="506" max="506" width="16.140625" style="166" customWidth="1"/>
    <col min="507" max="507" width="11.42578125" style="166" bestFit="1" customWidth="1"/>
    <col min="508" max="508" width="9.5703125" style="166" bestFit="1" customWidth="1"/>
    <col min="509" max="509" width="7.7109375" style="166" bestFit="1" customWidth="1"/>
    <col min="510" max="510" width="10.28515625" style="166" customWidth="1"/>
    <col min="511" max="511" width="9.140625" style="166"/>
    <col min="512" max="512" width="10" style="166" bestFit="1" customWidth="1"/>
    <col min="513" max="513" width="11" style="166" bestFit="1" customWidth="1"/>
    <col min="514" max="514" width="12.7109375" style="166" customWidth="1"/>
    <col min="515" max="515" width="12.28515625" style="166" customWidth="1"/>
    <col min="516" max="516" width="14.42578125" style="166" bestFit="1" customWidth="1"/>
    <col min="517" max="517" width="13" style="166" bestFit="1" customWidth="1"/>
    <col min="518" max="518" width="10.5703125" style="166" bestFit="1" customWidth="1"/>
    <col min="519" max="761" width="9.140625" style="166"/>
    <col min="762" max="762" width="16.140625" style="166" customWidth="1"/>
    <col min="763" max="763" width="11.42578125" style="166" bestFit="1" customWidth="1"/>
    <col min="764" max="764" width="9.5703125" style="166" bestFit="1" customWidth="1"/>
    <col min="765" max="765" width="7.7109375" style="166" bestFit="1" customWidth="1"/>
    <col min="766" max="766" width="10.28515625" style="166" customWidth="1"/>
    <col min="767" max="767" width="9.140625" style="166"/>
    <col min="768" max="768" width="10" style="166" bestFit="1" customWidth="1"/>
    <col min="769" max="769" width="11" style="166" bestFit="1" customWidth="1"/>
    <col min="770" max="770" width="12.7109375" style="166" customWidth="1"/>
    <col min="771" max="771" width="12.28515625" style="166" customWidth="1"/>
    <col min="772" max="772" width="14.42578125" style="166" bestFit="1" customWidth="1"/>
    <col min="773" max="773" width="13" style="166" bestFit="1" customWidth="1"/>
    <col min="774" max="774" width="10.5703125" style="166" bestFit="1" customWidth="1"/>
    <col min="775" max="1017" width="9.140625" style="166"/>
    <col min="1018" max="1018" width="16.140625" style="166" customWidth="1"/>
    <col min="1019" max="1019" width="11.42578125" style="166" bestFit="1" customWidth="1"/>
    <col min="1020" max="1020" width="9.5703125" style="166" bestFit="1" customWidth="1"/>
    <col min="1021" max="1021" width="7.7109375" style="166" bestFit="1" customWidth="1"/>
    <col min="1022" max="1022" width="10.28515625" style="166" customWidth="1"/>
    <col min="1023" max="1023" width="9.140625" style="166"/>
    <col min="1024" max="1024" width="10" style="166" bestFit="1" customWidth="1"/>
    <col min="1025" max="1025" width="11" style="166" bestFit="1" customWidth="1"/>
    <col min="1026" max="1026" width="12.7109375" style="166" customWidth="1"/>
    <col min="1027" max="1027" width="12.28515625" style="166" customWidth="1"/>
    <col min="1028" max="1028" width="14.42578125" style="166" bestFit="1" customWidth="1"/>
    <col min="1029" max="1029" width="13" style="166" bestFit="1" customWidth="1"/>
    <col min="1030" max="1030" width="10.5703125" style="166" bestFit="1" customWidth="1"/>
    <col min="1031" max="1273" width="9.140625" style="166"/>
    <col min="1274" max="1274" width="16.140625" style="166" customWidth="1"/>
    <col min="1275" max="1275" width="11.42578125" style="166" bestFit="1" customWidth="1"/>
    <col min="1276" max="1276" width="9.5703125" style="166" bestFit="1" customWidth="1"/>
    <col min="1277" max="1277" width="7.7109375" style="166" bestFit="1" customWidth="1"/>
    <col min="1278" max="1278" width="10.28515625" style="166" customWidth="1"/>
    <col min="1279" max="1279" width="9.140625" style="166"/>
    <col min="1280" max="1280" width="10" style="166" bestFit="1" customWidth="1"/>
    <col min="1281" max="1281" width="11" style="166" bestFit="1" customWidth="1"/>
    <col min="1282" max="1282" width="12.7109375" style="166" customWidth="1"/>
    <col min="1283" max="1283" width="12.28515625" style="166" customWidth="1"/>
    <col min="1284" max="1284" width="14.42578125" style="166" bestFit="1" customWidth="1"/>
    <col min="1285" max="1285" width="13" style="166" bestFit="1" customWidth="1"/>
    <col min="1286" max="1286" width="10.5703125" style="166" bestFit="1" customWidth="1"/>
    <col min="1287" max="1529" width="9.140625" style="166"/>
    <col min="1530" max="1530" width="16.140625" style="166" customWidth="1"/>
    <col min="1531" max="1531" width="11.42578125" style="166" bestFit="1" customWidth="1"/>
    <col min="1532" max="1532" width="9.5703125" style="166" bestFit="1" customWidth="1"/>
    <col min="1533" max="1533" width="7.7109375" style="166" bestFit="1" customWidth="1"/>
    <col min="1534" max="1534" width="10.28515625" style="166" customWidth="1"/>
    <col min="1535" max="1535" width="9.140625" style="166"/>
    <col min="1536" max="1536" width="10" style="166" bestFit="1" customWidth="1"/>
    <col min="1537" max="1537" width="11" style="166" bestFit="1" customWidth="1"/>
    <col min="1538" max="1538" width="12.7109375" style="166" customWidth="1"/>
    <col min="1539" max="1539" width="12.28515625" style="166" customWidth="1"/>
    <col min="1540" max="1540" width="14.42578125" style="166" bestFit="1" customWidth="1"/>
    <col min="1541" max="1541" width="13" style="166" bestFit="1" customWidth="1"/>
    <col min="1542" max="1542" width="10.5703125" style="166" bestFit="1" customWidth="1"/>
    <col min="1543" max="1785" width="9.140625" style="166"/>
    <col min="1786" max="1786" width="16.140625" style="166" customWidth="1"/>
    <col min="1787" max="1787" width="11.42578125" style="166" bestFit="1" customWidth="1"/>
    <col min="1788" max="1788" width="9.5703125" style="166" bestFit="1" customWidth="1"/>
    <col min="1789" max="1789" width="7.7109375" style="166" bestFit="1" customWidth="1"/>
    <col min="1790" max="1790" width="10.28515625" style="166" customWidth="1"/>
    <col min="1791" max="1791" width="9.140625" style="166"/>
    <col min="1792" max="1792" width="10" style="166" bestFit="1" customWidth="1"/>
    <col min="1793" max="1793" width="11" style="166" bestFit="1" customWidth="1"/>
    <col min="1794" max="1794" width="12.7109375" style="166" customWidth="1"/>
    <col min="1795" max="1795" width="12.28515625" style="166" customWidth="1"/>
    <col min="1796" max="1796" width="14.42578125" style="166" bestFit="1" customWidth="1"/>
    <col min="1797" max="1797" width="13" style="166" bestFit="1" customWidth="1"/>
    <col min="1798" max="1798" width="10.5703125" style="166" bestFit="1" customWidth="1"/>
    <col min="1799" max="2041" width="9.140625" style="166"/>
    <col min="2042" max="2042" width="16.140625" style="166" customWidth="1"/>
    <col min="2043" max="2043" width="11.42578125" style="166" bestFit="1" customWidth="1"/>
    <col min="2044" max="2044" width="9.5703125" style="166" bestFit="1" customWidth="1"/>
    <col min="2045" max="2045" width="7.7109375" style="166" bestFit="1" customWidth="1"/>
    <col min="2046" max="2046" width="10.28515625" style="166" customWidth="1"/>
    <col min="2047" max="2047" width="9.140625" style="166"/>
    <col min="2048" max="2048" width="10" style="166" bestFit="1" customWidth="1"/>
    <col min="2049" max="2049" width="11" style="166" bestFit="1" customWidth="1"/>
    <col min="2050" max="2050" width="12.7109375" style="166" customWidth="1"/>
    <col min="2051" max="2051" width="12.28515625" style="166" customWidth="1"/>
    <col min="2052" max="2052" width="14.42578125" style="166" bestFit="1" customWidth="1"/>
    <col min="2053" max="2053" width="13" style="166" bestFit="1" customWidth="1"/>
    <col min="2054" max="2054" width="10.5703125" style="166" bestFit="1" customWidth="1"/>
    <col min="2055" max="2297" width="9.140625" style="166"/>
    <col min="2298" max="2298" width="16.140625" style="166" customWidth="1"/>
    <col min="2299" max="2299" width="11.42578125" style="166" bestFit="1" customWidth="1"/>
    <col min="2300" max="2300" width="9.5703125" style="166" bestFit="1" customWidth="1"/>
    <col min="2301" max="2301" width="7.7109375" style="166" bestFit="1" customWidth="1"/>
    <col min="2302" max="2302" width="10.28515625" style="166" customWidth="1"/>
    <col min="2303" max="2303" width="9.140625" style="166"/>
    <col min="2304" max="2304" width="10" style="166" bestFit="1" customWidth="1"/>
    <col min="2305" max="2305" width="11" style="166" bestFit="1" customWidth="1"/>
    <col min="2306" max="2306" width="12.7109375" style="166" customWidth="1"/>
    <col min="2307" max="2307" width="12.28515625" style="166" customWidth="1"/>
    <col min="2308" max="2308" width="14.42578125" style="166" bestFit="1" customWidth="1"/>
    <col min="2309" max="2309" width="13" style="166" bestFit="1" customWidth="1"/>
    <col min="2310" max="2310" width="10.5703125" style="166" bestFit="1" customWidth="1"/>
    <col min="2311" max="2553" width="9.140625" style="166"/>
    <col min="2554" max="2554" width="16.140625" style="166" customWidth="1"/>
    <col min="2555" max="2555" width="11.42578125" style="166" bestFit="1" customWidth="1"/>
    <col min="2556" max="2556" width="9.5703125" style="166" bestFit="1" customWidth="1"/>
    <col min="2557" max="2557" width="7.7109375" style="166" bestFit="1" customWidth="1"/>
    <col min="2558" max="2558" width="10.28515625" style="166" customWidth="1"/>
    <col min="2559" max="2559" width="9.140625" style="166"/>
    <col min="2560" max="2560" width="10" style="166" bestFit="1" customWidth="1"/>
    <col min="2561" max="2561" width="11" style="166" bestFit="1" customWidth="1"/>
    <col min="2562" max="2562" width="12.7109375" style="166" customWidth="1"/>
    <col min="2563" max="2563" width="12.28515625" style="166" customWidth="1"/>
    <col min="2564" max="2564" width="14.42578125" style="166" bestFit="1" customWidth="1"/>
    <col min="2565" max="2565" width="13" style="166" bestFit="1" customWidth="1"/>
    <col min="2566" max="2566" width="10.5703125" style="166" bestFit="1" customWidth="1"/>
    <col min="2567" max="2809" width="9.140625" style="166"/>
    <col min="2810" max="2810" width="16.140625" style="166" customWidth="1"/>
    <col min="2811" max="2811" width="11.42578125" style="166" bestFit="1" customWidth="1"/>
    <col min="2812" max="2812" width="9.5703125" style="166" bestFit="1" customWidth="1"/>
    <col min="2813" max="2813" width="7.7109375" style="166" bestFit="1" customWidth="1"/>
    <col min="2814" max="2814" width="10.28515625" style="166" customWidth="1"/>
    <col min="2815" max="2815" width="9.140625" style="166"/>
    <col min="2816" max="2816" width="10" style="166" bestFit="1" customWidth="1"/>
    <col min="2817" max="2817" width="11" style="166" bestFit="1" customWidth="1"/>
    <col min="2818" max="2818" width="12.7109375" style="166" customWidth="1"/>
    <col min="2819" max="2819" width="12.28515625" style="166" customWidth="1"/>
    <col min="2820" max="2820" width="14.42578125" style="166" bestFit="1" customWidth="1"/>
    <col min="2821" max="2821" width="13" style="166" bestFit="1" customWidth="1"/>
    <col min="2822" max="2822" width="10.5703125" style="166" bestFit="1" customWidth="1"/>
    <col min="2823" max="3065" width="9.140625" style="166"/>
    <col min="3066" max="3066" width="16.140625" style="166" customWidth="1"/>
    <col min="3067" max="3067" width="11.42578125" style="166" bestFit="1" customWidth="1"/>
    <col min="3068" max="3068" width="9.5703125" style="166" bestFit="1" customWidth="1"/>
    <col min="3069" max="3069" width="7.7109375" style="166" bestFit="1" customWidth="1"/>
    <col min="3070" max="3070" width="10.28515625" style="166" customWidth="1"/>
    <col min="3071" max="3071" width="9.140625" style="166"/>
    <col min="3072" max="3072" width="10" style="166" bestFit="1" customWidth="1"/>
    <col min="3073" max="3073" width="11" style="166" bestFit="1" customWidth="1"/>
    <col min="3074" max="3074" width="12.7109375" style="166" customWidth="1"/>
    <col min="3075" max="3075" width="12.28515625" style="166" customWidth="1"/>
    <col min="3076" max="3076" width="14.42578125" style="166" bestFit="1" customWidth="1"/>
    <col min="3077" max="3077" width="13" style="166" bestFit="1" customWidth="1"/>
    <col min="3078" max="3078" width="10.5703125" style="166" bestFit="1" customWidth="1"/>
    <col min="3079" max="3321" width="9.140625" style="166"/>
    <col min="3322" max="3322" width="16.140625" style="166" customWidth="1"/>
    <col min="3323" max="3323" width="11.42578125" style="166" bestFit="1" customWidth="1"/>
    <col min="3324" max="3324" width="9.5703125" style="166" bestFit="1" customWidth="1"/>
    <col min="3325" max="3325" width="7.7109375" style="166" bestFit="1" customWidth="1"/>
    <col min="3326" max="3326" width="10.28515625" style="166" customWidth="1"/>
    <col min="3327" max="3327" width="9.140625" style="166"/>
    <col min="3328" max="3328" width="10" style="166" bestFit="1" customWidth="1"/>
    <col min="3329" max="3329" width="11" style="166" bestFit="1" customWidth="1"/>
    <col min="3330" max="3330" width="12.7109375" style="166" customWidth="1"/>
    <col min="3331" max="3331" width="12.28515625" style="166" customWidth="1"/>
    <col min="3332" max="3332" width="14.42578125" style="166" bestFit="1" customWidth="1"/>
    <col min="3333" max="3333" width="13" style="166" bestFit="1" customWidth="1"/>
    <col min="3334" max="3334" width="10.5703125" style="166" bestFit="1" customWidth="1"/>
    <col min="3335" max="3577" width="9.140625" style="166"/>
    <col min="3578" max="3578" width="16.140625" style="166" customWidth="1"/>
    <col min="3579" max="3579" width="11.42578125" style="166" bestFit="1" customWidth="1"/>
    <col min="3580" max="3580" width="9.5703125" style="166" bestFit="1" customWidth="1"/>
    <col min="3581" max="3581" width="7.7109375" style="166" bestFit="1" customWidth="1"/>
    <col min="3582" max="3582" width="10.28515625" style="166" customWidth="1"/>
    <col min="3583" max="3583" width="9.140625" style="166"/>
    <col min="3584" max="3584" width="10" style="166" bestFit="1" customWidth="1"/>
    <col min="3585" max="3585" width="11" style="166" bestFit="1" customWidth="1"/>
    <col min="3586" max="3586" width="12.7109375" style="166" customWidth="1"/>
    <col min="3587" max="3587" width="12.28515625" style="166" customWidth="1"/>
    <col min="3588" max="3588" width="14.42578125" style="166" bestFit="1" customWidth="1"/>
    <col min="3589" max="3589" width="13" style="166" bestFit="1" customWidth="1"/>
    <col min="3590" max="3590" width="10.5703125" style="166" bestFit="1" customWidth="1"/>
    <col min="3591" max="3833" width="9.140625" style="166"/>
    <col min="3834" max="3834" width="16.140625" style="166" customWidth="1"/>
    <col min="3835" max="3835" width="11.42578125" style="166" bestFit="1" customWidth="1"/>
    <col min="3836" max="3836" width="9.5703125" style="166" bestFit="1" customWidth="1"/>
    <col min="3837" max="3837" width="7.7109375" style="166" bestFit="1" customWidth="1"/>
    <col min="3838" max="3838" width="10.28515625" style="166" customWidth="1"/>
    <col min="3839" max="3839" width="9.140625" style="166"/>
    <col min="3840" max="3840" width="10" style="166" bestFit="1" customWidth="1"/>
    <col min="3841" max="3841" width="11" style="166" bestFit="1" customWidth="1"/>
    <col min="3842" max="3842" width="12.7109375" style="166" customWidth="1"/>
    <col min="3843" max="3843" width="12.28515625" style="166" customWidth="1"/>
    <col min="3844" max="3844" width="14.42578125" style="166" bestFit="1" customWidth="1"/>
    <col min="3845" max="3845" width="13" style="166" bestFit="1" customWidth="1"/>
    <col min="3846" max="3846" width="10.5703125" style="166" bestFit="1" customWidth="1"/>
    <col min="3847" max="4089" width="9.140625" style="166"/>
    <col min="4090" max="4090" width="16.140625" style="166" customWidth="1"/>
    <col min="4091" max="4091" width="11.42578125" style="166" bestFit="1" customWidth="1"/>
    <col min="4092" max="4092" width="9.5703125" style="166" bestFit="1" customWidth="1"/>
    <col min="4093" max="4093" width="7.7109375" style="166" bestFit="1" customWidth="1"/>
    <col min="4094" max="4094" width="10.28515625" style="166" customWidth="1"/>
    <col min="4095" max="4095" width="9.140625" style="166"/>
    <col min="4096" max="4096" width="10" style="166" bestFit="1" customWidth="1"/>
    <col min="4097" max="4097" width="11" style="166" bestFit="1" customWidth="1"/>
    <col min="4098" max="4098" width="12.7109375" style="166" customWidth="1"/>
    <col min="4099" max="4099" width="12.28515625" style="166" customWidth="1"/>
    <col min="4100" max="4100" width="14.42578125" style="166" bestFit="1" customWidth="1"/>
    <col min="4101" max="4101" width="13" style="166" bestFit="1" customWidth="1"/>
    <col min="4102" max="4102" width="10.5703125" style="166" bestFit="1" customWidth="1"/>
    <col min="4103" max="4345" width="9.140625" style="166"/>
    <col min="4346" max="4346" width="16.140625" style="166" customWidth="1"/>
    <col min="4347" max="4347" width="11.42578125" style="166" bestFit="1" customWidth="1"/>
    <col min="4348" max="4348" width="9.5703125" style="166" bestFit="1" customWidth="1"/>
    <col min="4349" max="4349" width="7.7109375" style="166" bestFit="1" customWidth="1"/>
    <col min="4350" max="4350" width="10.28515625" style="166" customWidth="1"/>
    <col min="4351" max="4351" width="9.140625" style="166"/>
    <col min="4352" max="4352" width="10" style="166" bestFit="1" customWidth="1"/>
    <col min="4353" max="4353" width="11" style="166" bestFit="1" customWidth="1"/>
    <col min="4354" max="4354" width="12.7109375" style="166" customWidth="1"/>
    <col min="4355" max="4355" width="12.28515625" style="166" customWidth="1"/>
    <col min="4356" max="4356" width="14.42578125" style="166" bestFit="1" customWidth="1"/>
    <col min="4357" max="4357" width="13" style="166" bestFit="1" customWidth="1"/>
    <col min="4358" max="4358" width="10.5703125" style="166" bestFit="1" customWidth="1"/>
    <col min="4359" max="4601" width="9.140625" style="166"/>
    <col min="4602" max="4602" width="16.140625" style="166" customWidth="1"/>
    <col min="4603" max="4603" width="11.42578125" style="166" bestFit="1" customWidth="1"/>
    <col min="4604" max="4604" width="9.5703125" style="166" bestFit="1" customWidth="1"/>
    <col min="4605" max="4605" width="7.7109375" style="166" bestFit="1" customWidth="1"/>
    <col min="4606" max="4606" width="10.28515625" style="166" customWidth="1"/>
    <col min="4607" max="4607" width="9.140625" style="166"/>
    <col min="4608" max="4608" width="10" style="166" bestFit="1" customWidth="1"/>
    <col min="4609" max="4609" width="11" style="166" bestFit="1" customWidth="1"/>
    <col min="4610" max="4610" width="12.7109375" style="166" customWidth="1"/>
    <col min="4611" max="4611" width="12.28515625" style="166" customWidth="1"/>
    <col min="4612" max="4612" width="14.42578125" style="166" bestFit="1" customWidth="1"/>
    <col min="4613" max="4613" width="13" style="166" bestFit="1" customWidth="1"/>
    <col min="4614" max="4614" width="10.5703125" style="166" bestFit="1" customWidth="1"/>
    <col min="4615" max="4857" width="9.140625" style="166"/>
    <col min="4858" max="4858" width="16.140625" style="166" customWidth="1"/>
    <col min="4859" max="4859" width="11.42578125" style="166" bestFit="1" customWidth="1"/>
    <col min="4860" max="4860" width="9.5703125" style="166" bestFit="1" customWidth="1"/>
    <col min="4861" max="4861" width="7.7109375" style="166" bestFit="1" customWidth="1"/>
    <col min="4862" max="4862" width="10.28515625" style="166" customWidth="1"/>
    <col min="4863" max="4863" width="9.140625" style="166"/>
    <col min="4864" max="4864" width="10" style="166" bestFit="1" customWidth="1"/>
    <col min="4865" max="4865" width="11" style="166" bestFit="1" customWidth="1"/>
    <col min="4866" max="4866" width="12.7109375" style="166" customWidth="1"/>
    <col min="4867" max="4867" width="12.28515625" style="166" customWidth="1"/>
    <col min="4868" max="4868" width="14.42578125" style="166" bestFit="1" customWidth="1"/>
    <col min="4869" max="4869" width="13" style="166" bestFit="1" customWidth="1"/>
    <col min="4870" max="4870" width="10.5703125" style="166" bestFit="1" customWidth="1"/>
    <col min="4871" max="5113" width="9.140625" style="166"/>
    <col min="5114" max="5114" width="16.140625" style="166" customWidth="1"/>
    <col min="5115" max="5115" width="11.42578125" style="166" bestFit="1" customWidth="1"/>
    <col min="5116" max="5116" width="9.5703125" style="166" bestFit="1" customWidth="1"/>
    <col min="5117" max="5117" width="7.7109375" style="166" bestFit="1" customWidth="1"/>
    <col min="5118" max="5118" width="10.28515625" style="166" customWidth="1"/>
    <col min="5119" max="5119" width="9.140625" style="166"/>
    <col min="5120" max="5120" width="10" style="166" bestFit="1" customWidth="1"/>
    <col min="5121" max="5121" width="11" style="166" bestFit="1" customWidth="1"/>
    <col min="5122" max="5122" width="12.7109375" style="166" customWidth="1"/>
    <col min="5123" max="5123" width="12.28515625" style="166" customWidth="1"/>
    <col min="5124" max="5124" width="14.42578125" style="166" bestFit="1" customWidth="1"/>
    <col min="5125" max="5125" width="13" style="166" bestFit="1" customWidth="1"/>
    <col min="5126" max="5126" width="10.5703125" style="166" bestFit="1" customWidth="1"/>
    <col min="5127" max="5369" width="9.140625" style="166"/>
    <col min="5370" max="5370" width="16.140625" style="166" customWidth="1"/>
    <col min="5371" max="5371" width="11.42578125" style="166" bestFit="1" customWidth="1"/>
    <col min="5372" max="5372" width="9.5703125" style="166" bestFit="1" customWidth="1"/>
    <col min="5373" max="5373" width="7.7109375" style="166" bestFit="1" customWidth="1"/>
    <col min="5374" max="5374" width="10.28515625" style="166" customWidth="1"/>
    <col min="5375" max="5375" width="9.140625" style="166"/>
    <col min="5376" max="5376" width="10" style="166" bestFit="1" customWidth="1"/>
    <col min="5377" max="5377" width="11" style="166" bestFit="1" customWidth="1"/>
    <col min="5378" max="5378" width="12.7109375" style="166" customWidth="1"/>
    <col min="5379" max="5379" width="12.28515625" style="166" customWidth="1"/>
    <col min="5380" max="5380" width="14.42578125" style="166" bestFit="1" customWidth="1"/>
    <col min="5381" max="5381" width="13" style="166" bestFit="1" customWidth="1"/>
    <col min="5382" max="5382" width="10.5703125" style="166" bestFit="1" customWidth="1"/>
    <col min="5383" max="5625" width="9.140625" style="166"/>
    <col min="5626" max="5626" width="16.140625" style="166" customWidth="1"/>
    <col min="5627" max="5627" width="11.42578125" style="166" bestFit="1" customWidth="1"/>
    <col min="5628" max="5628" width="9.5703125" style="166" bestFit="1" customWidth="1"/>
    <col min="5629" max="5629" width="7.7109375" style="166" bestFit="1" customWidth="1"/>
    <col min="5630" max="5630" width="10.28515625" style="166" customWidth="1"/>
    <col min="5631" max="5631" width="9.140625" style="166"/>
    <col min="5632" max="5632" width="10" style="166" bestFit="1" customWidth="1"/>
    <col min="5633" max="5633" width="11" style="166" bestFit="1" customWidth="1"/>
    <col min="5634" max="5634" width="12.7109375" style="166" customWidth="1"/>
    <col min="5635" max="5635" width="12.28515625" style="166" customWidth="1"/>
    <col min="5636" max="5636" width="14.42578125" style="166" bestFit="1" customWidth="1"/>
    <col min="5637" max="5637" width="13" style="166" bestFit="1" customWidth="1"/>
    <col min="5638" max="5638" width="10.5703125" style="166" bestFit="1" customWidth="1"/>
    <col min="5639" max="5881" width="9.140625" style="166"/>
    <col min="5882" max="5882" width="16.140625" style="166" customWidth="1"/>
    <col min="5883" max="5883" width="11.42578125" style="166" bestFit="1" customWidth="1"/>
    <col min="5884" max="5884" width="9.5703125" style="166" bestFit="1" customWidth="1"/>
    <col min="5885" max="5885" width="7.7109375" style="166" bestFit="1" customWidth="1"/>
    <col min="5886" max="5886" width="10.28515625" style="166" customWidth="1"/>
    <col min="5887" max="5887" width="9.140625" style="166"/>
    <col min="5888" max="5888" width="10" style="166" bestFit="1" customWidth="1"/>
    <col min="5889" max="5889" width="11" style="166" bestFit="1" customWidth="1"/>
    <col min="5890" max="5890" width="12.7109375" style="166" customWidth="1"/>
    <col min="5891" max="5891" width="12.28515625" style="166" customWidth="1"/>
    <col min="5892" max="5892" width="14.42578125" style="166" bestFit="1" customWidth="1"/>
    <col min="5893" max="5893" width="13" style="166" bestFit="1" customWidth="1"/>
    <col min="5894" max="5894" width="10.5703125" style="166" bestFit="1" customWidth="1"/>
    <col min="5895" max="6137" width="9.140625" style="166"/>
    <col min="6138" max="6138" width="16.140625" style="166" customWidth="1"/>
    <col min="6139" max="6139" width="11.42578125" style="166" bestFit="1" customWidth="1"/>
    <col min="6140" max="6140" width="9.5703125" style="166" bestFit="1" customWidth="1"/>
    <col min="6141" max="6141" width="7.7109375" style="166" bestFit="1" customWidth="1"/>
    <col min="6142" max="6142" width="10.28515625" style="166" customWidth="1"/>
    <col min="6143" max="6143" width="9.140625" style="166"/>
    <col min="6144" max="6144" width="10" style="166" bestFit="1" customWidth="1"/>
    <col min="6145" max="6145" width="11" style="166" bestFit="1" customWidth="1"/>
    <col min="6146" max="6146" width="12.7109375" style="166" customWidth="1"/>
    <col min="6147" max="6147" width="12.28515625" style="166" customWidth="1"/>
    <col min="6148" max="6148" width="14.42578125" style="166" bestFit="1" customWidth="1"/>
    <col min="6149" max="6149" width="13" style="166" bestFit="1" customWidth="1"/>
    <col min="6150" max="6150" width="10.5703125" style="166" bestFit="1" customWidth="1"/>
    <col min="6151" max="6393" width="9.140625" style="166"/>
    <col min="6394" max="6394" width="16.140625" style="166" customWidth="1"/>
    <col min="6395" max="6395" width="11.42578125" style="166" bestFit="1" customWidth="1"/>
    <col min="6396" max="6396" width="9.5703125" style="166" bestFit="1" customWidth="1"/>
    <col min="6397" max="6397" width="7.7109375" style="166" bestFit="1" customWidth="1"/>
    <col min="6398" max="6398" width="10.28515625" style="166" customWidth="1"/>
    <col min="6399" max="6399" width="9.140625" style="166"/>
    <col min="6400" max="6400" width="10" style="166" bestFit="1" customWidth="1"/>
    <col min="6401" max="6401" width="11" style="166" bestFit="1" customWidth="1"/>
    <col min="6402" max="6402" width="12.7109375" style="166" customWidth="1"/>
    <col min="6403" max="6403" width="12.28515625" style="166" customWidth="1"/>
    <col min="6404" max="6404" width="14.42578125" style="166" bestFit="1" customWidth="1"/>
    <col min="6405" max="6405" width="13" style="166" bestFit="1" customWidth="1"/>
    <col min="6406" max="6406" width="10.5703125" style="166" bestFit="1" customWidth="1"/>
    <col min="6407" max="6649" width="9.140625" style="166"/>
    <col min="6650" max="6650" width="16.140625" style="166" customWidth="1"/>
    <col min="6651" max="6651" width="11.42578125" style="166" bestFit="1" customWidth="1"/>
    <col min="6652" max="6652" width="9.5703125" style="166" bestFit="1" customWidth="1"/>
    <col min="6653" max="6653" width="7.7109375" style="166" bestFit="1" customWidth="1"/>
    <col min="6654" max="6654" width="10.28515625" style="166" customWidth="1"/>
    <col min="6655" max="6655" width="9.140625" style="166"/>
    <col min="6656" max="6656" width="10" style="166" bestFit="1" customWidth="1"/>
    <col min="6657" max="6657" width="11" style="166" bestFit="1" customWidth="1"/>
    <col min="6658" max="6658" width="12.7109375" style="166" customWidth="1"/>
    <col min="6659" max="6659" width="12.28515625" style="166" customWidth="1"/>
    <col min="6660" max="6660" width="14.42578125" style="166" bestFit="1" customWidth="1"/>
    <col min="6661" max="6661" width="13" style="166" bestFit="1" customWidth="1"/>
    <col min="6662" max="6662" width="10.5703125" style="166" bestFit="1" customWidth="1"/>
    <col min="6663" max="6905" width="9.140625" style="166"/>
    <col min="6906" max="6906" width="16.140625" style="166" customWidth="1"/>
    <col min="6907" max="6907" width="11.42578125" style="166" bestFit="1" customWidth="1"/>
    <col min="6908" max="6908" width="9.5703125" style="166" bestFit="1" customWidth="1"/>
    <col min="6909" max="6909" width="7.7109375" style="166" bestFit="1" customWidth="1"/>
    <col min="6910" max="6910" width="10.28515625" style="166" customWidth="1"/>
    <col min="6911" max="6911" width="9.140625" style="166"/>
    <col min="6912" max="6912" width="10" style="166" bestFit="1" customWidth="1"/>
    <col min="6913" max="6913" width="11" style="166" bestFit="1" customWidth="1"/>
    <col min="6914" max="6914" width="12.7109375" style="166" customWidth="1"/>
    <col min="6915" max="6915" width="12.28515625" style="166" customWidth="1"/>
    <col min="6916" max="6916" width="14.42578125" style="166" bestFit="1" customWidth="1"/>
    <col min="6917" max="6917" width="13" style="166" bestFit="1" customWidth="1"/>
    <col min="6918" max="6918" width="10.5703125" style="166" bestFit="1" customWidth="1"/>
    <col min="6919" max="7161" width="9.140625" style="166"/>
    <col min="7162" max="7162" width="16.140625" style="166" customWidth="1"/>
    <col min="7163" max="7163" width="11.42578125" style="166" bestFit="1" customWidth="1"/>
    <col min="7164" max="7164" width="9.5703125" style="166" bestFit="1" customWidth="1"/>
    <col min="7165" max="7165" width="7.7109375" style="166" bestFit="1" customWidth="1"/>
    <col min="7166" max="7166" width="10.28515625" style="166" customWidth="1"/>
    <col min="7167" max="7167" width="9.140625" style="166"/>
    <col min="7168" max="7168" width="10" style="166" bestFit="1" customWidth="1"/>
    <col min="7169" max="7169" width="11" style="166" bestFit="1" customWidth="1"/>
    <col min="7170" max="7170" width="12.7109375" style="166" customWidth="1"/>
    <col min="7171" max="7171" width="12.28515625" style="166" customWidth="1"/>
    <col min="7172" max="7172" width="14.42578125" style="166" bestFit="1" customWidth="1"/>
    <col min="7173" max="7173" width="13" style="166" bestFit="1" customWidth="1"/>
    <col min="7174" max="7174" width="10.5703125" style="166" bestFit="1" customWidth="1"/>
    <col min="7175" max="7417" width="9.140625" style="166"/>
    <col min="7418" max="7418" width="16.140625" style="166" customWidth="1"/>
    <col min="7419" max="7419" width="11.42578125" style="166" bestFit="1" customWidth="1"/>
    <col min="7420" max="7420" width="9.5703125" style="166" bestFit="1" customWidth="1"/>
    <col min="7421" max="7421" width="7.7109375" style="166" bestFit="1" customWidth="1"/>
    <col min="7422" max="7422" width="10.28515625" style="166" customWidth="1"/>
    <col min="7423" max="7423" width="9.140625" style="166"/>
    <col min="7424" max="7424" width="10" style="166" bestFit="1" customWidth="1"/>
    <col min="7425" max="7425" width="11" style="166" bestFit="1" customWidth="1"/>
    <col min="7426" max="7426" width="12.7109375" style="166" customWidth="1"/>
    <col min="7427" max="7427" width="12.28515625" style="166" customWidth="1"/>
    <col min="7428" max="7428" width="14.42578125" style="166" bestFit="1" customWidth="1"/>
    <col min="7429" max="7429" width="13" style="166" bestFit="1" customWidth="1"/>
    <col min="7430" max="7430" width="10.5703125" style="166" bestFit="1" customWidth="1"/>
    <col min="7431" max="7673" width="9.140625" style="166"/>
    <col min="7674" max="7674" width="16.140625" style="166" customWidth="1"/>
    <col min="7675" max="7675" width="11.42578125" style="166" bestFit="1" customWidth="1"/>
    <col min="7676" max="7676" width="9.5703125" style="166" bestFit="1" customWidth="1"/>
    <col min="7677" max="7677" width="7.7109375" style="166" bestFit="1" customWidth="1"/>
    <col min="7678" max="7678" width="10.28515625" style="166" customWidth="1"/>
    <col min="7679" max="7679" width="9.140625" style="166"/>
    <col min="7680" max="7680" width="10" style="166" bestFit="1" customWidth="1"/>
    <col min="7681" max="7681" width="11" style="166" bestFit="1" customWidth="1"/>
    <col min="7682" max="7682" width="12.7109375" style="166" customWidth="1"/>
    <col min="7683" max="7683" width="12.28515625" style="166" customWidth="1"/>
    <col min="7684" max="7684" width="14.42578125" style="166" bestFit="1" customWidth="1"/>
    <col min="7685" max="7685" width="13" style="166" bestFit="1" customWidth="1"/>
    <col min="7686" max="7686" width="10.5703125" style="166" bestFit="1" customWidth="1"/>
    <col min="7687" max="7929" width="9.140625" style="166"/>
    <col min="7930" max="7930" width="16.140625" style="166" customWidth="1"/>
    <col min="7931" max="7931" width="11.42578125" style="166" bestFit="1" customWidth="1"/>
    <col min="7932" max="7932" width="9.5703125" style="166" bestFit="1" customWidth="1"/>
    <col min="7933" max="7933" width="7.7109375" style="166" bestFit="1" customWidth="1"/>
    <col min="7934" max="7934" width="10.28515625" style="166" customWidth="1"/>
    <col min="7935" max="7935" width="9.140625" style="166"/>
    <col min="7936" max="7936" width="10" style="166" bestFit="1" customWidth="1"/>
    <col min="7937" max="7937" width="11" style="166" bestFit="1" customWidth="1"/>
    <col min="7938" max="7938" width="12.7109375" style="166" customWidth="1"/>
    <col min="7939" max="7939" width="12.28515625" style="166" customWidth="1"/>
    <col min="7940" max="7940" width="14.42578125" style="166" bestFit="1" customWidth="1"/>
    <col min="7941" max="7941" width="13" style="166" bestFit="1" customWidth="1"/>
    <col min="7942" max="7942" width="10.5703125" style="166" bestFit="1" customWidth="1"/>
    <col min="7943" max="8185" width="9.140625" style="166"/>
    <col min="8186" max="8186" width="16.140625" style="166" customWidth="1"/>
    <col min="8187" max="8187" width="11.42578125" style="166" bestFit="1" customWidth="1"/>
    <col min="8188" max="8188" width="9.5703125" style="166" bestFit="1" customWidth="1"/>
    <col min="8189" max="8189" width="7.7109375" style="166" bestFit="1" customWidth="1"/>
    <col min="8190" max="8190" width="10.28515625" style="166" customWidth="1"/>
    <col min="8191" max="8191" width="9.140625" style="166"/>
    <col min="8192" max="8192" width="10" style="166" bestFit="1" customWidth="1"/>
    <col min="8193" max="8193" width="11" style="166" bestFit="1" customWidth="1"/>
    <col min="8194" max="8194" width="12.7109375" style="166" customWidth="1"/>
    <col min="8195" max="8195" width="12.28515625" style="166" customWidth="1"/>
    <col min="8196" max="8196" width="14.42578125" style="166" bestFit="1" customWidth="1"/>
    <col min="8197" max="8197" width="13" style="166" bestFit="1" customWidth="1"/>
    <col min="8198" max="8198" width="10.5703125" style="166" bestFit="1" customWidth="1"/>
    <col min="8199" max="8441" width="9.140625" style="166"/>
    <col min="8442" max="8442" width="16.140625" style="166" customWidth="1"/>
    <col min="8443" max="8443" width="11.42578125" style="166" bestFit="1" customWidth="1"/>
    <col min="8444" max="8444" width="9.5703125" style="166" bestFit="1" customWidth="1"/>
    <col min="8445" max="8445" width="7.7109375" style="166" bestFit="1" customWidth="1"/>
    <col min="8446" max="8446" width="10.28515625" style="166" customWidth="1"/>
    <col min="8447" max="8447" width="9.140625" style="166"/>
    <col min="8448" max="8448" width="10" style="166" bestFit="1" customWidth="1"/>
    <col min="8449" max="8449" width="11" style="166" bestFit="1" customWidth="1"/>
    <col min="8450" max="8450" width="12.7109375" style="166" customWidth="1"/>
    <col min="8451" max="8451" width="12.28515625" style="166" customWidth="1"/>
    <col min="8452" max="8452" width="14.42578125" style="166" bestFit="1" customWidth="1"/>
    <col min="8453" max="8453" width="13" style="166" bestFit="1" customWidth="1"/>
    <col min="8454" max="8454" width="10.5703125" style="166" bestFit="1" customWidth="1"/>
    <col min="8455" max="8697" width="9.140625" style="166"/>
    <col min="8698" max="8698" width="16.140625" style="166" customWidth="1"/>
    <col min="8699" max="8699" width="11.42578125" style="166" bestFit="1" customWidth="1"/>
    <col min="8700" max="8700" width="9.5703125" style="166" bestFit="1" customWidth="1"/>
    <col min="8701" max="8701" width="7.7109375" style="166" bestFit="1" customWidth="1"/>
    <col min="8702" max="8702" width="10.28515625" style="166" customWidth="1"/>
    <col min="8703" max="8703" width="9.140625" style="166"/>
    <col min="8704" max="8704" width="10" style="166" bestFit="1" customWidth="1"/>
    <col min="8705" max="8705" width="11" style="166" bestFit="1" customWidth="1"/>
    <col min="8706" max="8706" width="12.7109375" style="166" customWidth="1"/>
    <col min="8707" max="8707" width="12.28515625" style="166" customWidth="1"/>
    <col min="8708" max="8708" width="14.42578125" style="166" bestFit="1" customWidth="1"/>
    <col min="8709" max="8709" width="13" style="166" bestFit="1" customWidth="1"/>
    <col min="8710" max="8710" width="10.5703125" style="166" bestFit="1" customWidth="1"/>
    <col min="8711" max="8953" width="9.140625" style="166"/>
    <col min="8954" max="8954" width="16.140625" style="166" customWidth="1"/>
    <col min="8955" max="8955" width="11.42578125" style="166" bestFit="1" customWidth="1"/>
    <col min="8956" max="8956" width="9.5703125" style="166" bestFit="1" customWidth="1"/>
    <col min="8957" max="8957" width="7.7109375" style="166" bestFit="1" customWidth="1"/>
    <col min="8958" max="8958" width="10.28515625" style="166" customWidth="1"/>
    <col min="8959" max="8959" width="9.140625" style="166"/>
    <col min="8960" max="8960" width="10" style="166" bestFit="1" customWidth="1"/>
    <col min="8961" max="8961" width="11" style="166" bestFit="1" customWidth="1"/>
    <col min="8962" max="8962" width="12.7109375" style="166" customWidth="1"/>
    <col min="8963" max="8963" width="12.28515625" style="166" customWidth="1"/>
    <col min="8964" max="8964" width="14.42578125" style="166" bestFit="1" customWidth="1"/>
    <col min="8965" max="8965" width="13" style="166" bestFit="1" customWidth="1"/>
    <col min="8966" max="8966" width="10.5703125" style="166" bestFit="1" customWidth="1"/>
    <col min="8967" max="9209" width="9.140625" style="166"/>
    <col min="9210" max="9210" width="16.140625" style="166" customWidth="1"/>
    <col min="9211" max="9211" width="11.42578125" style="166" bestFit="1" customWidth="1"/>
    <col min="9212" max="9212" width="9.5703125" style="166" bestFit="1" customWidth="1"/>
    <col min="9213" max="9213" width="7.7109375" style="166" bestFit="1" customWidth="1"/>
    <col min="9214" max="9214" width="10.28515625" style="166" customWidth="1"/>
    <col min="9215" max="9215" width="9.140625" style="166"/>
    <col min="9216" max="9216" width="10" style="166" bestFit="1" customWidth="1"/>
    <col min="9217" max="9217" width="11" style="166" bestFit="1" customWidth="1"/>
    <col min="9218" max="9218" width="12.7109375" style="166" customWidth="1"/>
    <col min="9219" max="9219" width="12.28515625" style="166" customWidth="1"/>
    <col min="9220" max="9220" width="14.42578125" style="166" bestFit="1" customWidth="1"/>
    <col min="9221" max="9221" width="13" style="166" bestFit="1" customWidth="1"/>
    <col min="9222" max="9222" width="10.5703125" style="166" bestFit="1" customWidth="1"/>
    <col min="9223" max="9465" width="9.140625" style="166"/>
    <col min="9466" max="9466" width="16.140625" style="166" customWidth="1"/>
    <col min="9467" max="9467" width="11.42578125" style="166" bestFit="1" customWidth="1"/>
    <col min="9468" max="9468" width="9.5703125" style="166" bestFit="1" customWidth="1"/>
    <col min="9469" max="9469" width="7.7109375" style="166" bestFit="1" customWidth="1"/>
    <col min="9470" max="9470" width="10.28515625" style="166" customWidth="1"/>
    <col min="9471" max="9471" width="9.140625" style="166"/>
    <col min="9472" max="9472" width="10" style="166" bestFit="1" customWidth="1"/>
    <col min="9473" max="9473" width="11" style="166" bestFit="1" customWidth="1"/>
    <col min="9474" max="9474" width="12.7109375" style="166" customWidth="1"/>
    <col min="9475" max="9475" width="12.28515625" style="166" customWidth="1"/>
    <col min="9476" max="9476" width="14.42578125" style="166" bestFit="1" customWidth="1"/>
    <col min="9477" max="9477" width="13" style="166" bestFit="1" customWidth="1"/>
    <col min="9478" max="9478" width="10.5703125" style="166" bestFit="1" customWidth="1"/>
    <col min="9479" max="9721" width="9.140625" style="166"/>
    <col min="9722" max="9722" width="16.140625" style="166" customWidth="1"/>
    <col min="9723" max="9723" width="11.42578125" style="166" bestFit="1" customWidth="1"/>
    <col min="9724" max="9724" width="9.5703125" style="166" bestFit="1" customWidth="1"/>
    <col min="9725" max="9725" width="7.7109375" style="166" bestFit="1" customWidth="1"/>
    <col min="9726" max="9726" width="10.28515625" style="166" customWidth="1"/>
    <col min="9727" max="9727" width="9.140625" style="166"/>
    <col min="9728" max="9728" width="10" style="166" bestFit="1" customWidth="1"/>
    <col min="9729" max="9729" width="11" style="166" bestFit="1" customWidth="1"/>
    <col min="9730" max="9730" width="12.7109375" style="166" customWidth="1"/>
    <col min="9731" max="9731" width="12.28515625" style="166" customWidth="1"/>
    <col min="9732" max="9732" width="14.42578125" style="166" bestFit="1" customWidth="1"/>
    <col min="9733" max="9733" width="13" style="166" bestFit="1" customWidth="1"/>
    <col min="9734" max="9734" width="10.5703125" style="166" bestFit="1" customWidth="1"/>
    <col min="9735" max="9977" width="9.140625" style="166"/>
    <col min="9978" max="9978" width="16.140625" style="166" customWidth="1"/>
    <col min="9979" max="9979" width="11.42578125" style="166" bestFit="1" customWidth="1"/>
    <col min="9980" max="9980" width="9.5703125" style="166" bestFit="1" customWidth="1"/>
    <col min="9981" max="9981" width="7.7109375" style="166" bestFit="1" customWidth="1"/>
    <col min="9982" max="9982" width="10.28515625" style="166" customWidth="1"/>
    <col min="9983" max="9983" width="9.140625" style="166"/>
    <col min="9984" max="9984" width="10" style="166" bestFit="1" customWidth="1"/>
    <col min="9985" max="9985" width="11" style="166" bestFit="1" customWidth="1"/>
    <col min="9986" max="9986" width="12.7109375" style="166" customWidth="1"/>
    <col min="9987" max="9987" width="12.28515625" style="166" customWidth="1"/>
    <col min="9988" max="9988" width="14.42578125" style="166" bestFit="1" customWidth="1"/>
    <col min="9989" max="9989" width="13" style="166" bestFit="1" customWidth="1"/>
    <col min="9990" max="9990" width="10.5703125" style="166" bestFit="1" customWidth="1"/>
    <col min="9991" max="10233" width="9.140625" style="166"/>
    <col min="10234" max="10234" width="16.140625" style="166" customWidth="1"/>
    <col min="10235" max="10235" width="11.42578125" style="166" bestFit="1" customWidth="1"/>
    <col min="10236" max="10236" width="9.5703125" style="166" bestFit="1" customWidth="1"/>
    <col min="10237" max="10237" width="7.7109375" style="166" bestFit="1" customWidth="1"/>
    <col min="10238" max="10238" width="10.28515625" style="166" customWidth="1"/>
    <col min="10239" max="10239" width="9.140625" style="166"/>
    <col min="10240" max="10240" width="10" style="166" bestFit="1" customWidth="1"/>
    <col min="10241" max="10241" width="11" style="166" bestFit="1" customWidth="1"/>
    <col min="10242" max="10242" width="12.7109375" style="166" customWidth="1"/>
    <col min="10243" max="10243" width="12.28515625" style="166" customWidth="1"/>
    <col min="10244" max="10244" width="14.42578125" style="166" bestFit="1" customWidth="1"/>
    <col min="10245" max="10245" width="13" style="166" bestFit="1" customWidth="1"/>
    <col min="10246" max="10246" width="10.5703125" style="166" bestFit="1" customWidth="1"/>
    <col min="10247" max="10489" width="9.140625" style="166"/>
    <col min="10490" max="10490" width="16.140625" style="166" customWidth="1"/>
    <col min="10491" max="10491" width="11.42578125" style="166" bestFit="1" customWidth="1"/>
    <col min="10492" max="10492" width="9.5703125" style="166" bestFit="1" customWidth="1"/>
    <col min="10493" max="10493" width="7.7109375" style="166" bestFit="1" customWidth="1"/>
    <col min="10494" max="10494" width="10.28515625" style="166" customWidth="1"/>
    <col min="10495" max="10495" width="9.140625" style="166"/>
    <col min="10496" max="10496" width="10" style="166" bestFit="1" customWidth="1"/>
    <col min="10497" max="10497" width="11" style="166" bestFit="1" customWidth="1"/>
    <col min="10498" max="10498" width="12.7109375" style="166" customWidth="1"/>
    <col min="10499" max="10499" width="12.28515625" style="166" customWidth="1"/>
    <col min="10500" max="10500" width="14.42578125" style="166" bestFit="1" customWidth="1"/>
    <col min="10501" max="10501" width="13" style="166" bestFit="1" customWidth="1"/>
    <col min="10502" max="10502" width="10.5703125" style="166" bestFit="1" customWidth="1"/>
    <col min="10503" max="10745" width="9.140625" style="166"/>
    <col min="10746" max="10746" width="16.140625" style="166" customWidth="1"/>
    <col min="10747" max="10747" width="11.42578125" style="166" bestFit="1" customWidth="1"/>
    <col min="10748" max="10748" width="9.5703125" style="166" bestFit="1" customWidth="1"/>
    <col min="10749" max="10749" width="7.7109375" style="166" bestFit="1" customWidth="1"/>
    <col min="10750" max="10750" width="10.28515625" style="166" customWidth="1"/>
    <col min="10751" max="10751" width="9.140625" style="166"/>
    <col min="10752" max="10752" width="10" style="166" bestFit="1" customWidth="1"/>
    <col min="10753" max="10753" width="11" style="166" bestFit="1" customWidth="1"/>
    <col min="10754" max="10754" width="12.7109375" style="166" customWidth="1"/>
    <col min="10755" max="10755" width="12.28515625" style="166" customWidth="1"/>
    <col min="10756" max="10756" width="14.42578125" style="166" bestFit="1" customWidth="1"/>
    <col min="10757" max="10757" width="13" style="166" bestFit="1" customWidth="1"/>
    <col min="10758" max="10758" width="10.5703125" style="166" bestFit="1" customWidth="1"/>
    <col min="10759" max="11001" width="9.140625" style="166"/>
    <col min="11002" max="11002" width="16.140625" style="166" customWidth="1"/>
    <col min="11003" max="11003" width="11.42578125" style="166" bestFit="1" customWidth="1"/>
    <col min="11004" max="11004" width="9.5703125" style="166" bestFit="1" customWidth="1"/>
    <col min="11005" max="11005" width="7.7109375" style="166" bestFit="1" customWidth="1"/>
    <col min="11006" max="11006" width="10.28515625" style="166" customWidth="1"/>
    <col min="11007" max="11007" width="9.140625" style="166"/>
    <col min="11008" max="11008" width="10" style="166" bestFit="1" customWidth="1"/>
    <col min="11009" max="11009" width="11" style="166" bestFit="1" customWidth="1"/>
    <col min="11010" max="11010" width="12.7109375" style="166" customWidth="1"/>
    <col min="11011" max="11011" width="12.28515625" style="166" customWidth="1"/>
    <col min="11012" max="11012" width="14.42578125" style="166" bestFit="1" customWidth="1"/>
    <col min="11013" max="11013" width="13" style="166" bestFit="1" customWidth="1"/>
    <col min="11014" max="11014" width="10.5703125" style="166" bestFit="1" customWidth="1"/>
    <col min="11015" max="11257" width="9.140625" style="166"/>
    <col min="11258" max="11258" width="16.140625" style="166" customWidth="1"/>
    <col min="11259" max="11259" width="11.42578125" style="166" bestFit="1" customWidth="1"/>
    <col min="11260" max="11260" width="9.5703125" style="166" bestFit="1" customWidth="1"/>
    <col min="11261" max="11261" width="7.7109375" style="166" bestFit="1" customWidth="1"/>
    <col min="11262" max="11262" width="10.28515625" style="166" customWidth="1"/>
    <col min="11263" max="11263" width="9.140625" style="166"/>
    <col min="11264" max="11264" width="10" style="166" bestFit="1" customWidth="1"/>
    <col min="11265" max="11265" width="11" style="166" bestFit="1" customWidth="1"/>
    <col min="11266" max="11266" width="12.7109375" style="166" customWidth="1"/>
    <col min="11267" max="11267" width="12.28515625" style="166" customWidth="1"/>
    <col min="11268" max="11268" width="14.42578125" style="166" bestFit="1" customWidth="1"/>
    <col min="11269" max="11269" width="13" style="166" bestFit="1" customWidth="1"/>
    <col min="11270" max="11270" width="10.5703125" style="166" bestFit="1" customWidth="1"/>
    <col min="11271" max="11513" width="9.140625" style="166"/>
    <col min="11514" max="11514" width="16.140625" style="166" customWidth="1"/>
    <col min="11515" max="11515" width="11.42578125" style="166" bestFit="1" customWidth="1"/>
    <col min="11516" max="11516" width="9.5703125" style="166" bestFit="1" customWidth="1"/>
    <col min="11517" max="11517" width="7.7109375" style="166" bestFit="1" customWidth="1"/>
    <col min="11518" max="11518" width="10.28515625" style="166" customWidth="1"/>
    <col min="11519" max="11519" width="9.140625" style="166"/>
    <col min="11520" max="11520" width="10" style="166" bestFit="1" customWidth="1"/>
    <col min="11521" max="11521" width="11" style="166" bestFit="1" customWidth="1"/>
    <col min="11522" max="11522" width="12.7109375" style="166" customWidth="1"/>
    <col min="11523" max="11523" width="12.28515625" style="166" customWidth="1"/>
    <col min="11524" max="11524" width="14.42578125" style="166" bestFit="1" customWidth="1"/>
    <col min="11525" max="11525" width="13" style="166" bestFit="1" customWidth="1"/>
    <col min="11526" max="11526" width="10.5703125" style="166" bestFit="1" customWidth="1"/>
    <col min="11527" max="11769" width="9.140625" style="166"/>
    <col min="11770" max="11770" width="16.140625" style="166" customWidth="1"/>
    <col min="11771" max="11771" width="11.42578125" style="166" bestFit="1" customWidth="1"/>
    <col min="11772" max="11772" width="9.5703125" style="166" bestFit="1" customWidth="1"/>
    <col min="11773" max="11773" width="7.7109375" style="166" bestFit="1" customWidth="1"/>
    <col min="11774" max="11774" width="10.28515625" style="166" customWidth="1"/>
    <col min="11775" max="11775" width="9.140625" style="166"/>
    <col min="11776" max="11776" width="10" style="166" bestFit="1" customWidth="1"/>
    <col min="11777" max="11777" width="11" style="166" bestFit="1" customWidth="1"/>
    <col min="11778" max="11778" width="12.7109375" style="166" customWidth="1"/>
    <col min="11779" max="11779" width="12.28515625" style="166" customWidth="1"/>
    <col min="11780" max="11780" width="14.42578125" style="166" bestFit="1" customWidth="1"/>
    <col min="11781" max="11781" width="13" style="166" bestFit="1" customWidth="1"/>
    <col min="11782" max="11782" width="10.5703125" style="166" bestFit="1" customWidth="1"/>
    <col min="11783" max="12025" width="9.140625" style="166"/>
    <col min="12026" max="12026" width="16.140625" style="166" customWidth="1"/>
    <col min="12027" max="12027" width="11.42578125" style="166" bestFit="1" customWidth="1"/>
    <col min="12028" max="12028" width="9.5703125" style="166" bestFit="1" customWidth="1"/>
    <col min="12029" max="12029" width="7.7109375" style="166" bestFit="1" customWidth="1"/>
    <col min="12030" max="12030" width="10.28515625" style="166" customWidth="1"/>
    <col min="12031" max="12031" width="9.140625" style="166"/>
    <col min="12032" max="12032" width="10" style="166" bestFit="1" customWidth="1"/>
    <col min="12033" max="12033" width="11" style="166" bestFit="1" customWidth="1"/>
    <col min="12034" max="12034" width="12.7109375" style="166" customWidth="1"/>
    <col min="12035" max="12035" width="12.28515625" style="166" customWidth="1"/>
    <col min="12036" max="12036" width="14.42578125" style="166" bestFit="1" customWidth="1"/>
    <col min="12037" max="12037" width="13" style="166" bestFit="1" customWidth="1"/>
    <col min="12038" max="12038" width="10.5703125" style="166" bestFit="1" customWidth="1"/>
    <col min="12039" max="12281" width="9.140625" style="166"/>
    <col min="12282" max="12282" width="16.140625" style="166" customWidth="1"/>
    <col min="12283" max="12283" width="11.42578125" style="166" bestFit="1" customWidth="1"/>
    <col min="12284" max="12284" width="9.5703125" style="166" bestFit="1" customWidth="1"/>
    <col min="12285" max="12285" width="7.7109375" style="166" bestFit="1" customWidth="1"/>
    <col min="12286" max="12286" width="10.28515625" style="166" customWidth="1"/>
    <col min="12287" max="12287" width="9.140625" style="166"/>
    <col min="12288" max="12288" width="10" style="166" bestFit="1" customWidth="1"/>
    <col min="12289" max="12289" width="11" style="166" bestFit="1" customWidth="1"/>
    <col min="12290" max="12290" width="12.7109375" style="166" customWidth="1"/>
    <col min="12291" max="12291" width="12.28515625" style="166" customWidth="1"/>
    <col min="12292" max="12292" width="14.42578125" style="166" bestFit="1" customWidth="1"/>
    <col min="12293" max="12293" width="13" style="166" bestFit="1" customWidth="1"/>
    <col min="12294" max="12294" width="10.5703125" style="166" bestFit="1" customWidth="1"/>
    <col min="12295" max="12537" width="9.140625" style="166"/>
    <col min="12538" max="12538" width="16.140625" style="166" customWidth="1"/>
    <col min="12539" max="12539" width="11.42578125" style="166" bestFit="1" customWidth="1"/>
    <col min="12540" max="12540" width="9.5703125" style="166" bestFit="1" customWidth="1"/>
    <col min="12541" max="12541" width="7.7109375" style="166" bestFit="1" customWidth="1"/>
    <col min="12542" max="12542" width="10.28515625" style="166" customWidth="1"/>
    <col min="12543" max="12543" width="9.140625" style="166"/>
    <col min="12544" max="12544" width="10" style="166" bestFit="1" customWidth="1"/>
    <col min="12545" max="12545" width="11" style="166" bestFit="1" customWidth="1"/>
    <col min="12546" max="12546" width="12.7109375" style="166" customWidth="1"/>
    <col min="12547" max="12547" width="12.28515625" style="166" customWidth="1"/>
    <col min="12548" max="12548" width="14.42578125" style="166" bestFit="1" customWidth="1"/>
    <col min="12549" max="12549" width="13" style="166" bestFit="1" customWidth="1"/>
    <col min="12550" max="12550" width="10.5703125" style="166" bestFit="1" customWidth="1"/>
    <col min="12551" max="12793" width="9.140625" style="166"/>
    <col min="12794" max="12794" width="16.140625" style="166" customWidth="1"/>
    <col min="12795" max="12795" width="11.42578125" style="166" bestFit="1" customWidth="1"/>
    <col min="12796" max="12796" width="9.5703125" style="166" bestFit="1" customWidth="1"/>
    <col min="12797" max="12797" width="7.7109375" style="166" bestFit="1" customWidth="1"/>
    <col min="12798" max="12798" width="10.28515625" style="166" customWidth="1"/>
    <col min="12799" max="12799" width="9.140625" style="166"/>
    <col min="12800" max="12800" width="10" style="166" bestFit="1" customWidth="1"/>
    <col min="12801" max="12801" width="11" style="166" bestFit="1" customWidth="1"/>
    <col min="12802" max="12802" width="12.7109375" style="166" customWidth="1"/>
    <col min="12803" max="12803" width="12.28515625" style="166" customWidth="1"/>
    <col min="12804" max="12804" width="14.42578125" style="166" bestFit="1" customWidth="1"/>
    <col min="12805" max="12805" width="13" style="166" bestFit="1" customWidth="1"/>
    <col min="12806" max="12806" width="10.5703125" style="166" bestFit="1" customWidth="1"/>
    <col min="12807" max="13049" width="9.140625" style="166"/>
    <col min="13050" max="13050" width="16.140625" style="166" customWidth="1"/>
    <col min="13051" max="13051" width="11.42578125" style="166" bestFit="1" customWidth="1"/>
    <col min="13052" max="13052" width="9.5703125" style="166" bestFit="1" customWidth="1"/>
    <col min="13053" max="13053" width="7.7109375" style="166" bestFit="1" customWidth="1"/>
    <col min="13054" max="13054" width="10.28515625" style="166" customWidth="1"/>
    <col min="13055" max="13055" width="9.140625" style="166"/>
    <col min="13056" max="13056" width="10" style="166" bestFit="1" customWidth="1"/>
    <col min="13057" max="13057" width="11" style="166" bestFit="1" customWidth="1"/>
    <col min="13058" max="13058" width="12.7109375" style="166" customWidth="1"/>
    <col min="13059" max="13059" width="12.28515625" style="166" customWidth="1"/>
    <col min="13060" max="13060" width="14.42578125" style="166" bestFit="1" customWidth="1"/>
    <col min="13061" max="13061" width="13" style="166" bestFit="1" customWidth="1"/>
    <col min="13062" max="13062" width="10.5703125" style="166" bestFit="1" customWidth="1"/>
    <col min="13063" max="13305" width="9.140625" style="166"/>
    <col min="13306" max="13306" width="16.140625" style="166" customWidth="1"/>
    <col min="13307" max="13307" width="11.42578125" style="166" bestFit="1" customWidth="1"/>
    <col min="13308" max="13308" width="9.5703125" style="166" bestFit="1" customWidth="1"/>
    <col min="13309" max="13309" width="7.7109375" style="166" bestFit="1" customWidth="1"/>
    <col min="13310" max="13310" width="10.28515625" style="166" customWidth="1"/>
    <col min="13311" max="13311" width="9.140625" style="166"/>
    <col min="13312" max="13312" width="10" style="166" bestFit="1" customWidth="1"/>
    <col min="13313" max="13313" width="11" style="166" bestFit="1" customWidth="1"/>
    <col min="13314" max="13314" width="12.7109375" style="166" customWidth="1"/>
    <col min="13315" max="13315" width="12.28515625" style="166" customWidth="1"/>
    <col min="13316" max="13316" width="14.42578125" style="166" bestFit="1" customWidth="1"/>
    <col min="13317" max="13317" width="13" style="166" bestFit="1" customWidth="1"/>
    <col min="13318" max="13318" width="10.5703125" style="166" bestFit="1" customWidth="1"/>
    <col min="13319" max="13561" width="9.140625" style="166"/>
    <col min="13562" max="13562" width="16.140625" style="166" customWidth="1"/>
    <col min="13563" max="13563" width="11.42578125" style="166" bestFit="1" customWidth="1"/>
    <col min="13564" max="13564" width="9.5703125" style="166" bestFit="1" customWidth="1"/>
    <col min="13565" max="13565" width="7.7109375" style="166" bestFit="1" customWidth="1"/>
    <col min="13566" max="13566" width="10.28515625" style="166" customWidth="1"/>
    <col min="13567" max="13567" width="9.140625" style="166"/>
    <col min="13568" max="13568" width="10" style="166" bestFit="1" customWidth="1"/>
    <col min="13569" max="13569" width="11" style="166" bestFit="1" customWidth="1"/>
    <col min="13570" max="13570" width="12.7109375" style="166" customWidth="1"/>
    <col min="13571" max="13571" width="12.28515625" style="166" customWidth="1"/>
    <col min="13572" max="13572" width="14.42578125" style="166" bestFit="1" customWidth="1"/>
    <col min="13573" max="13573" width="13" style="166" bestFit="1" customWidth="1"/>
    <col min="13574" max="13574" width="10.5703125" style="166" bestFit="1" customWidth="1"/>
    <col min="13575" max="13817" width="9.140625" style="166"/>
    <col min="13818" max="13818" width="16.140625" style="166" customWidth="1"/>
    <col min="13819" max="13819" width="11.42578125" style="166" bestFit="1" customWidth="1"/>
    <col min="13820" max="13820" width="9.5703125" style="166" bestFit="1" customWidth="1"/>
    <col min="13821" max="13821" width="7.7109375" style="166" bestFit="1" customWidth="1"/>
    <col min="13822" max="13822" width="10.28515625" style="166" customWidth="1"/>
    <col min="13823" max="13823" width="9.140625" style="166"/>
    <col min="13824" max="13824" width="10" style="166" bestFit="1" customWidth="1"/>
    <col min="13825" max="13825" width="11" style="166" bestFit="1" customWidth="1"/>
    <col min="13826" max="13826" width="12.7109375" style="166" customWidth="1"/>
    <col min="13827" max="13827" width="12.28515625" style="166" customWidth="1"/>
    <col min="13828" max="13828" width="14.42578125" style="166" bestFit="1" customWidth="1"/>
    <col min="13829" max="13829" width="13" style="166" bestFit="1" customWidth="1"/>
    <col min="13830" max="13830" width="10.5703125" style="166" bestFit="1" customWidth="1"/>
    <col min="13831" max="14073" width="9.140625" style="166"/>
    <col min="14074" max="14074" width="16.140625" style="166" customWidth="1"/>
    <col min="14075" max="14075" width="11.42578125" style="166" bestFit="1" customWidth="1"/>
    <col min="14076" max="14076" width="9.5703125" style="166" bestFit="1" customWidth="1"/>
    <col min="14077" max="14077" width="7.7109375" style="166" bestFit="1" customWidth="1"/>
    <col min="14078" max="14078" width="10.28515625" style="166" customWidth="1"/>
    <col min="14079" max="14079" width="9.140625" style="166"/>
    <col min="14080" max="14080" width="10" style="166" bestFit="1" customWidth="1"/>
    <col min="14081" max="14081" width="11" style="166" bestFit="1" customWidth="1"/>
    <col min="14082" max="14082" width="12.7109375" style="166" customWidth="1"/>
    <col min="14083" max="14083" width="12.28515625" style="166" customWidth="1"/>
    <col min="14084" max="14084" width="14.42578125" style="166" bestFit="1" customWidth="1"/>
    <col min="14085" max="14085" width="13" style="166" bestFit="1" customWidth="1"/>
    <col min="14086" max="14086" width="10.5703125" style="166" bestFit="1" customWidth="1"/>
    <col min="14087" max="14329" width="9.140625" style="166"/>
    <col min="14330" max="14330" width="16.140625" style="166" customWidth="1"/>
    <col min="14331" max="14331" width="11.42578125" style="166" bestFit="1" customWidth="1"/>
    <col min="14332" max="14332" width="9.5703125" style="166" bestFit="1" customWidth="1"/>
    <col min="14333" max="14333" width="7.7109375" style="166" bestFit="1" customWidth="1"/>
    <col min="14334" max="14334" width="10.28515625" style="166" customWidth="1"/>
    <col min="14335" max="14335" width="9.140625" style="166"/>
    <col min="14336" max="14336" width="10" style="166" bestFit="1" customWidth="1"/>
    <col min="14337" max="14337" width="11" style="166" bestFit="1" customWidth="1"/>
    <col min="14338" max="14338" width="12.7109375" style="166" customWidth="1"/>
    <col min="14339" max="14339" width="12.28515625" style="166" customWidth="1"/>
    <col min="14340" max="14340" width="14.42578125" style="166" bestFit="1" customWidth="1"/>
    <col min="14341" max="14341" width="13" style="166" bestFit="1" customWidth="1"/>
    <col min="14342" max="14342" width="10.5703125" style="166" bestFit="1" customWidth="1"/>
    <col min="14343" max="14585" width="9.140625" style="166"/>
    <col min="14586" max="14586" width="16.140625" style="166" customWidth="1"/>
    <col min="14587" max="14587" width="11.42578125" style="166" bestFit="1" customWidth="1"/>
    <col min="14588" max="14588" width="9.5703125" style="166" bestFit="1" customWidth="1"/>
    <col min="14589" max="14589" width="7.7109375" style="166" bestFit="1" customWidth="1"/>
    <col min="14590" max="14590" width="10.28515625" style="166" customWidth="1"/>
    <col min="14591" max="14591" width="9.140625" style="166"/>
    <col min="14592" max="14592" width="10" style="166" bestFit="1" customWidth="1"/>
    <col min="14593" max="14593" width="11" style="166" bestFit="1" customWidth="1"/>
    <col min="14594" max="14594" width="12.7109375" style="166" customWidth="1"/>
    <col min="14595" max="14595" width="12.28515625" style="166" customWidth="1"/>
    <col min="14596" max="14596" width="14.42578125" style="166" bestFit="1" customWidth="1"/>
    <col min="14597" max="14597" width="13" style="166" bestFit="1" customWidth="1"/>
    <col min="14598" max="14598" width="10.5703125" style="166" bestFit="1" customWidth="1"/>
    <col min="14599" max="14841" width="9.140625" style="166"/>
    <col min="14842" max="14842" width="16.140625" style="166" customWidth="1"/>
    <col min="14843" max="14843" width="11.42578125" style="166" bestFit="1" customWidth="1"/>
    <col min="14844" max="14844" width="9.5703125" style="166" bestFit="1" customWidth="1"/>
    <col min="14845" max="14845" width="7.7109375" style="166" bestFit="1" customWidth="1"/>
    <col min="14846" max="14846" width="10.28515625" style="166" customWidth="1"/>
    <col min="14847" max="14847" width="9.140625" style="166"/>
    <col min="14848" max="14848" width="10" style="166" bestFit="1" customWidth="1"/>
    <col min="14849" max="14849" width="11" style="166" bestFit="1" customWidth="1"/>
    <col min="14850" max="14850" width="12.7109375" style="166" customWidth="1"/>
    <col min="14851" max="14851" width="12.28515625" style="166" customWidth="1"/>
    <col min="14852" max="14852" width="14.42578125" style="166" bestFit="1" customWidth="1"/>
    <col min="14853" max="14853" width="13" style="166" bestFit="1" customWidth="1"/>
    <col min="14854" max="14854" width="10.5703125" style="166" bestFit="1" customWidth="1"/>
    <col min="14855" max="15097" width="9.140625" style="166"/>
    <col min="15098" max="15098" width="16.140625" style="166" customWidth="1"/>
    <col min="15099" max="15099" width="11.42578125" style="166" bestFit="1" customWidth="1"/>
    <col min="15100" max="15100" width="9.5703125" style="166" bestFit="1" customWidth="1"/>
    <col min="15101" max="15101" width="7.7109375" style="166" bestFit="1" customWidth="1"/>
    <col min="15102" max="15102" width="10.28515625" style="166" customWidth="1"/>
    <col min="15103" max="15103" width="9.140625" style="166"/>
    <col min="15104" max="15104" width="10" style="166" bestFit="1" customWidth="1"/>
    <col min="15105" max="15105" width="11" style="166" bestFit="1" customWidth="1"/>
    <col min="15106" max="15106" width="12.7109375" style="166" customWidth="1"/>
    <col min="15107" max="15107" width="12.28515625" style="166" customWidth="1"/>
    <col min="15108" max="15108" width="14.42578125" style="166" bestFit="1" customWidth="1"/>
    <col min="15109" max="15109" width="13" style="166" bestFit="1" customWidth="1"/>
    <col min="15110" max="15110" width="10.5703125" style="166" bestFit="1" customWidth="1"/>
    <col min="15111" max="15353" width="9.140625" style="166"/>
    <col min="15354" max="15354" width="16.140625" style="166" customWidth="1"/>
    <col min="15355" max="15355" width="11.42578125" style="166" bestFit="1" customWidth="1"/>
    <col min="15356" max="15356" width="9.5703125" style="166" bestFit="1" customWidth="1"/>
    <col min="15357" max="15357" width="7.7109375" style="166" bestFit="1" customWidth="1"/>
    <col min="15358" max="15358" width="10.28515625" style="166" customWidth="1"/>
    <col min="15359" max="15359" width="9.140625" style="166"/>
    <col min="15360" max="15360" width="10" style="166" bestFit="1" customWidth="1"/>
    <col min="15361" max="15361" width="11" style="166" bestFit="1" customWidth="1"/>
    <col min="15362" max="15362" width="12.7109375" style="166" customWidth="1"/>
    <col min="15363" max="15363" width="12.28515625" style="166" customWidth="1"/>
    <col min="15364" max="15364" width="14.42578125" style="166" bestFit="1" customWidth="1"/>
    <col min="15365" max="15365" width="13" style="166" bestFit="1" customWidth="1"/>
    <col min="15366" max="15366" width="10.5703125" style="166" bestFit="1" customWidth="1"/>
    <col min="15367" max="15609" width="9.140625" style="166"/>
    <col min="15610" max="15610" width="16.140625" style="166" customWidth="1"/>
    <col min="15611" max="15611" width="11.42578125" style="166" bestFit="1" customWidth="1"/>
    <col min="15612" max="15612" width="9.5703125" style="166" bestFit="1" customWidth="1"/>
    <col min="15613" max="15613" width="7.7109375" style="166" bestFit="1" customWidth="1"/>
    <col min="15614" max="15614" width="10.28515625" style="166" customWidth="1"/>
    <col min="15615" max="15615" width="9.140625" style="166"/>
    <col min="15616" max="15616" width="10" style="166" bestFit="1" customWidth="1"/>
    <col min="15617" max="15617" width="11" style="166" bestFit="1" customWidth="1"/>
    <col min="15618" max="15618" width="12.7109375" style="166" customWidth="1"/>
    <col min="15619" max="15619" width="12.28515625" style="166" customWidth="1"/>
    <col min="15620" max="15620" width="14.42578125" style="166" bestFit="1" customWidth="1"/>
    <col min="15621" max="15621" width="13" style="166" bestFit="1" customWidth="1"/>
    <col min="15622" max="15622" width="10.5703125" style="166" bestFit="1" customWidth="1"/>
    <col min="15623" max="15865" width="9.140625" style="166"/>
    <col min="15866" max="15866" width="16.140625" style="166" customWidth="1"/>
    <col min="15867" max="15867" width="11.42578125" style="166" bestFit="1" customWidth="1"/>
    <col min="15868" max="15868" width="9.5703125" style="166" bestFit="1" customWidth="1"/>
    <col min="15869" max="15869" width="7.7109375" style="166" bestFit="1" customWidth="1"/>
    <col min="15870" max="15870" width="10.28515625" style="166" customWidth="1"/>
    <col min="15871" max="15871" width="9.140625" style="166"/>
    <col min="15872" max="15872" width="10" style="166" bestFit="1" customWidth="1"/>
    <col min="15873" max="15873" width="11" style="166" bestFit="1" customWidth="1"/>
    <col min="15874" max="15874" width="12.7109375" style="166" customWidth="1"/>
    <col min="15875" max="15875" width="12.28515625" style="166" customWidth="1"/>
    <col min="15876" max="15876" width="14.42578125" style="166" bestFit="1" customWidth="1"/>
    <col min="15877" max="15877" width="13" style="166" bestFit="1" customWidth="1"/>
    <col min="15878" max="15878" width="10.5703125" style="166" bestFit="1" customWidth="1"/>
    <col min="15879" max="16121" width="9.140625" style="166"/>
    <col min="16122" max="16122" width="16.140625" style="166" customWidth="1"/>
    <col min="16123" max="16123" width="11.42578125" style="166" bestFit="1" customWidth="1"/>
    <col min="16124" max="16124" width="9.5703125" style="166" bestFit="1" customWidth="1"/>
    <col min="16125" max="16125" width="7.7109375" style="166" bestFit="1" customWidth="1"/>
    <col min="16126" max="16126" width="10.28515625" style="166" customWidth="1"/>
    <col min="16127" max="16127" width="9.140625" style="166"/>
    <col min="16128" max="16128" width="10" style="166" bestFit="1" customWidth="1"/>
    <col min="16129" max="16129" width="11" style="166" bestFit="1" customWidth="1"/>
    <col min="16130" max="16130" width="12.7109375" style="166" customWidth="1"/>
    <col min="16131" max="16131" width="12.28515625" style="166" customWidth="1"/>
    <col min="16132" max="16132" width="14.42578125" style="166" bestFit="1" customWidth="1"/>
    <col min="16133" max="16133" width="13" style="166" bestFit="1" customWidth="1"/>
    <col min="16134" max="16134" width="10.5703125" style="166" bestFit="1" customWidth="1"/>
    <col min="16135" max="16384" width="9.140625" style="166"/>
  </cols>
  <sheetData>
    <row r="1" spans="1:13" ht="34.5" customHeight="1" thickBot="1">
      <c r="A1" s="356" t="s">
        <v>457</v>
      </c>
      <c r="B1" s="356"/>
      <c r="C1" s="356"/>
      <c r="D1" s="356"/>
      <c r="E1" s="356"/>
      <c r="G1" s="165"/>
      <c r="H1" s="165"/>
      <c r="I1" s="165"/>
      <c r="J1" s="165"/>
      <c r="K1" s="165"/>
      <c r="L1" s="165"/>
      <c r="M1" s="165"/>
    </row>
    <row r="2" spans="1:13" ht="19.5" thickBot="1">
      <c r="A2" s="357" t="s">
        <v>68</v>
      </c>
      <c r="B2" s="363" t="s">
        <v>158</v>
      </c>
      <c r="C2" s="363" t="s">
        <v>62</v>
      </c>
      <c r="D2" s="378" t="s">
        <v>63</v>
      </c>
      <c r="E2" s="361" t="s">
        <v>215</v>
      </c>
    </row>
    <row r="3" spans="1:13" ht="19.5" thickBot="1">
      <c r="A3" s="358"/>
      <c r="B3" s="364"/>
      <c r="C3" s="364"/>
      <c r="D3" s="379"/>
      <c r="E3" s="362"/>
    </row>
    <row r="4" spans="1:13" ht="21" customHeight="1" thickBot="1">
      <c r="A4" s="74">
        <v>1400</v>
      </c>
      <c r="B4" s="74">
        <f t="shared" ref="B4" si="0">SUM(B5:B37)</f>
        <v>1048071</v>
      </c>
      <c r="C4" s="74">
        <f>SUM(C5:C37)</f>
        <v>841135</v>
      </c>
      <c r="D4" s="74">
        <f>B4-C4-E4</f>
        <v>202193</v>
      </c>
      <c r="E4" s="74">
        <f t="shared" ref="E4" si="1">SUM(E5:E37)</f>
        <v>4743</v>
      </c>
      <c r="F4" s="167"/>
      <c r="G4" s="168"/>
      <c r="I4" s="168"/>
    </row>
    <row r="5" spans="1:13" ht="21" customHeight="1" thickBot="1">
      <c r="A5" s="5" t="s">
        <v>41</v>
      </c>
      <c r="B5" s="79">
        <v>53637</v>
      </c>
      <c r="C5" s="80">
        <v>39439</v>
      </c>
      <c r="D5" s="76">
        <f>B5-C5-E5</f>
        <v>14016</v>
      </c>
      <c r="E5" s="80">
        <v>182</v>
      </c>
      <c r="F5" s="167"/>
      <c r="G5" s="168"/>
      <c r="I5" s="168"/>
    </row>
    <row r="6" spans="1:13" ht="21" customHeight="1" thickBot="1">
      <c r="A6" s="11" t="s">
        <v>42</v>
      </c>
      <c r="B6" s="278">
        <v>24514</v>
      </c>
      <c r="C6" s="80">
        <v>18016</v>
      </c>
      <c r="D6" s="83">
        <f t="shared" ref="D6:D37" si="2">B6-C6-E6</f>
        <v>6438</v>
      </c>
      <c r="E6" s="80">
        <v>60</v>
      </c>
      <c r="F6" s="167"/>
      <c r="G6" s="168"/>
      <c r="I6" s="168"/>
    </row>
    <row r="7" spans="1:13" ht="21" customHeight="1" thickBot="1">
      <c r="A7" s="11" t="s">
        <v>43</v>
      </c>
      <c r="B7" s="278">
        <v>14746</v>
      </c>
      <c r="C7" s="80">
        <v>11239</v>
      </c>
      <c r="D7" s="83">
        <f t="shared" si="2"/>
        <v>3484</v>
      </c>
      <c r="E7" s="80">
        <v>23</v>
      </c>
      <c r="F7" s="167"/>
      <c r="G7" s="168"/>
      <c r="I7" s="168"/>
    </row>
    <row r="8" spans="1:13" ht="21" customHeight="1" thickBot="1">
      <c r="A8" s="11" t="s">
        <v>0</v>
      </c>
      <c r="B8" s="278">
        <v>90131</v>
      </c>
      <c r="C8" s="80">
        <v>66919</v>
      </c>
      <c r="D8" s="83">
        <f t="shared" si="2"/>
        <v>22800</v>
      </c>
      <c r="E8" s="80">
        <v>412</v>
      </c>
      <c r="F8" s="167"/>
      <c r="G8" s="168"/>
      <c r="I8" s="168"/>
    </row>
    <row r="9" spans="1:13" ht="21" customHeight="1" thickBot="1">
      <c r="A9" s="11" t="s">
        <v>33</v>
      </c>
      <c r="B9" s="278">
        <v>46007</v>
      </c>
      <c r="C9" s="80">
        <v>39139</v>
      </c>
      <c r="D9" s="83">
        <f t="shared" si="2"/>
        <v>6577</v>
      </c>
      <c r="E9" s="80">
        <v>291</v>
      </c>
      <c r="F9" s="167"/>
      <c r="G9" s="168"/>
      <c r="I9" s="168"/>
    </row>
    <row r="10" spans="1:13" ht="21" customHeight="1" thickBot="1">
      <c r="A10" s="11" t="s">
        <v>44</v>
      </c>
      <c r="B10" s="278">
        <v>5113</v>
      </c>
      <c r="C10" s="80">
        <v>3976</v>
      </c>
      <c r="D10" s="83">
        <f t="shared" si="2"/>
        <v>1128</v>
      </c>
      <c r="E10" s="80">
        <v>9</v>
      </c>
      <c r="F10" s="167"/>
      <c r="G10" s="168"/>
      <c r="I10" s="168"/>
    </row>
    <row r="11" spans="1:13" ht="21" customHeight="1" thickBot="1">
      <c r="A11" s="11" t="s">
        <v>1</v>
      </c>
      <c r="B11" s="278">
        <v>12158</v>
      </c>
      <c r="C11" s="80">
        <v>10830</v>
      </c>
      <c r="D11" s="83">
        <f t="shared" si="2"/>
        <v>1292</v>
      </c>
      <c r="E11" s="80">
        <v>36</v>
      </c>
      <c r="F11" s="167"/>
      <c r="G11" s="168"/>
      <c r="I11" s="168"/>
    </row>
    <row r="12" spans="1:13" ht="21" customHeight="1" thickBot="1">
      <c r="A12" s="11" t="s">
        <v>45</v>
      </c>
      <c r="B12" s="278">
        <v>10886</v>
      </c>
      <c r="C12" s="80">
        <v>7460</v>
      </c>
      <c r="D12" s="83">
        <f t="shared" si="2"/>
        <v>3403</v>
      </c>
      <c r="E12" s="80">
        <v>23</v>
      </c>
      <c r="F12" s="167"/>
      <c r="G12" s="168"/>
      <c r="I12" s="168"/>
    </row>
    <row r="13" spans="1:13" ht="21" customHeight="1" thickBot="1">
      <c r="A13" s="11" t="s">
        <v>46</v>
      </c>
      <c r="B13" s="278">
        <v>5806</v>
      </c>
      <c r="C13" s="80">
        <v>4207</v>
      </c>
      <c r="D13" s="83">
        <f t="shared" si="2"/>
        <v>1586</v>
      </c>
      <c r="E13" s="80">
        <v>13</v>
      </c>
      <c r="F13" s="167"/>
      <c r="G13" s="168"/>
      <c r="I13" s="168"/>
    </row>
    <row r="14" spans="1:13" ht="21" customHeight="1" thickBot="1">
      <c r="A14" s="11" t="s">
        <v>47</v>
      </c>
      <c r="B14" s="278">
        <v>64448</v>
      </c>
      <c r="C14" s="80">
        <v>51172</v>
      </c>
      <c r="D14" s="83">
        <f t="shared" si="2"/>
        <v>12993</v>
      </c>
      <c r="E14" s="80">
        <v>283</v>
      </c>
      <c r="F14" s="167"/>
      <c r="G14" s="168"/>
      <c r="I14" s="168"/>
    </row>
    <row r="15" spans="1:13" ht="21" customHeight="1" thickBot="1">
      <c r="A15" s="11" t="s">
        <v>29</v>
      </c>
      <c r="B15" s="278">
        <v>6468</v>
      </c>
      <c r="C15" s="80">
        <v>4789</v>
      </c>
      <c r="D15" s="83">
        <f t="shared" si="2"/>
        <v>1671</v>
      </c>
      <c r="E15" s="80">
        <v>8</v>
      </c>
      <c r="F15" s="167"/>
      <c r="G15" s="168"/>
      <c r="I15" s="168"/>
    </row>
    <row r="16" spans="1:13" ht="21" customHeight="1" thickBot="1">
      <c r="A16" s="11" t="s">
        <v>2</v>
      </c>
      <c r="B16" s="278">
        <v>82351</v>
      </c>
      <c r="C16" s="80">
        <v>73239</v>
      </c>
      <c r="D16" s="83">
        <f t="shared" si="2"/>
        <v>8901</v>
      </c>
      <c r="E16" s="80">
        <v>211</v>
      </c>
      <c r="F16" s="167"/>
      <c r="G16" s="168"/>
      <c r="I16" s="168"/>
    </row>
    <row r="17" spans="1:9" ht="21" customHeight="1" thickBot="1">
      <c r="A17" s="11" t="s">
        <v>3</v>
      </c>
      <c r="B17" s="278">
        <v>12167</v>
      </c>
      <c r="C17" s="80">
        <v>9168</v>
      </c>
      <c r="D17" s="83">
        <f t="shared" si="2"/>
        <v>2966</v>
      </c>
      <c r="E17" s="80">
        <v>33</v>
      </c>
      <c r="F17" s="167"/>
      <c r="G17" s="168"/>
      <c r="I17" s="168"/>
    </row>
    <row r="18" spans="1:9" ht="21" customHeight="1" thickBot="1">
      <c r="A18" s="11" t="s">
        <v>4</v>
      </c>
      <c r="B18" s="278">
        <v>12685</v>
      </c>
      <c r="C18" s="80">
        <v>9071</v>
      </c>
      <c r="D18" s="83">
        <f t="shared" si="2"/>
        <v>3570</v>
      </c>
      <c r="E18" s="80">
        <v>44</v>
      </c>
      <c r="F18" s="167"/>
      <c r="G18" s="168"/>
      <c r="I18" s="168"/>
    </row>
    <row r="19" spans="1:9" ht="21" customHeight="1" thickBot="1">
      <c r="A19" s="11" t="s">
        <v>48</v>
      </c>
      <c r="B19" s="278">
        <v>11587</v>
      </c>
      <c r="C19" s="80">
        <v>9917</v>
      </c>
      <c r="D19" s="83">
        <f t="shared" si="2"/>
        <v>1639</v>
      </c>
      <c r="E19" s="80">
        <v>31</v>
      </c>
      <c r="F19" s="167"/>
      <c r="G19" s="168"/>
      <c r="I19" s="168"/>
    </row>
    <row r="20" spans="1:9" ht="21" customHeight="1" thickBot="1">
      <c r="A20" s="11" t="s">
        <v>49</v>
      </c>
      <c r="B20" s="278">
        <v>94905</v>
      </c>
      <c r="C20" s="80">
        <v>81053</v>
      </c>
      <c r="D20" s="83">
        <f t="shared" si="2"/>
        <v>12977</v>
      </c>
      <c r="E20" s="80">
        <v>875</v>
      </c>
      <c r="F20" s="167"/>
      <c r="G20" s="168"/>
      <c r="I20" s="168"/>
    </row>
    <row r="21" spans="1:9" ht="21" customHeight="1" thickBot="1">
      <c r="A21" s="11" t="s">
        <v>50</v>
      </c>
      <c r="B21" s="278">
        <v>56018</v>
      </c>
      <c r="C21" s="80">
        <v>48634</v>
      </c>
      <c r="D21" s="83">
        <f t="shared" si="2"/>
        <v>7254</v>
      </c>
      <c r="E21" s="80">
        <v>130</v>
      </c>
      <c r="F21" s="167"/>
      <c r="G21" s="168"/>
      <c r="I21" s="168"/>
    </row>
    <row r="22" spans="1:9" ht="21" customHeight="1" thickBot="1">
      <c r="A22" s="11" t="s">
        <v>51</v>
      </c>
      <c r="B22" s="278">
        <v>85539</v>
      </c>
      <c r="C22" s="80">
        <v>74082</v>
      </c>
      <c r="D22" s="83">
        <f t="shared" si="2"/>
        <v>10590</v>
      </c>
      <c r="E22" s="80">
        <v>867</v>
      </c>
      <c r="F22" s="167"/>
      <c r="G22" s="168"/>
      <c r="I22" s="168"/>
    </row>
    <row r="23" spans="1:9" ht="21" customHeight="1" thickBot="1">
      <c r="A23" s="11" t="s">
        <v>5</v>
      </c>
      <c r="B23" s="278">
        <v>54817</v>
      </c>
      <c r="C23" s="80">
        <v>41762</v>
      </c>
      <c r="D23" s="83">
        <f t="shared" si="2"/>
        <v>12845</v>
      </c>
      <c r="E23" s="80">
        <v>210</v>
      </c>
      <c r="F23" s="167"/>
      <c r="G23" s="168"/>
      <c r="I23" s="168"/>
    </row>
    <row r="24" spans="1:9" ht="21" customHeight="1" thickBot="1">
      <c r="A24" s="11" t="s">
        <v>52</v>
      </c>
      <c r="B24" s="278">
        <v>21110</v>
      </c>
      <c r="C24" s="80">
        <v>17512</v>
      </c>
      <c r="D24" s="83">
        <f t="shared" si="2"/>
        <v>3548</v>
      </c>
      <c r="E24" s="80">
        <v>50</v>
      </c>
      <c r="F24" s="167"/>
      <c r="G24" s="168"/>
      <c r="I24" s="168"/>
    </row>
    <row r="25" spans="1:9" ht="21" customHeight="1" thickBot="1">
      <c r="A25" s="11" t="s">
        <v>6</v>
      </c>
      <c r="B25" s="278">
        <v>14236</v>
      </c>
      <c r="C25" s="80">
        <v>11048</v>
      </c>
      <c r="D25" s="83">
        <f t="shared" si="2"/>
        <v>3156</v>
      </c>
      <c r="E25" s="80">
        <v>32</v>
      </c>
      <c r="F25" s="167"/>
      <c r="G25" s="168"/>
      <c r="I25" s="168"/>
    </row>
    <row r="26" spans="1:9" ht="21" customHeight="1" thickBot="1">
      <c r="A26" s="11" t="s">
        <v>53</v>
      </c>
      <c r="B26" s="278">
        <v>13683</v>
      </c>
      <c r="C26" s="80">
        <v>9877</v>
      </c>
      <c r="D26" s="83">
        <f t="shared" si="2"/>
        <v>3785</v>
      </c>
      <c r="E26" s="80">
        <v>21</v>
      </c>
      <c r="F26" s="167"/>
      <c r="G26" s="168"/>
      <c r="I26" s="168"/>
    </row>
    <row r="27" spans="1:9" ht="21" customHeight="1" thickBot="1">
      <c r="A27" s="11" t="s">
        <v>54</v>
      </c>
      <c r="B27" s="278">
        <v>32864</v>
      </c>
      <c r="C27" s="80">
        <v>24856</v>
      </c>
      <c r="D27" s="83">
        <f t="shared" si="2"/>
        <v>7891</v>
      </c>
      <c r="E27" s="80">
        <v>117</v>
      </c>
      <c r="F27" s="167"/>
      <c r="G27" s="168"/>
      <c r="I27" s="168"/>
    </row>
    <row r="28" spans="1:9" ht="21" customHeight="1" thickBot="1">
      <c r="A28" s="11" t="s">
        <v>55</v>
      </c>
      <c r="B28" s="278">
        <v>20902</v>
      </c>
      <c r="C28" s="80">
        <v>16086</v>
      </c>
      <c r="D28" s="83">
        <f t="shared" si="2"/>
        <v>4745</v>
      </c>
      <c r="E28" s="80">
        <v>71</v>
      </c>
      <c r="F28" s="167"/>
      <c r="G28" s="168"/>
      <c r="I28" s="168"/>
    </row>
    <row r="29" spans="1:9" ht="21" customHeight="1" thickBot="1">
      <c r="A29" s="11" t="s">
        <v>56</v>
      </c>
      <c r="B29" s="278">
        <v>5848</v>
      </c>
      <c r="C29" s="80">
        <v>5169</v>
      </c>
      <c r="D29" s="83">
        <f t="shared" si="2"/>
        <v>666</v>
      </c>
      <c r="E29" s="80">
        <v>13</v>
      </c>
      <c r="F29" s="167"/>
      <c r="G29" s="168"/>
      <c r="I29" s="168"/>
    </row>
    <row r="30" spans="1:9" ht="21" customHeight="1" thickBot="1">
      <c r="A30" s="11" t="s">
        <v>7</v>
      </c>
      <c r="B30" s="278">
        <v>17081</v>
      </c>
      <c r="C30" s="80">
        <v>13338</v>
      </c>
      <c r="D30" s="83">
        <f t="shared" si="2"/>
        <v>3699</v>
      </c>
      <c r="E30" s="80">
        <v>44</v>
      </c>
      <c r="F30" s="167"/>
      <c r="G30" s="168"/>
      <c r="I30" s="168"/>
    </row>
    <row r="31" spans="1:9" ht="21" customHeight="1" thickBot="1">
      <c r="A31" s="11" t="s">
        <v>57</v>
      </c>
      <c r="B31" s="278">
        <v>40131</v>
      </c>
      <c r="C31" s="80">
        <v>33125</v>
      </c>
      <c r="D31" s="83">
        <f t="shared" si="2"/>
        <v>6875</v>
      </c>
      <c r="E31" s="80">
        <v>131</v>
      </c>
      <c r="F31" s="167"/>
      <c r="G31" s="168"/>
      <c r="I31" s="168"/>
    </row>
    <row r="32" spans="1:9" ht="21" customHeight="1" thickBot="1">
      <c r="A32" s="11" t="s">
        <v>8</v>
      </c>
      <c r="B32" s="278">
        <v>20545</v>
      </c>
      <c r="C32" s="80">
        <v>15863</v>
      </c>
      <c r="D32" s="83">
        <f t="shared" si="2"/>
        <v>4642</v>
      </c>
      <c r="E32" s="80">
        <v>40</v>
      </c>
      <c r="F32" s="167"/>
      <c r="G32" s="168"/>
      <c r="I32" s="168"/>
    </row>
    <row r="33" spans="1:9" ht="21" customHeight="1" thickBot="1">
      <c r="A33" s="11" t="s">
        <v>9</v>
      </c>
      <c r="B33" s="278">
        <v>46559</v>
      </c>
      <c r="C33" s="80">
        <v>35229</v>
      </c>
      <c r="D33" s="83">
        <f t="shared" si="2"/>
        <v>11048</v>
      </c>
      <c r="E33" s="80">
        <v>282</v>
      </c>
      <c r="F33" s="167"/>
      <c r="G33" s="168"/>
      <c r="I33" s="168"/>
    </row>
    <row r="34" spans="1:9" ht="21" customHeight="1" thickBot="1">
      <c r="A34" s="11" t="s">
        <v>58</v>
      </c>
      <c r="B34" s="278">
        <v>21361</v>
      </c>
      <c r="C34" s="80">
        <v>16743</v>
      </c>
      <c r="D34" s="83">
        <f t="shared" si="2"/>
        <v>4558</v>
      </c>
      <c r="E34" s="80">
        <v>60</v>
      </c>
      <c r="F34" s="167"/>
      <c r="G34" s="168"/>
      <c r="I34" s="168"/>
    </row>
    <row r="35" spans="1:9" ht="21" customHeight="1" thickBot="1">
      <c r="A35" s="11" t="s">
        <v>10</v>
      </c>
      <c r="B35" s="278">
        <v>13185</v>
      </c>
      <c r="C35" s="80">
        <v>12248</v>
      </c>
      <c r="D35" s="83">
        <f t="shared" si="2"/>
        <v>909</v>
      </c>
      <c r="E35" s="80">
        <v>28</v>
      </c>
      <c r="F35" s="167"/>
      <c r="G35" s="168"/>
      <c r="I35" s="168"/>
    </row>
    <row r="36" spans="1:9" ht="21" customHeight="1" thickBot="1">
      <c r="A36" s="11" t="s">
        <v>11</v>
      </c>
      <c r="B36" s="278">
        <v>19624</v>
      </c>
      <c r="C36" s="80">
        <v>13575</v>
      </c>
      <c r="D36" s="83">
        <f t="shared" si="2"/>
        <v>6008</v>
      </c>
      <c r="E36" s="80">
        <v>41</v>
      </c>
      <c r="F36" s="167"/>
      <c r="G36" s="168"/>
      <c r="I36" s="168"/>
    </row>
    <row r="37" spans="1:9" ht="21" customHeight="1" thickBot="1">
      <c r="A37" s="11" t="s">
        <v>59</v>
      </c>
      <c r="B37" s="278">
        <v>16959</v>
      </c>
      <c r="C37" s="80">
        <v>12354</v>
      </c>
      <c r="D37" s="83">
        <f t="shared" si="2"/>
        <v>4533</v>
      </c>
      <c r="E37" s="80">
        <v>72</v>
      </c>
      <c r="F37" s="167"/>
      <c r="G37" s="168"/>
    </row>
    <row r="38" spans="1:9" ht="21" customHeight="1">
      <c r="A38" s="353"/>
      <c r="B38" s="353"/>
      <c r="C38" s="370"/>
      <c r="D38" s="370"/>
      <c r="E38" s="370"/>
      <c r="F38" s="167"/>
    </row>
    <row r="39" spans="1:9">
      <c r="A39" s="353"/>
      <c r="B39" s="353"/>
      <c r="C39" s="371"/>
      <c r="D39" s="371"/>
      <c r="E39" s="371"/>
    </row>
    <row r="43" spans="1:9" ht="18.75" customHeight="1"/>
  </sheetData>
  <mergeCells count="8">
    <mergeCell ref="A38:E38"/>
    <mergeCell ref="A39:E39"/>
    <mergeCell ref="A1:E1"/>
    <mergeCell ref="A2:A3"/>
    <mergeCell ref="C2:C3"/>
    <mergeCell ref="D2:D3"/>
    <mergeCell ref="E2:E3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9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197A1-AF53-49C9-BF2B-16CF7A5B8DEB}">
  <sheetPr>
    <tabColor rgb="FF9999FF"/>
    <pageSetUpPr fitToPage="1"/>
  </sheetPr>
  <dimension ref="A1:M42"/>
  <sheetViews>
    <sheetView rightToLeft="1" view="pageBreakPreview" zoomScaleSheetLayoutView="100" workbookViewId="0">
      <selection sqref="A1:K1"/>
    </sheetView>
  </sheetViews>
  <sheetFormatPr defaultRowHeight="18"/>
  <cols>
    <col min="1" max="1" width="19" style="183" customWidth="1"/>
    <col min="2" max="11" width="10" style="183" customWidth="1"/>
    <col min="12" max="232" width="9.140625" style="183"/>
    <col min="233" max="233" width="19" style="183" customWidth="1"/>
    <col min="234" max="234" width="12.140625" style="183" customWidth="1"/>
    <col min="235" max="235" width="12.7109375" style="183" customWidth="1"/>
    <col min="236" max="236" width="10.28515625" style="183" bestFit="1" customWidth="1"/>
    <col min="237" max="237" width="10.28515625" style="183" customWidth="1"/>
    <col min="238" max="238" width="10.28515625" style="183" bestFit="1" customWidth="1"/>
    <col min="239" max="239" width="10.5703125" style="183" customWidth="1"/>
    <col min="240" max="242" width="9.140625" style="183"/>
    <col min="243" max="243" width="10.42578125" style="183" customWidth="1"/>
    <col min="244" max="488" width="9.140625" style="183"/>
    <col min="489" max="489" width="19" style="183" customWidth="1"/>
    <col min="490" max="490" width="12.140625" style="183" customWidth="1"/>
    <col min="491" max="491" width="12.7109375" style="183" customWidth="1"/>
    <col min="492" max="492" width="10.28515625" style="183" bestFit="1" customWidth="1"/>
    <col min="493" max="493" width="10.28515625" style="183" customWidth="1"/>
    <col min="494" max="494" width="10.28515625" style="183" bestFit="1" customWidth="1"/>
    <col min="495" max="495" width="10.5703125" style="183" customWidth="1"/>
    <col min="496" max="498" width="9.140625" style="183"/>
    <col min="499" max="499" width="10.42578125" style="183" customWidth="1"/>
    <col min="500" max="744" width="9.140625" style="183"/>
    <col min="745" max="745" width="19" style="183" customWidth="1"/>
    <col min="746" max="746" width="12.140625" style="183" customWidth="1"/>
    <col min="747" max="747" width="12.7109375" style="183" customWidth="1"/>
    <col min="748" max="748" width="10.28515625" style="183" bestFit="1" customWidth="1"/>
    <col min="749" max="749" width="10.28515625" style="183" customWidth="1"/>
    <col min="750" max="750" width="10.28515625" style="183" bestFit="1" customWidth="1"/>
    <col min="751" max="751" width="10.5703125" style="183" customWidth="1"/>
    <col min="752" max="754" width="9.140625" style="183"/>
    <col min="755" max="755" width="10.42578125" style="183" customWidth="1"/>
    <col min="756" max="1000" width="9.140625" style="183"/>
    <col min="1001" max="1001" width="19" style="183" customWidth="1"/>
    <col min="1002" max="1002" width="12.140625" style="183" customWidth="1"/>
    <col min="1003" max="1003" width="12.7109375" style="183" customWidth="1"/>
    <col min="1004" max="1004" width="10.28515625" style="183" bestFit="1" customWidth="1"/>
    <col min="1005" max="1005" width="10.28515625" style="183" customWidth="1"/>
    <col min="1006" max="1006" width="10.28515625" style="183" bestFit="1" customWidth="1"/>
    <col min="1007" max="1007" width="10.5703125" style="183" customWidth="1"/>
    <col min="1008" max="1010" width="9.140625" style="183"/>
    <col min="1011" max="1011" width="10.42578125" style="183" customWidth="1"/>
    <col min="1012" max="1256" width="9.140625" style="183"/>
    <col min="1257" max="1257" width="19" style="183" customWidth="1"/>
    <col min="1258" max="1258" width="12.140625" style="183" customWidth="1"/>
    <col min="1259" max="1259" width="12.7109375" style="183" customWidth="1"/>
    <col min="1260" max="1260" width="10.28515625" style="183" bestFit="1" customWidth="1"/>
    <col min="1261" max="1261" width="10.28515625" style="183" customWidth="1"/>
    <col min="1262" max="1262" width="10.28515625" style="183" bestFit="1" customWidth="1"/>
    <col min="1263" max="1263" width="10.5703125" style="183" customWidth="1"/>
    <col min="1264" max="1266" width="9.140625" style="183"/>
    <col min="1267" max="1267" width="10.42578125" style="183" customWidth="1"/>
    <col min="1268" max="1512" width="9.140625" style="183"/>
    <col min="1513" max="1513" width="19" style="183" customWidth="1"/>
    <col min="1514" max="1514" width="12.140625" style="183" customWidth="1"/>
    <col min="1515" max="1515" width="12.7109375" style="183" customWidth="1"/>
    <col min="1516" max="1516" width="10.28515625" style="183" bestFit="1" customWidth="1"/>
    <col min="1517" max="1517" width="10.28515625" style="183" customWidth="1"/>
    <col min="1518" max="1518" width="10.28515625" style="183" bestFit="1" customWidth="1"/>
    <col min="1519" max="1519" width="10.5703125" style="183" customWidth="1"/>
    <col min="1520" max="1522" width="9.140625" style="183"/>
    <col min="1523" max="1523" width="10.42578125" style="183" customWidth="1"/>
    <col min="1524" max="1768" width="9.140625" style="183"/>
    <col min="1769" max="1769" width="19" style="183" customWidth="1"/>
    <col min="1770" max="1770" width="12.140625" style="183" customWidth="1"/>
    <col min="1771" max="1771" width="12.7109375" style="183" customWidth="1"/>
    <col min="1772" max="1772" width="10.28515625" style="183" bestFit="1" customWidth="1"/>
    <col min="1773" max="1773" width="10.28515625" style="183" customWidth="1"/>
    <col min="1774" max="1774" width="10.28515625" style="183" bestFit="1" customWidth="1"/>
    <col min="1775" max="1775" width="10.5703125" style="183" customWidth="1"/>
    <col min="1776" max="1778" width="9.140625" style="183"/>
    <col min="1779" max="1779" width="10.42578125" style="183" customWidth="1"/>
    <col min="1780" max="2024" width="9.140625" style="183"/>
    <col min="2025" max="2025" width="19" style="183" customWidth="1"/>
    <col min="2026" max="2026" width="12.140625" style="183" customWidth="1"/>
    <col min="2027" max="2027" width="12.7109375" style="183" customWidth="1"/>
    <col min="2028" max="2028" width="10.28515625" style="183" bestFit="1" customWidth="1"/>
    <col min="2029" max="2029" width="10.28515625" style="183" customWidth="1"/>
    <col min="2030" max="2030" width="10.28515625" style="183" bestFit="1" customWidth="1"/>
    <col min="2031" max="2031" width="10.5703125" style="183" customWidth="1"/>
    <col min="2032" max="2034" width="9.140625" style="183"/>
    <col min="2035" max="2035" width="10.42578125" style="183" customWidth="1"/>
    <col min="2036" max="2280" width="9.140625" style="183"/>
    <col min="2281" max="2281" width="19" style="183" customWidth="1"/>
    <col min="2282" max="2282" width="12.140625" style="183" customWidth="1"/>
    <col min="2283" max="2283" width="12.7109375" style="183" customWidth="1"/>
    <col min="2284" max="2284" width="10.28515625" style="183" bestFit="1" customWidth="1"/>
    <col min="2285" max="2285" width="10.28515625" style="183" customWidth="1"/>
    <col min="2286" max="2286" width="10.28515625" style="183" bestFit="1" customWidth="1"/>
    <col min="2287" max="2287" width="10.5703125" style="183" customWidth="1"/>
    <col min="2288" max="2290" width="9.140625" style="183"/>
    <col min="2291" max="2291" width="10.42578125" style="183" customWidth="1"/>
    <col min="2292" max="2536" width="9.140625" style="183"/>
    <col min="2537" max="2537" width="19" style="183" customWidth="1"/>
    <col min="2538" max="2538" width="12.140625" style="183" customWidth="1"/>
    <col min="2539" max="2539" width="12.7109375" style="183" customWidth="1"/>
    <col min="2540" max="2540" width="10.28515625" style="183" bestFit="1" customWidth="1"/>
    <col min="2541" max="2541" width="10.28515625" style="183" customWidth="1"/>
    <col min="2542" max="2542" width="10.28515625" style="183" bestFit="1" customWidth="1"/>
    <col min="2543" max="2543" width="10.5703125" style="183" customWidth="1"/>
    <col min="2544" max="2546" width="9.140625" style="183"/>
    <col min="2547" max="2547" width="10.42578125" style="183" customWidth="1"/>
    <col min="2548" max="2792" width="9.140625" style="183"/>
    <col min="2793" max="2793" width="19" style="183" customWidth="1"/>
    <col min="2794" max="2794" width="12.140625" style="183" customWidth="1"/>
    <col min="2795" max="2795" width="12.7109375" style="183" customWidth="1"/>
    <col min="2796" max="2796" width="10.28515625" style="183" bestFit="1" customWidth="1"/>
    <col min="2797" max="2797" width="10.28515625" style="183" customWidth="1"/>
    <col min="2798" max="2798" width="10.28515625" style="183" bestFit="1" customWidth="1"/>
    <col min="2799" max="2799" width="10.5703125" style="183" customWidth="1"/>
    <col min="2800" max="2802" width="9.140625" style="183"/>
    <col min="2803" max="2803" width="10.42578125" style="183" customWidth="1"/>
    <col min="2804" max="3048" width="9.140625" style="183"/>
    <col min="3049" max="3049" width="19" style="183" customWidth="1"/>
    <col min="3050" max="3050" width="12.140625" style="183" customWidth="1"/>
    <col min="3051" max="3051" width="12.7109375" style="183" customWidth="1"/>
    <col min="3052" max="3052" width="10.28515625" style="183" bestFit="1" customWidth="1"/>
    <col min="3053" max="3053" width="10.28515625" style="183" customWidth="1"/>
    <col min="3054" max="3054" width="10.28515625" style="183" bestFit="1" customWidth="1"/>
    <col min="3055" max="3055" width="10.5703125" style="183" customWidth="1"/>
    <col min="3056" max="3058" width="9.140625" style="183"/>
    <col min="3059" max="3059" width="10.42578125" style="183" customWidth="1"/>
    <col min="3060" max="3304" width="9.140625" style="183"/>
    <col min="3305" max="3305" width="19" style="183" customWidth="1"/>
    <col min="3306" max="3306" width="12.140625" style="183" customWidth="1"/>
    <col min="3307" max="3307" width="12.7109375" style="183" customWidth="1"/>
    <col min="3308" max="3308" width="10.28515625" style="183" bestFit="1" customWidth="1"/>
    <col min="3309" max="3309" width="10.28515625" style="183" customWidth="1"/>
    <col min="3310" max="3310" width="10.28515625" style="183" bestFit="1" customWidth="1"/>
    <col min="3311" max="3311" width="10.5703125" style="183" customWidth="1"/>
    <col min="3312" max="3314" width="9.140625" style="183"/>
    <col min="3315" max="3315" width="10.42578125" style="183" customWidth="1"/>
    <col min="3316" max="3560" width="9.140625" style="183"/>
    <col min="3561" max="3561" width="19" style="183" customWidth="1"/>
    <col min="3562" max="3562" width="12.140625" style="183" customWidth="1"/>
    <col min="3563" max="3563" width="12.7109375" style="183" customWidth="1"/>
    <col min="3564" max="3564" width="10.28515625" style="183" bestFit="1" customWidth="1"/>
    <col min="3565" max="3565" width="10.28515625" style="183" customWidth="1"/>
    <col min="3566" max="3566" width="10.28515625" style="183" bestFit="1" customWidth="1"/>
    <col min="3567" max="3567" width="10.5703125" style="183" customWidth="1"/>
    <col min="3568" max="3570" width="9.140625" style="183"/>
    <col min="3571" max="3571" width="10.42578125" style="183" customWidth="1"/>
    <col min="3572" max="3816" width="9.140625" style="183"/>
    <col min="3817" max="3817" width="19" style="183" customWidth="1"/>
    <col min="3818" max="3818" width="12.140625" style="183" customWidth="1"/>
    <col min="3819" max="3819" width="12.7109375" style="183" customWidth="1"/>
    <col min="3820" max="3820" width="10.28515625" style="183" bestFit="1" customWidth="1"/>
    <col min="3821" max="3821" width="10.28515625" style="183" customWidth="1"/>
    <col min="3822" max="3822" width="10.28515625" style="183" bestFit="1" customWidth="1"/>
    <col min="3823" max="3823" width="10.5703125" style="183" customWidth="1"/>
    <col min="3824" max="3826" width="9.140625" style="183"/>
    <col min="3827" max="3827" width="10.42578125" style="183" customWidth="1"/>
    <col min="3828" max="4072" width="9.140625" style="183"/>
    <col min="4073" max="4073" width="19" style="183" customWidth="1"/>
    <col min="4074" max="4074" width="12.140625" style="183" customWidth="1"/>
    <col min="4075" max="4075" width="12.7109375" style="183" customWidth="1"/>
    <col min="4076" max="4076" width="10.28515625" style="183" bestFit="1" customWidth="1"/>
    <col min="4077" max="4077" width="10.28515625" style="183" customWidth="1"/>
    <col min="4078" max="4078" width="10.28515625" style="183" bestFit="1" customWidth="1"/>
    <col min="4079" max="4079" width="10.5703125" style="183" customWidth="1"/>
    <col min="4080" max="4082" width="9.140625" style="183"/>
    <col min="4083" max="4083" width="10.42578125" style="183" customWidth="1"/>
    <col min="4084" max="4328" width="9.140625" style="183"/>
    <col min="4329" max="4329" width="19" style="183" customWidth="1"/>
    <col min="4330" max="4330" width="12.140625" style="183" customWidth="1"/>
    <col min="4331" max="4331" width="12.7109375" style="183" customWidth="1"/>
    <col min="4332" max="4332" width="10.28515625" style="183" bestFit="1" customWidth="1"/>
    <col min="4333" max="4333" width="10.28515625" style="183" customWidth="1"/>
    <col min="4334" max="4334" width="10.28515625" style="183" bestFit="1" customWidth="1"/>
    <col min="4335" max="4335" width="10.5703125" style="183" customWidth="1"/>
    <col min="4336" max="4338" width="9.140625" style="183"/>
    <col min="4339" max="4339" width="10.42578125" style="183" customWidth="1"/>
    <col min="4340" max="4584" width="9.140625" style="183"/>
    <col min="4585" max="4585" width="19" style="183" customWidth="1"/>
    <col min="4586" max="4586" width="12.140625" style="183" customWidth="1"/>
    <col min="4587" max="4587" width="12.7109375" style="183" customWidth="1"/>
    <col min="4588" max="4588" width="10.28515625" style="183" bestFit="1" customWidth="1"/>
    <col min="4589" max="4589" width="10.28515625" style="183" customWidth="1"/>
    <col min="4590" max="4590" width="10.28515625" style="183" bestFit="1" customWidth="1"/>
    <col min="4591" max="4591" width="10.5703125" style="183" customWidth="1"/>
    <col min="4592" max="4594" width="9.140625" style="183"/>
    <col min="4595" max="4595" width="10.42578125" style="183" customWidth="1"/>
    <col min="4596" max="4840" width="9.140625" style="183"/>
    <col min="4841" max="4841" width="19" style="183" customWidth="1"/>
    <col min="4842" max="4842" width="12.140625" style="183" customWidth="1"/>
    <col min="4843" max="4843" width="12.7109375" style="183" customWidth="1"/>
    <col min="4844" max="4844" width="10.28515625" style="183" bestFit="1" customWidth="1"/>
    <col min="4845" max="4845" width="10.28515625" style="183" customWidth="1"/>
    <col min="4846" max="4846" width="10.28515625" style="183" bestFit="1" customWidth="1"/>
    <col min="4847" max="4847" width="10.5703125" style="183" customWidth="1"/>
    <col min="4848" max="4850" width="9.140625" style="183"/>
    <col min="4851" max="4851" width="10.42578125" style="183" customWidth="1"/>
    <col min="4852" max="5096" width="9.140625" style="183"/>
    <col min="5097" max="5097" width="19" style="183" customWidth="1"/>
    <col min="5098" max="5098" width="12.140625" style="183" customWidth="1"/>
    <col min="5099" max="5099" width="12.7109375" style="183" customWidth="1"/>
    <col min="5100" max="5100" width="10.28515625" style="183" bestFit="1" customWidth="1"/>
    <col min="5101" max="5101" width="10.28515625" style="183" customWidth="1"/>
    <col min="5102" max="5102" width="10.28515625" style="183" bestFit="1" customWidth="1"/>
    <col min="5103" max="5103" width="10.5703125" style="183" customWidth="1"/>
    <col min="5104" max="5106" width="9.140625" style="183"/>
    <col min="5107" max="5107" width="10.42578125" style="183" customWidth="1"/>
    <col min="5108" max="5352" width="9.140625" style="183"/>
    <col min="5353" max="5353" width="19" style="183" customWidth="1"/>
    <col min="5354" max="5354" width="12.140625" style="183" customWidth="1"/>
    <col min="5355" max="5355" width="12.7109375" style="183" customWidth="1"/>
    <col min="5356" max="5356" width="10.28515625" style="183" bestFit="1" customWidth="1"/>
    <col min="5357" max="5357" width="10.28515625" style="183" customWidth="1"/>
    <col min="5358" max="5358" width="10.28515625" style="183" bestFit="1" customWidth="1"/>
    <col min="5359" max="5359" width="10.5703125" style="183" customWidth="1"/>
    <col min="5360" max="5362" width="9.140625" style="183"/>
    <col min="5363" max="5363" width="10.42578125" style="183" customWidth="1"/>
    <col min="5364" max="5608" width="9.140625" style="183"/>
    <col min="5609" max="5609" width="19" style="183" customWidth="1"/>
    <col min="5610" max="5610" width="12.140625" style="183" customWidth="1"/>
    <col min="5611" max="5611" width="12.7109375" style="183" customWidth="1"/>
    <col min="5612" max="5612" width="10.28515625" style="183" bestFit="1" customWidth="1"/>
    <col min="5613" max="5613" width="10.28515625" style="183" customWidth="1"/>
    <col min="5614" max="5614" width="10.28515625" style="183" bestFit="1" customWidth="1"/>
    <col min="5615" max="5615" width="10.5703125" style="183" customWidth="1"/>
    <col min="5616" max="5618" width="9.140625" style="183"/>
    <col min="5619" max="5619" width="10.42578125" style="183" customWidth="1"/>
    <col min="5620" max="5864" width="9.140625" style="183"/>
    <col min="5865" max="5865" width="19" style="183" customWidth="1"/>
    <col min="5866" max="5866" width="12.140625" style="183" customWidth="1"/>
    <col min="5867" max="5867" width="12.7109375" style="183" customWidth="1"/>
    <col min="5868" max="5868" width="10.28515625" style="183" bestFit="1" customWidth="1"/>
    <col min="5869" max="5869" width="10.28515625" style="183" customWidth="1"/>
    <col min="5870" max="5870" width="10.28515625" style="183" bestFit="1" customWidth="1"/>
    <col min="5871" max="5871" width="10.5703125" style="183" customWidth="1"/>
    <col min="5872" max="5874" width="9.140625" style="183"/>
    <col min="5875" max="5875" width="10.42578125" style="183" customWidth="1"/>
    <col min="5876" max="6120" width="9.140625" style="183"/>
    <col min="6121" max="6121" width="19" style="183" customWidth="1"/>
    <col min="6122" max="6122" width="12.140625" style="183" customWidth="1"/>
    <col min="6123" max="6123" width="12.7109375" style="183" customWidth="1"/>
    <col min="6124" max="6124" width="10.28515625" style="183" bestFit="1" customWidth="1"/>
    <col min="6125" max="6125" width="10.28515625" style="183" customWidth="1"/>
    <col min="6126" max="6126" width="10.28515625" style="183" bestFit="1" customWidth="1"/>
    <col min="6127" max="6127" width="10.5703125" style="183" customWidth="1"/>
    <col min="6128" max="6130" width="9.140625" style="183"/>
    <col min="6131" max="6131" width="10.42578125" style="183" customWidth="1"/>
    <col min="6132" max="6376" width="9.140625" style="183"/>
    <col min="6377" max="6377" width="19" style="183" customWidth="1"/>
    <col min="6378" max="6378" width="12.140625" style="183" customWidth="1"/>
    <col min="6379" max="6379" width="12.7109375" style="183" customWidth="1"/>
    <col min="6380" max="6380" width="10.28515625" style="183" bestFit="1" customWidth="1"/>
    <col min="6381" max="6381" width="10.28515625" style="183" customWidth="1"/>
    <col min="6382" max="6382" width="10.28515625" style="183" bestFit="1" customWidth="1"/>
    <col min="6383" max="6383" width="10.5703125" style="183" customWidth="1"/>
    <col min="6384" max="6386" width="9.140625" style="183"/>
    <col min="6387" max="6387" width="10.42578125" style="183" customWidth="1"/>
    <col min="6388" max="6632" width="9.140625" style="183"/>
    <col min="6633" max="6633" width="19" style="183" customWidth="1"/>
    <col min="6634" max="6634" width="12.140625" style="183" customWidth="1"/>
    <col min="6635" max="6635" width="12.7109375" style="183" customWidth="1"/>
    <col min="6636" max="6636" width="10.28515625" style="183" bestFit="1" customWidth="1"/>
    <col min="6637" max="6637" width="10.28515625" style="183" customWidth="1"/>
    <col min="6638" max="6638" width="10.28515625" style="183" bestFit="1" customWidth="1"/>
    <col min="6639" max="6639" width="10.5703125" style="183" customWidth="1"/>
    <col min="6640" max="6642" width="9.140625" style="183"/>
    <col min="6643" max="6643" width="10.42578125" style="183" customWidth="1"/>
    <col min="6644" max="6888" width="9.140625" style="183"/>
    <col min="6889" max="6889" width="19" style="183" customWidth="1"/>
    <col min="6890" max="6890" width="12.140625" style="183" customWidth="1"/>
    <col min="6891" max="6891" width="12.7109375" style="183" customWidth="1"/>
    <col min="6892" max="6892" width="10.28515625" style="183" bestFit="1" customWidth="1"/>
    <col min="6893" max="6893" width="10.28515625" style="183" customWidth="1"/>
    <col min="6894" max="6894" width="10.28515625" style="183" bestFit="1" customWidth="1"/>
    <col min="6895" max="6895" width="10.5703125" style="183" customWidth="1"/>
    <col min="6896" max="6898" width="9.140625" style="183"/>
    <col min="6899" max="6899" width="10.42578125" style="183" customWidth="1"/>
    <col min="6900" max="7144" width="9.140625" style="183"/>
    <col min="7145" max="7145" width="19" style="183" customWidth="1"/>
    <col min="7146" max="7146" width="12.140625" style="183" customWidth="1"/>
    <col min="7147" max="7147" width="12.7109375" style="183" customWidth="1"/>
    <col min="7148" max="7148" width="10.28515625" style="183" bestFit="1" customWidth="1"/>
    <col min="7149" max="7149" width="10.28515625" style="183" customWidth="1"/>
    <col min="7150" max="7150" width="10.28515625" style="183" bestFit="1" customWidth="1"/>
    <col min="7151" max="7151" width="10.5703125" style="183" customWidth="1"/>
    <col min="7152" max="7154" width="9.140625" style="183"/>
    <col min="7155" max="7155" width="10.42578125" style="183" customWidth="1"/>
    <col min="7156" max="7400" width="9.140625" style="183"/>
    <col min="7401" max="7401" width="19" style="183" customWidth="1"/>
    <col min="7402" max="7402" width="12.140625" style="183" customWidth="1"/>
    <col min="7403" max="7403" width="12.7109375" style="183" customWidth="1"/>
    <col min="7404" max="7404" width="10.28515625" style="183" bestFit="1" customWidth="1"/>
    <col min="7405" max="7405" width="10.28515625" style="183" customWidth="1"/>
    <col min="7406" max="7406" width="10.28515625" style="183" bestFit="1" customWidth="1"/>
    <col min="7407" max="7407" width="10.5703125" style="183" customWidth="1"/>
    <col min="7408" max="7410" width="9.140625" style="183"/>
    <col min="7411" max="7411" width="10.42578125" style="183" customWidth="1"/>
    <col min="7412" max="7656" width="9.140625" style="183"/>
    <col min="7657" max="7657" width="19" style="183" customWidth="1"/>
    <col min="7658" max="7658" width="12.140625" style="183" customWidth="1"/>
    <col min="7659" max="7659" width="12.7109375" style="183" customWidth="1"/>
    <col min="7660" max="7660" width="10.28515625" style="183" bestFit="1" customWidth="1"/>
    <col min="7661" max="7661" width="10.28515625" style="183" customWidth="1"/>
    <col min="7662" max="7662" width="10.28515625" style="183" bestFit="1" customWidth="1"/>
    <col min="7663" max="7663" width="10.5703125" style="183" customWidth="1"/>
    <col min="7664" max="7666" width="9.140625" style="183"/>
    <col min="7667" max="7667" width="10.42578125" style="183" customWidth="1"/>
    <col min="7668" max="7912" width="9.140625" style="183"/>
    <col min="7913" max="7913" width="19" style="183" customWidth="1"/>
    <col min="7914" max="7914" width="12.140625" style="183" customWidth="1"/>
    <col min="7915" max="7915" width="12.7109375" style="183" customWidth="1"/>
    <col min="7916" max="7916" width="10.28515625" style="183" bestFit="1" customWidth="1"/>
    <col min="7917" max="7917" width="10.28515625" style="183" customWidth="1"/>
    <col min="7918" max="7918" width="10.28515625" style="183" bestFit="1" customWidth="1"/>
    <col min="7919" max="7919" width="10.5703125" style="183" customWidth="1"/>
    <col min="7920" max="7922" width="9.140625" style="183"/>
    <col min="7923" max="7923" width="10.42578125" style="183" customWidth="1"/>
    <col min="7924" max="8168" width="9.140625" style="183"/>
    <col min="8169" max="8169" width="19" style="183" customWidth="1"/>
    <col min="8170" max="8170" width="12.140625" style="183" customWidth="1"/>
    <col min="8171" max="8171" width="12.7109375" style="183" customWidth="1"/>
    <col min="8172" max="8172" width="10.28515625" style="183" bestFit="1" customWidth="1"/>
    <col min="8173" max="8173" width="10.28515625" style="183" customWidth="1"/>
    <col min="8174" max="8174" width="10.28515625" style="183" bestFit="1" customWidth="1"/>
    <col min="8175" max="8175" width="10.5703125" style="183" customWidth="1"/>
    <col min="8176" max="8178" width="9.140625" style="183"/>
    <col min="8179" max="8179" width="10.42578125" style="183" customWidth="1"/>
    <col min="8180" max="8424" width="9.140625" style="183"/>
    <col min="8425" max="8425" width="19" style="183" customWidth="1"/>
    <col min="8426" max="8426" width="12.140625" style="183" customWidth="1"/>
    <col min="8427" max="8427" width="12.7109375" style="183" customWidth="1"/>
    <col min="8428" max="8428" width="10.28515625" style="183" bestFit="1" customWidth="1"/>
    <col min="8429" max="8429" width="10.28515625" style="183" customWidth="1"/>
    <col min="8430" max="8430" width="10.28515625" style="183" bestFit="1" customWidth="1"/>
    <col min="8431" max="8431" width="10.5703125" style="183" customWidth="1"/>
    <col min="8432" max="8434" width="9.140625" style="183"/>
    <col min="8435" max="8435" width="10.42578125" style="183" customWidth="1"/>
    <col min="8436" max="8680" width="9.140625" style="183"/>
    <col min="8681" max="8681" width="19" style="183" customWidth="1"/>
    <col min="8682" max="8682" width="12.140625" style="183" customWidth="1"/>
    <col min="8683" max="8683" width="12.7109375" style="183" customWidth="1"/>
    <col min="8684" max="8684" width="10.28515625" style="183" bestFit="1" customWidth="1"/>
    <col min="8685" max="8685" width="10.28515625" style="183" customWidth="1"/>
    <col min="8686" max="8686" width="10.28515625" style="183" bestFit="1" customWidth="1"/>
    <col min="8687" max="8687" width="10.5703125" style="183" customWidth="1"/>
    <col min="8688" max="8690" width="9.140625" style="183"/>
    <col min="8691" max="8691" width="10.42578125" style="183" customWidth="1"/>
    <col min="8692" max="8936" width="9.140625" style="183"/>
    <col min="8937" max="8937" width="19" style="183" customWidth="1"/>
    <col min="8938" max="8938" width="12.140625" style="183" customWidth="1"/>
    <col min="8939" max="8939" width="12.7109375" style="183" customWidth="1"/>
    <col min="8940" max="8940" width="10.28515625" style="183" bestFit="1" customWidth="1"/>
    <col min="8941" max="8941" width="10.28515625" style="183" customWidth="1"/>
    <col min="8942" max="8942" width="10.28515625" style="183" bestFit="1" customWidth="1"/>
    <col min="8943" max="8943" width="10.5703125" style="183" customWidth="1"/>
    <col min="8944" max="8946" width="9.140625" style="183"/>
    <col min="8947" max="8947" width="10.42578125" style="183" customWidth="1"/>
    <col min="8948" max="9192" width="9.140625" style="183"/>
    <col min="9193" max="9193" width="19" style="183" customWidth="1"/>
    <col min="9194" max="9194" width="12.140625" style="183" customWidth="1"/>
    <col min="9195" max="9195" width="12.7109375" style="183" customWidth="1"/>
    <col min="9196" max="9196" width="10.28515625" style="183" bestFit="1" customWidth="1"/>
    <col min="9197" max="9197" width="10.28515625" style="183" customWidth="1"/>
    <col min="9198" max="9198" width="10.28515625" style="183" bestFit="1" customWidth="1"/>
    <col min="9199" max="9199" width="10.5703125" style="183" customWidth="1"/>
    <col min="9200" max="9202" width="9.140625" style="183"/>
    <col min="9203" max="9203" width="10.42578125" style="183" customWidth="1"/>
    <col min="9204" max="9448" width="9.140625" style="183"/>
    <col min="9449" max="9449" width="19" style="183" customWidth="1"/>
    <col min="9450" max="9450" width="12.140625" style="183" customWidth="1"/>
    <col min="9451" max="9451" width="12.7109375" style="183" customWidth="1"/>
    <col min="9452" max="9452" width="10.28515625" style="183" bestFit="1" customWidth="1"/>
    <col min="9453" max="9453" width="10.28515625" style="183" customWidth="1"/>
    <col min="9454" max="9454" width="10.28515625" style="183" bestFit="1" customWidth="1"/>
    <col min="9455" max="9455" width="10.5703125" style="183" customWidth="1"/>
    <col min="9456" max="9458" width="9.140625" style="183"/>
    <col min="9459" max="9459" width="10.42578125" style="183" customWidth="1"/>
    <col min="9460" max="9704" width="9.140625" style="183"/>
    <col min="9705" max="9705" width="19" style="183" customWidth="1"/>
    <col min="9706" max="9706" width="12.140625" style="183" customWidth="1"/>
    <col min="9707" max="9707" width="12.7109375" style="183" customWidth="1"/>
    <col min="9708" max="9708" width="10.28515625" style="183" bestFit="1" customWidth="1"/>
    <col min="9709" max="9709" width="10.28515625" style="183" customWidth="1"/>
    <col min="9710" max="9710" width="10.28515625" style="183" bestFit="1" customWidth="1"/>
    <col min="9711" max="9711" width="10.5703125" style="183" customWidth="1"/>
    <col min="9712" max="9714" width="9.140625" style="183"/>
    <col min="9715" max="9715" width="10.42578125" style="183" customWidth="1"/>
    <col min="9716" max="9960" width="9.140625" style="183"/>
    <col min="9961" max="9961" width="19" style="183" customWidth="1"/>
    <col min="9962" max="9962" width="12.140625" style="183" customWidth="1"/>
    <col min="9963" max="9963" width="12.7109375" style="183" customWidth="1"/>
    <col min="9964" max="9964" width="10.28515625" style="183" bestFit="1" customWidth="1"/>
    <col min="9965" max="9965" width="10.28515625" style="183" customWidth="1"/>
    <col min="9966" max="9966" width="10.28515625" style="183" bestFit="1" customWidth="1"/>
    <col min="9967" max="9967" width="10.5703125" style="183" customWidth="1"/>
    <col min="9968" max="9970" width="9.140625" style="183"/>
    <col min="9971" max="9971" width="10.42578125" style="183" customWidth="1"/>
    <col min="9972" max="10216" width="9.140625" style="183"/>
    <col min="10217" max="10217" width="19" style="183" customWidth="1"/>
    <col min="10218" max="10218" width="12.140625" style="183" customWidth="1"/>
    <col min="10219" max="10219" width="12.7109375" style="183" customWidth="1"/>
    <col min="10220" max="10220" width="10.28515625" style="183" bestFit="1" customWidth="1"/>
    <col min="10221" max="10221" width="10.28515625" style="183" customWidth="1"/>
    <col min="10222" max="10222" width="10.28515625" style="183" bestFit="1" customWidth="1"/>
    <col min="10223" max="10223" width="10.5703125" style="183" customWidth="1"/>
    <col min="10224" max="10226" width="9.140625" style="183"/>
    <col min="10227" max="10227" width="10.42578125" style="183" customWidth="1"/>
    <col min="10228" max="10472" width="9.140625" style="183"/>
    <col min="10473" max="10473" width="19" style="183" customWidth="1"/>
    <col min="10474" max="10474" width="12.140625" style="183" customWidth="1"/>
    <col min="10475" max="10475" width="12.7109375" style="183" customWidth="1"/>
    <col min="10476" max="10476" width="10.28515625" style="183" bestFit="1" customWidth="1"/>
    <col min="10477" max="10477" width="10.28515625" style="183" customWidth="1"/>
    <col min="10478" max="10478" width="10.28515625" style="183" bestFit="1" customWidth="1"/>
    <col min="10479" max="10479" width="10.5703125" style="183" customWidth="1"/>
    <col min="10480" max="10482" width="9.140625" style="183"/>
    <col min="10483" max="10483" width="10.42578125" style="183" customWidth="1"/>
    <col min="10484" max="10728" width="9.140625" style="183"/>
    <col min="10729" max="10729" width="19" style="183" customWidth="1"/>
    <col min="10730" max="10730" width="12.140625" style="183" customWidth="1"/>
    <col min="10731" max="10731" width="12.7109375" style="183" customWidth="1"/>
    <col min="10732" max="10732" width="10.28515625" style="183" bestFit="1" customWidth="1"/>
    <col min="10733" max="10733" width="10.28515625" style="183" customWidth="1"/>
    <col min="10734" max="10734" width="10.28515625" style="183" bestFit="1" customWidth="1"/>
    <col min="10735" max="10735" width="10.5703125" style="183" customWidth="1"/>
    <col min="10736" max="10738" width="9.140625" style="183"/>
    <col min="10739" max="10739" width="10.42578125" style="183" customWidth="1"/>
    <col min="10740" max="10984" width="9.140625" style="183"/>
    <col min="10985" max="10985" width="19" style="183" customWidth="1"/>
    <col min="10986" max="10986" width="12.140625" style="183" customWidth="1"/>
    <col min="10987" max="10987" width="12.7109375" style="183" customWidth="1"/>
    <col min="10988" max="10988" width="10.28515625" style="183" bestFit="1" customWidth="1"/>
    <col min="10989" max="10989" width="10.28515625" style="183" customWidth="1"/>
    <col min="10990" max="10990" width="10.28515625" style="183" bestFit="1" customWidth="1"/>
    <col min="10991" max="10991" width="10.5703125" style="183" customWidth="1"/>
    <col min="10992" max="10994" width="9.140625" style="183"/>
    <col min="10995" max="10995" width="10.42578125" style="183" customWidth="1"/>
    <col min="10996" max="11240" width="9.140625" style="183"/>
    <col min="11241" max="11241" width="19" style="183" customWidth="1"/>
    <col min="11242" max="11242" width="12.140625" style="183" customWidth="1"/>
    <col min="11243" max="11243" width="12.7109375" style="183" customWidth="1"/>
    <col min="11244" max="11244" width="10.28515625" style="183" bestFit="1" customWidth="1"/>
    <col min="11245" max="11245" width="10.28515625" style="183" customWidth="1"/>
    <col min="11246" max="11246" width="10.28515625" style="183" bestFit="1" customWidth="1"/>
    <col min="11247" max="11247" width="10.5703125" style="183" customWidth="1"/>
    <col min="11248" max="11250" width="9.140625" style="183"/>
    <col min="11251" max="11251" width="10.42578125" style="183" customWidth="1"/>
    <col min="11252" max="11496" width="9.140625" style="183"/>
    <col min="11497" max="11497" width="19" style="183" customWidth="1"/>
    <col min="11498" max="11498" width="12.140625" style="183" customWidth="1"/>
    <col min="11499" max="11499" width="12.7109375" style="183" customWidth="1"/>
    <col min="11500" max="11500" width="10.28515625" style="183" bestFit="1" customWidth="1"/>
    <col min="11501" max="11501" width="10.28515625" style="183" customWidth="1"/>
    <col min="11502" max="11502" width="10.28515625" style="183" bestFit="1" customWidth="1"/>
    <col min="11503" max="11503" width="10.5703125" style="183" customWidth="1"/>
    <col min="11504" max="11506" width="9.140625" style="183"/>
    <col min="11507" max="11507" width="10.42578125" style="183" customWidth="1"/>
    <col min="11508" max="11752" width="9.140625" style="183"/>
    <col min="11753" max="11753" width="19" style="183" customWidth="1"/>
    <col min="11754" max="11754" width="12.140625" style="183" customWidth="1"/>
    <col min="11755" max="11755" width="12.7109375" style="183" customWidth="1"/>
    <col min="11756" max="11756" width="10.28515625" style="183" bestFit="1" customWidth="1"/>
    <col min="11757" max="11757" width="10.28515625" style="183" customWidth="1"/>
    <col min="11758" max="11758" width="10.28515625" style="183" bestFit="1" customWidth="1"/>
    <col min="11759" max="11759" width="10.5703125" style="183" customWidth="1"/>
    <col min="11760" max="11762" width="9.140625" style="183"/>
    <col min="11763" max="11763" width="10.42578125" style="183" customWidth="1"/>
    <col min="11764" max="12008" width="9.140625" style="183"/>
    <col min="12009" max="12009" width="19" style="183" customWidth="1"/>
    <col min="12010" max="12010" width="12.140625" style="183" customWidth="1"/>
    <col min="12011" max="12011" width="12.7109375" style="183" customWidth="1"/>
    <col min="12012" max="12012" width="10.28515625" style="183" bestFit="1" customWidth="1"/>
    <col min="12013" max="12013" width="10.28515625" style="183" customWidth="1"/>
    <col min="12014" max="12014" width="10.28515625" style="183" bestFit="1" customWidth="1"/>
    <col min="12015" max="12015" width="10.5703125" style="183" customWidth="1"/>
    <col min="12016" max="12018" width="9.140625" style="183"/>
    <col min="12019" max="12019" width="10.42578125" style="183" customWidth="1"/>
    <col min="12020" max="12264" width="9.140625" style="183"/>
    <col min="12265" max="12265" width="19" style="183" customWidth="1"/>
    <col min="12266" max="12266" width="12.140625" style="183" customWidth="1"/>
    <col min="12267" max="12267" width="12.7109375" style="183" customWidth="1"/>
    <col min="12268" max="12268" width="10.28515625" style="183" bestFit="1" customWidth="1"/>
    <col min="12269" max="12269" width="10.28515625" style="183" customWidth="1"/>
    <col min="12270" max="12270" width="10.28515625" style="183" bestFit="1" customWidth="1"/>
    <col min="12271" max="12271" width="10.5703125" style="183" customWidth="1"/>
    <col min="12272" max="12274" width="9.140625" style="183"/>
    <col min="12275" max="12275" width="10.42578125" style="183" customWidth="1"/>
    <col min="12276" max="12520" width="9.140625" style="183"/>
    <col min="12521" max="12521" width="19" style="183" customWidth="1"/>
    <col min="12522" max="12522" width="12.140625" style="183" customWidth="1"/>
    <col min="12523" max="12523" width="12.7109375" style="183" customWidth="1"/>
    <col min="12524" max="12524" width="10.28515625" style="183" bestFit="1" customWidth="1"/>
    <col min="12525" max="12525" width="10.28515625" style="183" customWidth="1"/>
    <col min="12526" max="12526" width="10.28515625" style="183" bestFit="1" customWidth="1"/>
    <col min="12527" max="12527" width="10.5703125" style="183" customWidth="1"/>
    <col min="12528" max="12530" width="9.140625" style="183"/>
    <col min="12531" max="12531" width="10.42578125" style="183" customWidth="1"/>
    <col min="12532" max="12776" width="9.140625" style="183"/>
    <col min="12777" max="12777" width="19" style="183" customWidth="1"/>
    <col min="12778" max="12778" width="12.140625" style="183" customWidth="1"/>
    <col min="12779" max="12779" width="12.7109375" style="183" customWidth="1"/>
    <col min="12780" max="12780" width="10.28515625" style="183" bestFit="1" customWidth="1"/>
    <col min="12781" max="12781" width="10.28515625" style="183" customWidth="1"/>
    <col min="12782" max="12782" width="10.28515625" style="183" bestFit="1" customWidth="1"/>
    <col min="12783" max="12783" width="10.5703125" style="183" customWidth="1"/>
    <col min="12784" max="12786" width="9.140625" style="183"/>
    <col min="12787" max="12787" width="10.42578125" style="183" customWidth="1"/>
    <col min="12788" max="13032" width="9.140625" style="183"/>
    <col min="13033" max="13033" width="19" style="183" customWidth="1"/>
    <col min="13034" max="13034" width="12.140625" style="183" customWidth="1"/>
    <col min="13035" max="13035" width="12.7109375" style="183" customWidth="1"/>
    <col min="13036" max="13036" width="10.28515625" style="183" bestFit="1" customWidth="1"/>
    <col min="13037" max="13037" width="10.28515625" style="183" customWidth="1"/>
    <col min="13038" max="13038" width="10.28515625" style="183" bestFit="1" customWidth="1"/>
    <col min="13039" max="13039" width="10.5703125" style="183" customWidth="1"/>
    <col min="13040" max="13042" width="9.140625" style="183"/>
    <col min="13043" max="13043" width="10.42578125" style="183" customWidth="1"/>
    <col min="13044" max="13288" width="9.140625" style="183"/>
    <col min="13289" max="13289" width="19" style="183" customWidth="1"/>
    <col min="13290" max="13290" width="12.140625" style="183" customWidth="1"/>
    <col min="13291" max="13291" width="12.7109375" style="183" customWidth="1"/>
    <col min="13292" max="13292" width="10.28515625" style="183" bestFit="1" customWidth="1"/>
    <col min="13293" max="13293" width="10.28515625" style="183" customWidth="1"/>
    <col min="13294" max="13294" width="10.28515625" style="183" bestFit="1" customWidth="1"/>
    <col min="13295" max="13295" width="10.5703125" style="183" customWidth="1"/>
    <col min="13296" max="13298" width="9.140625" style="183"/>
    <col min="13299" max="13299" width="10.42578125" style="183" customWidth="1"/>
    <col min="13300" max="13544" width="9.140625" style="183"/>
    <col min="13545" max="13545" width="19" style="183" customWidth="1"/>
    <col min="13546" max="13546" width="12.140625" style="183" customWidth="1"/>
    <col min="13547" max="13547" width="12.7109375" style="183" customWidth="1"/>
    <col min="13548" max="13548" width="10.28515625" style="183" bestFit="1" customWidth="1"/>
    <col min="13549" max="13549" width="10.28515625" style="183" customWidth="1"/>
    <col min="13550" max="13550" width="10.28515625" style="183" bestFit="1" customWidth="1"/>
    <col min="13551" max="13551" width="10.5703125" style="183" customWidth="1"/>
    <col min="13552" max="13554" width="9.140625" style="183"/>
    <col min="13555" max="13555" width="10.42578125" style="183" customWidth="1"/>
    <col min="13556" max="13800" width="9.140625" style="183"/>
    <col min="13801" max="13801" width="19" style="183" customWidth="1"/>
    <col min="13802" max="13802" width="12.140625" style="183" customWidth="1"/>
    <col min="13803" max="13803" width="12.7109375" style="183" customWidth="1"/>
    <col min="13804" max="13804" width="10.28515625" style="183" bestFit="1" customWidth="1"/>
    <col min="13805" max="13805" width="10.28515625" style="183" customWidth="1"/>
    <col min="13806" max="13806" width="10.28515625" style="183" bestFit="1" customWidth="1"/>
    <col min="13807" max="13807" width="10.5703125" style="183" customWidth="1"/>
    <col min="13808" max="13810" width="9.140625" style="183"/>
    <col min="13811" max="13811" width="10.42578125" style="183" customWidth="1"/>
    <col min="13812" max="14056" width="9.140625" style="183"/>
    <col min="14057" max="14057" width="19" style="183" customWidth="1"/>
    <col min="14058" max="14058" width="12.140625" style="183" customWidth="1"/>
    <col min="14059" max="14059" width="12.7109375" style="183" customWidth="1"/>
    <col min="14060" max="14060" width="10.28515625" style="183" bestFit="1" customWidth="1"/>
    <col min="14061" max="14061" width="10.28515625" style="183" customWidth="1"/>
    <col min="14062" max="14062" width="10.28515625" style="183" bestFit="1" customWidth="1"/>
    <col min="14063" max="14063" width="10.5703125" style="183" customWidth="1"/>
    <col min="14064" max="14066" width="9.140625" style="183"/>
    <col min="14067" max="14067" width="10.42578125" style="183" customWidth="1"/>
    <col min="14068" max="14312" width="9.140625" style="183"/>
    <col min="14313" max="14313" width="19" style="183" customWidth="1"/>
    <col min="14314" max="14314" width="12.140625" style="183" customWidth="1"/>
    <col min="14315" max="14315" width="12.7109375" style="183" customWidth="1"/>
    <col min="14316" max="14316" width="10.28515625" style="183" bestFit="1" customWidth="1"/>
    <col min="14317" max="14317" width="10.28515625" style="183" customWidth="1"/>
    <col min="14318" max="14318" width="10.28515625" style="183" bestFit="1" customWidth="1"/>
    <col min="14319" max="14319" width="10.5703125" style="183" customWidth="1"/>
    <col min="14320" max="14322" width="9.140625" style="183"/>
    <col min="14323" max="14323" width="10.42578125" style="183" customWidth="1"/>
    <col min="14324" max="14568" width="9.140625" style="183"/>
    <col min="14569" max="14569" width="19" style="183" customWidth="1"/>
    <col min="14570" max="14570" width="12.140625" style="183" customWidth="1"/>
    <col min="14571" max="14571" width="12.7109375" style="183" customWidth="1"/>
    <col min="14572" max="14572" width="10.28515625" style="183" bestFit="1" customWidth="1"/>
    <col min="14573" max="14573" width="10.28515625" style="183" customWidth="1"/>
    <col min="14574" max="14574" width="10.28515625" style="183" bestFit="1" customWidth="1"/>
    <col min="14575" max="14575" width="10.5703125" style="183" customWidth="1"/>
    <col min="14576" max="14578" width="9.140625" style="183"/>
    <col min="14579" max="14579" width="10.42578125" style="183" customWidth="1"/>
    <col min="14580" max="14824" width="9.140625" style="183"/>
    <col min="14825" max="14825" width="19" style="183" customWidth="1"/>
    <col min="14826" max="14826" width="12.140625" style="183" customWidth="1"/>
    <col min="14827" max="14827" width="12.7109375" style="183" customWidth="1"/>
    <col min="14828" max="14828" width="10.28515625" style="183" bestFit="1" customWidth="1"/>
    <col min="14829" max="14829" width="10.28515625" style="183" customWidth="1"/>
    <col min="14830" max="14830" width="10.28515625" style="183" bestFit="1" customWidth="1"/>
    <col min="14831" max="14831" width="10.5703125" style="183" customWidth="1"/>
    <col min="14832" max="14834" width="9.140625" style="183"/>
    <col min="14835" max="14835" width="10.42578125" style="183" customWidth="1"/>
    <col min="14836" max="15080" width="9.140625" style="183"/>
    <col min="15081" max="15081" width="19" style="183" customWidth="1"/>
    <col min="15082" max="15082" width="12.140625" style="183" customWidth="1"/>
    <col min="15083" max="15083" width="12.7109375" style="183" customWidth="1"/>
    <col min="15084" max="15084" width="10.28515625" style="183" bestFit="1" customWidth="1"/>
    <col min="15085" max="15085" width="10.28515625" style="183" customWidth="1"/>
    <col min="15086" max="15086" width="10.28515625" style="183" bestFit="1" customWidth="1"/>
    <col min="15087" max="15087" width="10.5703125" style="183" customWidth="1"/>
    <col min="15088" max="15090" width="9.140625" style="183"/>
    <col min="15091" max="15091" width="10.42578125" style="183" customWidth="1"/>
    <col min="15092" max="15336" width="9.140625" style="183"/>
    <col min="15337" max="15337" width="19" style="183" customWidth="1"/>
    <col min="15338" max="15338" width="12.140625" style="183" customWidth="1"/>
    <col min="15339" max="15339" width="12.7109375" style="183" customWidth="1"/>
    <col min="15340" max="15340" width="10.28515625" style="183" bestFit="1" customWidth="1"/>
    <col min="15341" max="15341" width="10.28515625" style="183" customWidth="1"/>
    <col min="15342" max="15342" width="10.28515625" style="183" bestFit="1" customWidth="1"/>
    <col min="15343" max="15343" width="10.5703125" style="183" customWidth="1"/>
    <col min="15344" max="15346" width="9.140625" style="183"/>
    <col min="15347" max="15347" width="10.42578125" style="183" customWidth="1"/>
    <col min="15348" max="15592" width="9.140625" style="183"/>
    <col min="15593" max="15593" width="19" style="183" customWidth="1"/>
    <col min="15594" max="15594" width="12.140625" style="183" customWidth="1"/>
    <col min="15595" max="15595" width="12.7109375" style="183" customWidth="1"/>
    <col min="15596" max="15596" width="10.28515625" style="183" bestFit="1" customWidth="1"/>
    <col min="15597" max="15597" width="10.28515625" style="183" customWidth="1"/>
    <col min="15598" max="15598" width="10.28515625" style="183" bestFit="1" customWidth="1"/>
    <col min="15599" max="15599" width="10.5703125" style="183" customWidth="1"/>
    <col min="15600" max="15602" width="9.140625" style="183"/>
    <col min="15603" max="15603" width="10.42578125" style="183" customWidth="1"/>
    <col min="15604" max="15848" width="9.140625" style="183"/>
    <col min="15849" max="15849" width="19" style="183" customWidth="1"/>
    <col min="15850" max="15850" width="12.140625" style="183" customWidth="1"/>
    <col min="15851" max="15851" width="12.7109375" style="183" customWidth="1"/>
    <col min="15852" max="15852" width="10.28515625" style="183" bestFit="1" customWidth="1"/>
    <col min="15853" max="15853" width="10.28515625" style="183" customWidth="1"/>
    <col min="15854" max="15854" width="10.28515625" style="183" bestFit="1" customWidth="1"/>
    <col min="15855" max="15855" width="10.5703125" style="183" customWidth="1"/>
    <col min="15856" max="15858" width="9.140625" style="183"/>
    <col min="15859" max="15859" width="10.42578125" style="183" customWidth="1"/>
    <col min="15860" max="16104" width="9.140625" style="183"/>
    <col min="16105" max="16105" width="19" style="183" customWidth="1"/>
    <col min="16106" max="16106" width="12.140625" style="183" customWidth="1"/>
    <col min="16107" max="16107" width="12.7109375" style="183" customWidth="1"/>
    <col min="16108" max="16108" width="10.28515625" style="183" bestFit="1" customWidth="1"/>
    <col min="16109" max="16109" width="10.28515625" style="183" customWidth="1"/>
    <col min="16110" max="16110" width="10.28515625" style="183" bestFit="1" customWidth="1"/>
    <col min="16111" max="16111" width="10.5703125" style="183" customWidth="1"/>
    <col min="16112" max="16114" width="9.140625" style="183"/>
    <col min="16115" max="16115" width="10.42578125" style="183" customWidth="1"/>
    <col min="16116" max="16384" width="9.140625" style="183"/>
  </cols>
  <sheetData>
    <row r="1" spans="1:13" ht="34.5" customHeight="1" thickBot="1">
      <c r="A1" s="303" t="s">
        <v>319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299"/>
      <c r="M1" s="300"/>
    </row>
    <row r="2" spans="1:13" ht="78.75">
      <c r="A2" s="193" t="s">
        <v>68</v>
      </c>
      <c r="B2" s="192" t="s">
        <v>40</v>
      </c>
      <c r="C2" s="194" t="s">
        <v>235</v>
      </c>
      <c r="D2" s="192">
        <v>1</v>
      </c>
      <c r="E2" s="192">
        <v>2</v>
      </c>
      <c r="F2" s="192">
        <v>3</v>
      </c>
      <c r="G2" s="192">
        <v>4</v>
      </c>
      <c r="H2" s="193">
        <v>5</v>
      </c>
      <c r="I2" s="193" t="s">
        <v>234</v>
      </c>
      <c r="J2" s="193" t="s">
        <v>233</v>
      </c>
      <c r="K2" s="192" t="s">
        <v>232</v>
      </c>
      <c r="L2" s="188"/>
    </row>
    <row r="3" spans="1:13" ht="21" customHeight="1">
      <c r="A3" s="4">
        <v>1395</v>
      </c>
      <c r="B3" s="4">
        <v>1192417</v>
      </c>
      <c r="C3" s="4">
        <v>34634</v>
      </c>
      <c r="D3" s="4">
        <v>366329</v>
      </c>
      <c r="E3" s="4">
        <v>203039</v>
      </c>
      <c r="F3" s="4">
        <v>126009</v>
      </c>
      <c r="G3" s="4">
        <v>85776</v>
      </c>
      <c r="H3" s="4">
        <v>64283</v>
      </c>
      <c r="I3" s="4">
        <v>140744</v>
      </c>
      <c r="J3" s="4">
        <v>136295</v>
      </c>
      <c r="K3" s="4">
        <v>35308</v>
      </c>
      <c r="L3" s="188"/>
    </row>
    <row r="4" spans="1:13" ht="21" customHeight="1">
      <c r="A4" s="4">
        <v>1396</v>
      </c>
      <c r="B4" s="4">
        <v>1212903</v>
      </c>
      <c r="C4" s="3">
        <v>36780</v>
      </c>
      <c r="D4" s="4">
        <v>371293</v>
      </c>
      <c r="E4" s="3">
        <v>207944</v>
      </c>
      <c r="F4" s="4">
        <v>128047</v>
      </c>
      <c r="G4" s="3">
        <v>86104</v>
      </c>
      <c r="H4" s="4">
        <v>65027</v>
      </c>
      <c r="I4" s="3">
        <v>142643</v>
      </c>
      <c r="J4" s="4">
        <v>138651</v>
      </c>
      <c r="K4" s="3">
        <v>36414</v>
      </c>
      <c r="L4" s="188"/>
    </row>
    <row r="5" spans="1:13" ht="21" customHeight="1">
      <c r="A5" s="4">
        <v>1397</v>
      </c>
      <c r="B5" s="3">
        <v>1299981</v>
      </c>
      <c r="C5" s="3">
        <v>35436</v>
      </c>
      <c r="D5" s="3">
        <v>477460</v>
      </c>
      <c r="E5" s="3">
        <v>238640</v>
      </c>
      <c r="F5" s="3">
        <v>137075</v>
      </c>
      <c r="G5" s="3">
        <v>85299</v>
      </c>
      <c r="H5" s="3">
        <v>60980</v>
      </c>
      <c r="I5" s="3">
        <v>117047</v>
      </c>
      <c r="J5" s="3">
        <v>117139</v>
      </c>
      <c r="K5" s="3">
        <v>30905</v>
      </c>
      <c r="L5" s="188"/>
    </row>
    <row r="6" spans="1:13" ht="21" customHeight="1">
      <c r="A6" s="4">
        <v>1398</v>
      </c>
      <c r="B6" s="3">
        <v>1317540</v>
      </c>
      <c r="C6" s="3">
        <v>27637</v>
      </c>
      <c r="D6" s="3">
        <v>482400</v>
      </c>
      <c r="E6" s="3">
        <v>247449</v>
      </c>
      <c r="F6" s="3">
        <v>140593</v>
      </c>
      <c r="G6" s="3">
        <v>87051</v>
      </c>
      <c r="H6" s="3">
        <v>62510</v>
      </c>
      <c r="I6" s="3">
        <v>118865</v>
      </c>
      <c r="J6" s="3">
        <v>119342</v>
      </c>
      <c r="K6" s="3">
        <v>31693</v>
      </c>
      <c r="L6" s="188"/>
    </row>
    <row r="7" spans="1:13" ht="21" customHeight="1">
      <c r="A7" s="4">
        <v>1399</v>
      </c>
      <c r="B7" s="3">
        <v>1304933</v>
      </c>
      <c r="C7" s="3">
        <v>30829</v>
      </c>
      <c r="D7" s="3">
        <v>477650</v>
      </c>
      <c r="E7" s="3">
        <v>246497</v>
      </c>
      <c r="F7" s="3">
        <v>139427</v>
      </c>
      <c r="G7" s="3">
        <v>86192</v>
      </c>
      <c r="H7" s="3">
        <v>61751</v>
      </c>
      <c r="I7" s="3">
        <v>116967</v>
      </c>
      <c r="J7" s="3">
        <v>114531</v>
      </c>
      <c r="K7" s="3">
        <v>31089</v>
      </c>
      <c r="L7" s="191"/>
    </row>
    <row r="8" spans="1:13" ht="21" customHeight="1" thickBot="1">
      <c r="A8" s="4">
        <v>1400</v>
      </c>
      <c r="B8" s="3">
        <f t="shared" ref="B8:K8" si="0">SUM(B9:B41)</f>
        <v>1299584</v>
      </c>
      <c r="C8" s="3">
        <f t="shared" si="0"/>
        <v>32165</v>
      </c>
      <c r="D8" s="3">
        <f t="shared" si="0"/>
        <v>470150</v>
      </c>
      <c r="E8" s="3">
        <f t="shared" si="0"/>
        <v>246042</v>
      </c>
      <c r="F8" s="3">
        <f t="shared" si="0"/>
        <v>138842</v>
      </c>
      <c r="G8" s="3">
        <f t="shared" si="0"/>
        <v>85620</v>
      </c>
      <c r="H8" s="3">
        <f t="shared" si="0"/>
        <v>60863</v>
      </c>
      <c r="I8" s="3">
        <f t="shared" si="0"/>
        <v>117631</v>
      </c>
      <c r="J8" s="3">
        <f t="shared" si="0"/>
        <v>116310</v>
      </c>
      <c r="K8" s="3">
        <f t="shared" si="0"/>
        <v>31961</v>
      </c>
      <c r="L8" s="191"/>
    </row>
    <row r="9" spans="1:13" ht="21" customHeight="1" thickBot="1">
      <c r="A9" s="5" t="s">
        <v>41</v>
      </c>
      <c r="B9" s="186">
        <f t="shared" ref="B9:B41" si="1">SUM(C9:K9)</f>
        <v>51866</v>
      </c>
      <c r="C9" s="189">
        <v>1270</v>
      </c>
      <c r="D9" s="190">
        <v>17351</v>
      </c>
      <c r="E9" s="189">
        <v>10017</v>
      </c>
      <c r="F9" s="190">
        <v>5853</v>
      </c>
      <c r="G9" s="189">
        <v>3523</v>
      </c>
      <c r="H9" s="190">
        <v>2394</v>
      </c>
      <c r="I9" s="189">
        <v>5257</v>
      </c>
      <c r="J9" s="190">
        <v>4914</v>
      </c>
      <c r="K9" s="189">
        <v>1287</v>
      </c>
      <c r="L9" s="188"/>
    </row>
    <row r="10" spans="1:13" ht="21" customHeight="1" thickBot="1">
      <c r="A10" s="11" t="s">
        <v>42</v>
      </c>
      <c r="B10" s="186">
        <f t="shared" si="1"/>
        <v>37708</v>
      </c>
      <c r="C10" s="184">
        <v>845</v>
      </c>
      <c r="D10" s="185">
        <v>16293</v>
      </c>
      <c r="E10" s="184">
        <v>7735</v>
      </c>
      <c r="F10" s="185">
        <v>3762</v>
      </c>
      <c r="G10" s="184">
        <v>1985</v>
      </c>
      <c r="H10" s="185">
        <v>1339</v>
      </c>
      <c r="I10" s="184">
        <v>2566</v>
      </c>
      <c r="J10" s="185">
        <v>2555</v>
      </c>
      <c r="K10" s="184">
        <v>628</v>
      </c>
    </row>
    <row r="11" spans="1:13" ht="21" customHeight="1" thickBot="1">
      <c r="A11" s="11" t="s">
        <v>43</v>
      </c>
      <c r="B11" s="186">
        <f t="shared" si="1"/>
        <v>22538</v>
      </c>
      <c r="C11" s="184">
        <v>631</v>
      </c>
      <c r="D11" s="185">
        <v>9628</v>
      </c>
      <c r="E11" s="184">
        <v>5584</v>
      </c>
      <c r="F11" s="185">
        <v>2364</v>
      </c>
      <c r="G11" s="184">
        <v>1053</v>
      </c>
      <c r="H11" s="185">
        <v>638</v>
      </c>
      <c r="I11" s="184">
        <v>1181</v>
      </c>
      <c r="J11" s="185">
        <v>1162</v>
      </c>
      <c r="K11" s="184">
        <v>297</v>
      </c>
    </row>
    <row r="12" spans="1:13" ht="21" customHeight="1" thickBot="1">
      <c r="A12" s="11" t="s">
        <v>0</v>
      </c>
      <c r="B12" s="186">
        <f t="shared" si="1"/>
        <v>109565</v>
      </c>
      <c r="C12" s="184">
        <v>1969</v>
      </c>
      <c r="D12" s="185">
        <v>40511</v>
      </c>
      <c r="E12" s="184">
        <v>22015</v>
      </c>
      <c r="F12" s="185">
        <v>12012</v>
      </c>
      <c r="G12" s="184">
        <v>7025</v>
      </c>
      <c r="H12" s="185">
        <v>4869</v>
      </c>
      <c r="I12" s="184">
        <v>9693</v>
      </c>
      <c r="J12" s="185">
        <v>9190</v>
      </c>
      <c r="K12" s="184">
        <v>2281</v>
      </c>
    </row>
    <row r="13" spans="1:13" ht="21" customHeight="1" thickBot="1">
      <c r="A13" s="11" t="s">
        <v>33</v>
      </c>
      <c r="B13" s="186">
        <f t="shared" si="1"/>
        <v>31496</v>
      </c>
      <c r="C13" s="184">
        <v>691</v>
      </c>
      <c r="D13" s="185">
        <v>8522</v>
      </c>
      <c r="E13" s="184">
        <v>6028</v>
      </c>
      <c r="F13" s="185">
        <v>3876</v>
      </c>
      <c r="G13" s="184">
        <v>2388</v>
      </c>
      <c r="H13" s="185">
        <v>1740</v>
      </c>
      <c r="I13" s="184">
        <v>3533</v>
      </c>
      <c r="J13" s="185">
        <v>3619</v>
      </c>
      <c r="K13" s="184">
        <v>1099</v>
      </c>
    </row>
    <row r="14" spans="1:13" ht="21" customHeight="1" thickBot="1">
      <c r="A14" s="11" t="s">
        <v>44</v>
      </c>
      <c r="B14" s="186">
        <f t="shared" si="1"/>
        <v>8043</v>
      </c>
      <c r="C14" s="184">
        <v>117</v>
      </c>
      <c r="D14" s="185">
        <v>2790</v>
      </c>
      <c r="E14" s="184">
        <v>1499</v>
      </c>
      <c r="F14" s="185">
        <v>829</v>
      </c>
      <c r="G14" s="184">
        <v>548</v>
      </c>
      <c r="H14" s="185">
        <v>373</v>
      </c>
      <c r="I14" s="184">
        <v>740</v>
      </c>
      <c r="J14" s="185">
        <v>860</v>
      </c>
      <c r="K14" s="184">
        <v>287</v>
      </c>
    </row>
    <row r="15" spans="1:13" ht="21" customHeight="1" thickBot="1">
      <c r="A15" s="11" t="s">
        <v>1</v>
      </c>
      <c r="B15" s="186">
        <f t="shared" si="1"/>
        <v>22256</v>
      </c>
      <c r="C15" s="184">
        <v>329</v>
      </c>
      <c r="D15" s="185">
        <v>5243</v>
      </c>
      <c r="E15" s="184">
        <v>3147</v>
      </c>
      <c r="F15" s="185">
        <v>2114</v>
      </c>
      <c r="G15" s="184">
        <v>1676</v>
      </c>
      <c r="H15" s="185">
        <v>1517</v>
      </c>
      <c r="I15" s="184">
        <v>3726</v>
      </c>
      <c r="J15" s="185">
        <v>3310</v>
      </c>
      <c r="K15" s="184">
        <v>1194</v>
      </c>
    </row>
    <row r="16" spans="1:13" ht="21" customHeight="1" thickBot="1">
      <c r="A16" s="11" t="s">
        <v>45</v>
      </c>
      <c r="B16" s="186">
        <f t="shared" si="1"/>
        <v>12875</v>
      </c>
      <c r="C16" s="184">
        <v>327</v>
      </c>
      <c r="D16" s="185">
        <v>4880</v>
      </c>
      <c r="E16" s="184">
        <v>2567</v>
      </c>
      <c r="F16" s="185">
        <v>1286</v>
      </c>
      <c r="G16" s="184">
        <v>758</v>
      </c>
      <c r="H16" s="185">
        <v>506</v>
      </c>
      <c r="I16" s="184">
        <v>1197</v>
      </c>
      <c r="J16" s="185">
        <v>1110</v>
      </c>
      <c r="K16" s="184">
        <v>244</v>
      </c>
    </row>
    <row r="17" spans="1:13" ht="21" customHeight="1" thickBot="1">
      <c r="A17" s="11" t="s">
        <v>46</v>
      </c>
      <c r="B17" s="186">
        <f t="shared" si="1"/>
        <v>12519</v>
      </c>
      <c r="C17" s="184">
        <v>388</v>
      </c>
      <c r="D17" s="185">
        <v>4767</v>
      </c>
      <c r="E17" s="184">
        <v>2271</v>
      </c>
      <c r="F17" s="185">
        <v>1291</v>
      </c>
      <c r="G17" s="184">
        <v>746</v>
      </c>
      <c r="H17" s="185">
        <v>528</v>
      </c>
      <c r="I17" s="184">
        <v>1030</v>
      </c>
      <c r="J17" s="185">
        <v>1192</v>
      </c>
      <c r="K17" s="184">
        <v>306</v>
      </c>
    </row>
    <row r="18" spans="1:13" ht="21" customHeight="1" thickBot="1">
      <c r="A18" s="11" t="s">
        <v>47</v>
      </c>
      <c r="B18" s="186">
        <f t="shared" si="1"/>
        <v>88751</v>
      </c>
      <c r="C18" s="184">
        <v>3674</v>
      </c>
      <c r="D18" s="185">
        <v>30594</v>
      </c>
      <c r="E18" s="184">
        <v>16412</v>
      </c>
      <c r="F18" s="185">
        <v>9790</v>
      </c>
      <c r="G18" s="184">
        <v>6197</v>
      </c>
      <c r="H18" s="185">
        <v>4214</v>
      </c>
      <c r="I18" s="184">
        <v>7861</v>
      </c>
      <c r="J18" s="185">
        <v>7904</v>
      </c>
      <c r="K18" s="184">
        <v>2105</v>
      </c>
    </row>
    <row r="19" spans="1:13" ht="21" customHeight="1" thickBot="1">
      <c r="A19" s="11" t="s">
        <v>29</v>
      </c>
      <c r="B19" s="186">
        <f t="shared" si="1"/>
        <v>10605</v>
      </c>
      <c r="C19" s="184">
        <v>331</v>
      </c>
      <c r="D19" s="185">
        <v>4131</v>
      </c>
      <c r="E19" s="184">
        <v>2043</v>
      </c>
      <c r="F19" s="185">
        <v>1005</v>
      </c>
      <c r="G19" s="184">
        <v>664</v>
      </c>
      <c r="H19" s="185">
        <v>417</v>
      </c>
      <c r="I19" s="184">
        <v>915</v>
      </c>
      <c r="J19" s="185">
        <v>895</v>
      </c>
      <c r="K19" s="184">
        <v>204</v>
      </c>
    </row>
    <row r="20" spans="1:13" ht="21" customHeight="1" thickBot="1">
      <c r="A20" s="11" t="s">
        <v>2</v>
      </c>
      <c r="B20" s="186">
        <f t="shared" si="1"/>
        <v>81835</v>
      </c>
      <c r="C20" s="184">
        <v>1555</v>
      </c>
      <c r="D20" s="185">
        <v>25728</v>
      </c>
      <c r="E20" s="184">
        <v>17647</v>
      </c>
      <c r="F20" s="185">
        <v>10356</v>
      </c>
      <c r="G20" s="184">
        <v>5930</v>
      </c>
      <c r="H20" s="185">
        <v>4028</v>
      </c>
      <c r="I20" s="184">
        <v>6718</v>
      </c>
      <c r="J20" s="185">
        <v>7240</v>
      </c>
      <c r="K20" s="184">
        <v>2633</v>
      </c>
    </row>
    <row r="21" spans="1:13" ht="21" customHeight="1" thickBot="1">
      <c r="A21" s="11" t="s">
        <v>3</v>
      </c>
      <c r="B21" s="186">
        <f t="shared" si="1"/>
        <v>14752</v>
      </c>
      <c r="C21" s="184">
        <v>620</v>
      </c>
      <c r="D21" s="185">
        <v>5049</v>
      </c>
      <c r="E21" s="184">
        <v>2954</v>
      </c>
      <c r="F21" s="185">
        <v>1486</v>
      </c>
      <c r="G21" s="184">
        <v>932</v>
      </c>
      <c r="H21" s="185">
        <v>668</v>
      </c>
      <c r="I21" s="184">
        <v>1335</v>
      </c>
      <c r="J21" s="185">
        <v>1282</v>
      </c>
      <c r="K21" s="184">
        <v>426</v>
      </c>
    </row>
    <row r="22" spans="1:13" ht="21" customHeight="1" thickBot="1">
      <c r="A22" s="11" t="s">
        <v>4</v>
      </c>
      <c r="B22" s="186">
        <f t="shared" si="1"/>
        <v>17241</v>
      </c>
      <c r="C22" s="184">
        <v>314</v>
      </c>
      <c r="D22" s="185">
        <v>6730</v>
      </c>
      <c r="E22" s="184">
        <v>3440</v>
      </c>
      <c r="F22" s="185">
        <v>1686</v>
      </c>
      <c r="G22" s="184">
        <v>973</v>
      </c>
      <c r="H22" s="185">
        <v>674</v>
      </c>
      <c r="I22" s="184">
        <v>1323</v>
      </c>
      <c r="J22" s="185">
        <v>1679</v>
      </c>
      <c r="K22" s="184">
        <v>422</v>
      </c>
    </row>
    <row r="23" spans="1:13" ht="21" customHeight="1" thickBot="1">
      <c r="A23" s="11" t="s">
        <v>48</v>
      </c>
      <c r="B23" s="186">
        <f t="shared" si="1"/>
        <v>18704</v>
      </c>
      <c r="C23" s="184">
        <v>403</v>
      </c>
      <c r="D23" s="185">
        <v>5679</v>
      </c>
      <c r="E23" s="184">
        <v>3205</v>
      </c>
      <c r="F23" s="185">
        <v>2124</v>
      </c>
      <c r="G23" s="184">
        <v>1544</v>
      </c>
      <c r="H23" s="185">
        <v>1462</v>
      </c>
      <c r="I23" s="184">
        <v>1826</v>
      </c>
      <c r="J23" s="185">
        <v>1869</v>
      </c>
      <c r="K23" s="184">
        <v>592</v>
      </c>
    </row>
    <row r="24" spans="1:13" ht="21" customHeight="1" thickBot="1">
      <c r="A24" s="11" t="s">
        <v>49</v>
      </c>
      <c r="B24" s="186">
        <f t="shared" si="1"/>
        <v>103582</v>
      </c>
      <c r="C24" s="184">
        <v>3245</v>
      </c>
      <c r="D24" s="185">
        <v>24060</v>
      </c>
      <c r="E24" s="184">
        <v>19394</v>
      </c>
      <c r="F24" s="185">
        <v>13223</v>
      </c>
      <c r="G24" s="184">
        <v>8980</v>
      </c>
      <c r="H24" s="185">
        <v>6456</v>
      </c>
      <c r="I24" s="184">
        <v>12904</v>
      </c>
      <c r="J24" s="185">
        <v>12299</v>
      </c>
      <c r="K24" s="184">
        <v>3021</v>
      </c>
    </row>
    <row r="25" spans="1:13" ht="21" customHeight="1" thickBot="1">
      <c r="A25" s="11" t="s">
        <v>50</v>
      </c>
      <c r="B25" s="186">
        <f t="shared" si="1"/>
        <v>51080</v>
      </c>
      <c r="C25" s="184">
        <v>818</v>
      </c>
      <c r="D25" s="185">
        <v>11473</v>
      </c>
      <c r="E25" s="184">
        <v>9457</v>
      </c>
      <c r="F25" s="185">
        <v>6350</v>
      </c>
      <c r="G25" s="184">
        <v>4345</v>
      </c>
      <c r="H25" s="185">
        <v>3089</v>
      </c>
      <c r="I25" s="184">
        <v>6921</v>
      </c>
      <c r="J25" s="185">
        <v>7019</v>
      </c>
      <c r="K25" s="184">
        <v>1608</v>
      </c>
    </row>
    <row r="26" spans="1:13" ht="21" customHeight="1" thickBot="1">
      <c r="A26" s="11" t="s">
        <v>51</v>
      </c>
      <c r="B26" s="186">
        <f t="shared" si="1"/>
        <v>81857</v>
      </c>
      <c r="C26" s="184">
        <v>4048</v>
      </c>
      <c r="D26" s="185">
        <v>16303</v>
      </c>
      <c r="E26" s="184">
        <v>14220</v>
      </c>
      <c r="F26" s="185">
        <v>10380</v>
      </c>
      <c r="G26" s="184">
        <v>7266</v>
      </c>
      <c r="H26" s="185">
        <v>5155</v>
      </c>
      <c r="I26" s="184">
        <v>11133</v>
      </c>
      <c r="J26" s="185">
        <v>10389</v>
      </c>
      <c r="K26" s="184">
        <v>2963</v>
      </c>
      <c r="L26" s="187"/>
      <c r="M26" s="187"/>
    </row>
    <row r="27" spans="1:13" ht="21" customHeight="1" thickBot="1">
      <c r="A27" s="11" t="s">
        <v>5</v>
      </c>
      <c r="B27" s="186">
        <f t="shared" si="1"/>
        <v>74593</v>
      </c>
      <c r="C27" s="184">
        <v>1013</v>
      </c>
      <c r="D27" s="185">
        <v>29230</v>
      </c>
      <c r="E27" s="184">
        <v>15418</v>
      </c>
      <c r="F27" s="185">
        <v>8100</v>
      </c>
      <c r="G27" s="184">
        <v>4726</v>
      </c>
      <c r="H27" s="185">
        <v>3165</v>
      </c>
      <c r="I27" s="184">
        <v>5951</v>
      </c>
      <c r="J27" s="185">
        <v>5584</v>
      </c>
      <c r="K27" s="184">
        <v>1406</v>
      </c>
    </row>
    <row r="28" spans="1:13" ht="21" customHeight="1" thickBot="1">
      <c r="A28" s="11" t="s">
        <v>52</v>
      </c>
      <c r="B28" s="186">
        <f t="shared" si="1"/>
        <v>18449</v>
      </c>
      <c r="C28" s="184">
        <v>531</v>
      </c>
      <c r="D28" s="185">
        <v>6378</v>
      </c>
      <c r="E28" s="184">
        <v>3589</v>
      </c>
      <c r="F28" s="185">
        <v>1995</v>
      </c>
      <c r="G28" s="184">
        <v>1115</v>
      </c>
      <c r="H28" s="185">
        <v>810</v>
      </c>
      <c r="I28" s="184">
        <v>1593</v>
      </c>
      <c r="J28" s="185">
        <v>1803</v>
      </c>
      <c r="K28" s="184">
        <v>635</v>
      </c>
    </row>
    <row r="29" spans="1:13" ht="21" customHeight="1" thickBot="1">
      <c r="A29" s="11" t="s">
        <v>6</v>
      </c>
      <c r="B29" s="186">
        <f t="shared" si="1"/>
        <v>14464</v>
      </c>
      <c r="C29" s="184">
        <v>262</v>
      </c>
      <c r="D29" s="185">
        <v>4078</v>
      </c>
      <c r="E29" s="184">
        <v>2655</v>
      </c>
      <c r="F29" s="185">
        <v>1704</v>
      </c>
      <c r="G29" s="184">
        <v>1122</v>
      </c>
      <c r="H29" s="185">
        <v>762</v>
      </c>
      <c r="I29" s="184">
        <v>1580</v>
      </c>
      <c r="J29" s="185">
        <v>1851</v>
      </c>
      <c r="K29" s="184">
        <v>450</v>
      </c>
    </row>
    <row r="30" spans="1:13" ht="21" customHeight="1" thickBot="1">
      <c r="A30" s="11" t="s">
        <v>53</v>
      </c>
      <c r="B30" s="186">
        <f t="shared" si="1"/>
        <v>18264</v>
      </c>
      <c r="C30" s="184">
        <v>854</v>
      </c>
      <c r="D30" s="185">
        <v>6900</v>
      </c>
      <c r="E30" s="184">
        <v>3625</v>
      </c>
      <c r="F30" s="185">
        <v>1941</v>
      </c>
      <c r="G30" s="184">
        <v>1134</v>
      </c>
      <c r="H30" s="185">
        <v>676</v>
      </c>
      <c r="I30" s="184">
        <v>1427</v>
      </c>
      <c r="J30" s="185">
        <v>1392</v>
      </c>
      <c r="K30" s="184">
        <v>315</v>
      </c>
    </row>
    <row r="31" spans="1:13" ht="21" customHeight="1" thickBot="1">
      <c r="A31" s="11" t="s">
        <v>54</v>
      </c>
      <c r="B31" s="186">
        <f t="shared" si="1"/>
        <v>53276</v>
      </c>
      <c r="C31" s="184">
        <v>1045</v>
      </c>
      <c r="D31" s="185">
        <v>23717</v>
      </c>
      <c r="E31" s="184">
        <v>9860</v>
      </c>
      <c r="F31" s="185">
        <v>4846</v>
      </c>
      <c r="G31" s="184">
        <v>2940</v>
      </c>
      <c r="H31" s="185">
        <v>1961</v>
      </c>
      <c r="I31" s="184">
        <v>3599</v>
      </c>
      <c r="J31" s="185">
        <v>4117</v>
      </c>
      <c r="K31" s="184">
        <v>1191</v>
      </c>
    </row>
    <row r="32" spans="1:13" ht="21" customHeight="1" thickBot="1">
      <c r="A32" s="11" t="s">
        <v>55</v>
      </c>
      <c r="B32" s="186">
        <f t="shared" si="1"/>
        <v>19271</v>
      </c>
      <c r="C32" s="184">
        <v>436</v>
      </c>
      <c r="D32" s="185">
        <v>7985</v>
      </c>
      <c r="E32" s="184">
        <v>3582</v>
      </c>
      <c r="F32" s="185">
        <v>1821</v>
      </c>
      <c r="G32" s="184">
        <v>1051</v>
      </c>
      <c r="H32" s="185">
        <v>720</v>
      </c>
      <c r="I32" s="184">
        <v>1508</v>
      </c>
      <c r="J32" s="185">
        <v>1679</v>
      </c>
      <c r="K32" s="184">
        <v>489</v>
      </c>
    </row>
    <row r="33" spans="1:11" ht="21" customHeight="1" thickBot="1">
      <c r="A33" s="11" t="s">
        <v>56</v>
      </c>
      <c r="B33" s="186">
        <f t="shared" si="1"/>
        <v>11336</v>
      </c>
      <c r="C33" s="184">
        <v>139</v>
      </c>
      <c r="D33" s="185">
        <v>4738</v>
      </c>
      <c r="E33" s="184">
        <v>1964</v>
      </c>
      <c r="F33" s="185">
        <v>972</v>
      </c>
      <c r="G33" s="184">
        <v>600</v>
      </c>
      <c r="H33" s="185">
        <v>407</v>
      </c>
      <c r="I33" s="184">
        <v>953</v>
      </c>
      <c r="J33" s="185">
        <v>1247</v>
      </c>
      <c r="K33" s="184">
        <v>316</v>
      </c>
    </row>
    <row r="34" spans="1:11" ht="21" customHeight="1" thickBot="1">
      <c r="A34" s="11" t="s">
        <v>7</v>
      </c>
      <c r="B34" s="186">
        <f t="shared" si="1"/>
        <v>46401</v>
      </c>
      <c r="C34" s="184">
        <v>949</v>
      </c>
      <c r="D34" s="185">
        <v>25615</v>
      </c>
      <c r="E34" s="184">
        <v>8775</v>
      </c>
      <c r="F34" s="185">
        <v>3722</v>
      </c>
      <c r="G34" s="184">
        <v>1848</v>
      </c>
      <c r="H34" s="185">
        <v>1120</v>
      </c>
      <c r="I34" s="184">
        <v>1954</v>
      </c>
      <c r="J34" s="185">
        <v>1975</v>
      </c>
      <c r="K34" s="184">
        <v>443</v>
      </c>
    </row>
    <row r="35" spans="1:11" ht="21" customHeight="1" thickBot="1">
      <c r="A35" s="11" t="s">
        <v>57</v>
      </c>
      <c r="B35" s="186">
        <f t="shared" si="1"/>
        <v>40186</v>
      </c>
      <c r="C35" s="184">
        <v>1045</v>
      </c>
      <c r="D35" s="185">
        <v>16195</v>
      </c>
      <c r="E35" s="184">
        <v>7645</v>
      </c>
      <c r="F35" s="185">
        <v>4016</v>
      </c>
      <c r="G35" s="184">
        <v>2583</v>
      </c>
      <c r="H35" s="185">
        <v>1870</v>
      </c>
      <c r="I35" s="184">
        <v>3188</v>
      </c>
      <c r="J35" s="185">
        <v>2878</v>
      </c>
      <c r="K35" s="184">
        <v>766</v>
      </c>
    </row>
    <row r="36" spans="1:11" ht="21" customHeight="1" thickBot="1">
      <c r="A36" s="11" t="s">
        <v>8</v>
      </c>
      <c r="B36" s="186">
        <f t="shared" si="1"/>
        <v>19205</v>
      </c>
      <c r="C36" s="184">
        <v>274</v>
      </c>
      <c r="D36" s="185">
        <v>7370</v>
      </c>
      <c r="E36" s="184">
        <v>3864</v>
      </c>
      <c r="F36" s="185">
        <v>2148</v>
      </c>
      <c r="G36" s="184">
        <v>1178</v>
      </c>
      <c r="H36" s="185">
        <v>803</v>
      </c>
      <c r="I36" s="184">
        <v>1580</v>
      </c>
      <c r="J36" s="185">
        <v>1553</v>
      </c>
      <c r="K36" s="184">
        <v>435</v>
      </c>
    </row>
    <row r="37" spans="1:11" ht="21" customHeight="1" thickBot="1">
      <c r="A37" s="11" t="s">
        <v>9</v>
      </c>
      <c r="B37" s="186">
        <f t="shared" si="1"/>
        <v>102916</v>
      </c>
      <c r="C37" s="184">
        <v>1538</v>
      </c>
      <c r="D37" s="185">
        <v>64656</v>
      </c>
      <c r="E37" s="184">
        <v>15948</v>
      </c>
      <c r="F37" s="185">
        <v>6260</v>
      </c>
      <c r="G37" s="184">
        <v>3374</v>
      </c>
      <c r="H37" s="185">
        <v>2125</v>
      </c>
      <c r="I37" s="184">
        <v>4007</v>
      </c>
      <c r="J37" s="185">
        <v>3974</v>
      </c>
      <c r="K37" s="184">
        <v>1034</v>
      </c>
    </row>
    <row r="38" spans="1:11" ht="21" customHeight="1" thickBot="1">
      <c r="A38" s="11" t="s">
        <v>58</v>
      </c>
      <c r="B38" s="186">
        <f t="shared" si="1"/>
        <v>23122</v>
      </c>
      <c r="C38" s="184">
        <v>720</v>
      </c>
      <c r="D38" s="185">
        <v>7846</v>
      </c>
      <c r="E38" s="184">
        <v>4404</v>
      </c>
      <c r="F38" s="185">
        <v>2398</v>
      </c>
      <c r="G38" s="184">
        <v>1430</v>
      </c>
      <c r="H38" s="185">
        <v>975</v>
      </c>
      <c r="I38" s="184">
        <v>2171</v>
      </c>
      <c r="J38" s="185">
        <v>2413</v>
      </c>
      <c r="K38" s="184">
        <v>765</v>
      </c>
    </row>
    <row r="39" spans="1:11" ht="21" customHeight="1" thickBot="1">
      <c r="A39" s="11" t="s">
        <v>10</v>
      </c>
      <c r="B39" s="186">
        <f t="shared" si="1"/>
        <v>29106</v>
      </c>
      <c r="C39" s="184">
        <v>481</v>
      </c>
      <c r="D39" s="185">
        <v>6890</v>
      </c>
      <c r="E39" s="184">
        <v>4647</v>
      </c>
      <c r="F39" s="185">
        <v>3386</v>
      </c>
      <c r="G39" s="184">
        <v>2785</v>
      </c>
      <c r="H39" s="185">
        <v>3130</v>
      </c>
      <c r="I39" s="184">
        <v>3778</v>
      </c>
      <c r="J39" s="185">
        <v>3059</v>
      </c>
      <c r="K39" s="184">
        <v>950</v>
      </c>
    </row>
    <row r="40" spans="1:11" ht="21" customHeight="1" thickBot="1">
      <c r="A40" s="11" t="s">
        <v>11</v>
      </c>
      <c r="B40" s="186">
        <f t="shared" si="1"/>
        <v>24152</v>
      </c>
      <c r="C40" s="184">
        <v>420</v>
      </c>
      <c r="D40" s="185">
        <v>9204</v>
      </c>
      <c r="E40" s="184">
        <v>5251</v>
      </c>
      <c r="F40" s="185">
        <v>2919</v>
      </c>
      <c r="G40" s="184">
        <v>1466</v>
      </c>
      <c r="H40" s="185">
        <v>1071</v>
      </c>
      <c r="I40" s="184">
        <v>1783</v>
      </c>
      <c r="J40" s="185">
        <v>1645</v>
      </c>
      <c r="K40" s="184">
        <v>393</v>
      </c>
    </row>
    <row r="41" spans="1:11" ht="21" customHeight="1" thickBot="1">
      <c r="A41" s="11" t="s">
        <v>59</v>
      </c>
      <c r="B41" s="186">
        <f t="shared" si="1"/>
        <v>27570</v>
      </c>
      <c r="C41" s="184">
        <v>883</v>
      </c>
      <c r="D41" s="185">
        <v>9616</v>
      </c>
      <c r="E41" s="184">
        <v>5180</v>
      </c>
      <c r="F41" s="185">
        <v>2827</v>
      </c>
      <c r="G41" s="184">
        <v>1735</v>
      </c>
      <c r="H41" s="185">
        <v>1201</v>
      </c>
      <c r="I41" s="184">
        <v>2700</v>
      </c>
      <c r="J41" s="185">
        <v>2652</v>
      </c>
      <c r="K41" s="184">
        <v>776</v>
      </c>
    </row>
    <row r="42" spans="1:11">
      <c r="A42" s="380" t="s">
        <v>423</v>
      </c>
      <c r="B42" s="380"/>
      <c r="C42" s="380"/>
      <c r="D42" s="380"/>
      <c r="E42" s="380"/>
      <c r="F42" s="380"/>
    </row>
  </sheetData>
  <mergeCells count="2">
    <mergeCell ref="A1:K1"/>
    <mergeCell ref="A42:F42"/>
  </mergeCells>
  <printOptions horizontalCentered="1" verticalCentered="1"/>
  <pageMargins left="0.39370078740157483" right="0.59055118110236227" top="0.19685039370078741" bottom="0.39370078740157483" header="0" footer="0"/>
  <pageSetup paperSize="9" scale="83" orientation="portrait" r:id="rId1"/>
  <headerFooter alignWithMargins="0"/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5C9B2-143E-4E9A-BA6B-41311D2252F6}">
  <sheetPr>
    <tabColor rgb="FF9999FF"/>
    <pageSetUpPr fitToPage="1"/>
  </sheetPr>
  <dimension ref="A1:P43"/>
  <sheetViews>
    <sheetView rightToLeft="1" view="pageBreakPreview" zoomScaleNormal="100" zoomScaleSheetLayoutView="100" workbookViewId="0">
      <selection sqref="A1:O1"/>
    </sheetView>
  </sheetViews>
  <sheetFormatPr defaultColWidth="10.140625" defaultRowHeight="18"/>
  <cols>
    <col min="1" max="1" width="19.7109375" style="196" customWidth="1"/>
    <col min="2" max="2" width="10" style="196" customWidth="1"/>
    <col min="3" max="3" width="8.85546875" style="195" customWidth="1"/>
    <col min="4" max="5" width="7.7109375" style="195" customWidth="1"/>
    <col min="6" max="6" width="6.7109375" style="195" customWidth="1"/>
    <col min="7" max="7" width="10" style="195" customWidth="1"/>
    <col min="8" max="9" width="9.140625" style="195" customWidth="1"/>
    <col min="10" max="11" width="7.7109375" style="195" customWidth="1"/>
    <col min="12" max="12" width="10.28515625" style="195" customWidth="1"/>
    <col min="13" max="13" width="8" style="195" customWidth="1"/>
    <col min="14" max="14" width="8.85546875" style="195" customWidth="1"/>
    <col min="15" max="15" width="10.140625" style="195" customWidth="1"/>
    <col min="16" max="230" width="10.140625" style="195"/>
    <col min="231" max="231" width="19.7109375" style="195" customWidth="1"/>
    <col min="232" max="232" width="10" style="195" customWidth="1"/>
    <col min="233" max="240" width="7.7109375" style="195" customWidth="1"/>
    <col min="241" max="241" width="8.28515625" style="195" customWidth="1"/>
    <col min="242" max="486" width="10.140625" style="195"/>
    <col min="487" max="487" width="19.7109375" style="195" customWidth="1"/>
    <col min="488" max="488" width="10" style="195" customWidth="1"/>
    <col min="489" max="496" width="7.7109375" style="195" customWidth="1"/>
    <col min="497" max="497" width="8.28515625" style="195" customWidth="1"/>
    <col min="498" max="742" width="10.140625" style="195"/>
    <col min="743" max="743" width="19.7109375" style="195" customWidth="1"/>
    <col min="744" max="744" width="10" style="195" customWidth="1"/>
    <col min="745" max="752" width="7.7109375" style="195" customWidth="1"/>
    <col min="753" max="753" width="8.28515625" style="195" customWidth="1"/>
    <col min="754" max="998" width="10.140625" style="195"/>
    <col min="999" max="999" width="19.7109375" style="195" customWidth="1"/>
    <col min="1000" max="1000" width="10" style="195" customWidth="1"/>
    <col min="1001" max="1008" width="7.7109375" style="195" customWidth="1"/>
    <col min="1009" max="1009" width="8.28515625" style="195" customWidth="1"/>
    <col min="1010" max="1254" width="10.140625" style="195"/>
    <col min="1255" max="1255" width="19.7109375" style="195" customWidth="1"/>
    <col min="1256" max="1256" width="10" style="195" customWidth="1"/>
    <col min="1257" max="1264" width="7.7109375" style="195" customWidth="1"/>
    <col min="1265" max="1265" width="8.28515625" style="195" customWidth="1"/>
    <col min="1266" max="1510" width="10.140625" style="195"/>
    <col min="1511" max="1511" width="19.7109375" style="195" customWidth="1"/>
    <col min="1512" max="1512" width="10" style="195" customWidth="1"/>
    <col min="1513" max="1520" width="7.7109375" style="195" customWidth="1"/>
    <col min="1521" max="1521" width="8.28515625" style="195" customWidth="1"/>
    <col min="1522" max="1766" width="10.140625" style="195"/>
    <col min="1767" max="1767" width="19.7109375" style="195" customWidth="1"/>
    <col min="1768" max="1768" width="10" style="195" customWidth="1"/>
    <col min="1769" max="1776" width="7.7109375" style="195" customWidth="1"/>
    <col min="1777" max="1777" width="8.28515625" style="195" customWidth="1"/>
    <col min="1778" max="2022" width="10.140625" style="195"/>
    <col min="2023" max="2023" width="19.7109375" style="195" customWidth="1"/>
    <col min="2024" max="2024" width="10" style="195" customWidth="1"/>
    <col min="2025" max="2032" width="7.7109375" style="195" customWidth="1"/>
    <col min="2033" max="2033" width="8.28515625" style="195" customWidth="1"/>
    <col min="2034" max="2278" width="10.140625" style="195"/>
    <col min="2279" max="2279" width="19.7109375" style="195" customWidth="1"/>
    <col min="2280" max="2280" width="10" style="195" customWidth="1"/>
    <col min="2281" max="2288" width="7.7109375" style="195" customWidth="1"/>
    <col min="2289" max="2289" width="8.28515625" style="195" customWidth="1"/>
    <col min="2290" max="2534" width="10.140625" style="195"/>
    <col min="2535" max="2535" width="19.7109375" style="195" customWidth="1"/>
    <col min="2536" max="2536" width="10" style="195" customWidth="1"/>
    <col min="2537" max="2544" width="7.7109375" style="195" customWidth="1"/>
    <col min="2545" max="2545" width="8.28515625" style="195" customWidth="1"/>
    <col min="2546" max="2790" width="10.140625" style="195"/>
    <col min="2791" max="2791" width="19.7109375" style="195" customWidth="1"/>
    <col min="2792" max="2792" width="10" style="195" customWidth="1"/>
    <col min="2793" max="2800" width="7.7109375" style="195" customWidth="1"/>
    <col min="2801" max="2801" width="8.28515625" style="195" customWidth="1"/>
    <col min="2802" max="3046" width="10.140625" style="195"/>
    <col min="3047" max="3047" width="19.7109375" style="195" customWidth="1"/>
    <col min="3048" max="3048" width="10" style="195" customWidth="1"/>
    <col min="3049" max="3056" width="7.7109375" style="195" customWidth="1"/>
    <col min="3057" max="3057" width="8.28515625" style="195" customWidth="1"/>
    <col min="3058" max="3302" width="10.140625" style="195"/>
    <col min="3303" max="3303" width="19.7109375" style="195" customWidth="1"/>
    <col min="3304" max="3304" width="10" style="195" customWidth="1"/>
    <col min="3305" max="3312" width="7.7109375" style="195" customWidth="1"/>
    <col min="3313" max="3313" width="8.28515625" style="195" customWidth="1"/>
    <col min="3314" max="3558" width="10.140625" style="195"/>
    <col min="3559" max="3559" width="19.7109375" style="195" customWidth="1"/>
    <col min="3560" max="3560" width="10" style="195" customWidth="1"/>
    <col min="3561" max="3568" width="7.7109375" style="195" customWidth="1"/>
    <col min="3569" max="3569" width="8.28515625" style="195" customWidth="1"/>
    <col min="3570" max="3814" width="10.140625" style="195"/>
    <col min="3815" max="3815" width="19.7109375" style="195" customWidth="1"/>
    <col min="3816" max="3816" width="10" style="195" customWidth="1"/>
    <col min="3817" max="3824" width="7.7109375" style="195" customWidth="1"/>
    <col min="3825" max="3825" width="8.28515625" style="195" customWidth="1"/>
    <col min="3826" max="4070" width="10.140625" style="195"/>
    <col min="4071" max="4071" width="19.7109375" style="195" customWidth="1"/>
    <col min="4072" max="4072" width="10" style="195" customWidth="1"/>
    <col min="4073" max="4080" width="7.7109375" style="195" customWidth="1"/>
    <col min="4081" max="4081" width="8.28515625" style="195" customWidth="1"/>
    <col min="4082" max="4326" width="10.140625" style="195"/>
    <col min="4327" max="4327" width="19.7109375" style="195" customWidth="1"/>
    <col min="4328" max="4328" width="10" style="195" customWidth="1"/>
    <col min="4329" max="4336" width="7.7109375" style="195" customWidth="1"/>
    <col min="4337" max="4337" width="8.28515625" style="195" customWidth="1"/>
    <col min="4338" max="4582" width="10.140625" style="195"/>
    <col min="4583" max="4583" width="19.7109375" style="195" customWidth="1"/>
    <col min="4584" max="4584" width="10" style="195" customWidth="1"/>
    <col min="4585" max="4592" width="7.7109375" style="195" customWidth="1"/>
    <col min="4593" max="4593" width="8.28515625" style="195" customWidth="1"/>
    <col min="4594" max="4838" width="10.140625" style="195"/>
    <col min="4839" max="4839" width="19.7109375" style="195" customWidth="1"/>
    <col min="4840" max="4840" width="10" style="195" customWidth="1"/>
    <col min="4841" max="4848" width="7.7109375" style="195" customWidth="1"/>
    <col min="4849" max="4849" width="8.28515625" style="195" customWidth="1"/>
    <col min="4850" max="5094" width="10.140625" style="195"/>
    <col min="5095" max="5095" width="19.7109375" style="195" customWidth="1"/>
    <col min="5096" max="5096" width="10" style="195" customWidth="1"/>
    <col min="5097" max="5104" width="7.7109375" style="195" customWidth="1"/>
    <col min="5105" max="5105" width="8.28515625" style="195" customWidth="1"/>
    <col min="5106" max="5350" width="10.140625" style="195"/>
    <col min="5351" max="5351" width="19.7109375" style="195" customWidth="1"/>
    <col min="5352" max="5352" width="10" style="195" customWidth="1"/>
    <col min="5353" max="5360" width="7.7109375" style="195" customWidth="1"/>
    <col min="5361" max="5361" width="8.28515625" style="195" customWidth="1"/>
    <col min="5362" max="5606" width="10.140625" style="195"/>
    <col min="5607" max="5607" width="19.7109375" style="195" customWidth="1"/>
    <col min="5608" max="5608" width="10" style="195" customWidth="1"/>
    <col min="5609" max="5616" width="7.7109375" style="195" customWidth="1"/>
    <col min="5617" max="5617" width="8.28515625" style="195" customWidth="1"/>
    <col min="5618" max="5862" width="10.140625" style="195"/>
    <col min="5863" max="5863" width="19.7109375" style="195" customWidth="1"/>
    <col min="5864" max="5864" width="10" style="195" customWidth="1"/>
    <col min="5865" max="5872" width="7.7109375" style="195" customWidth="1"/>
    <col min="5873" max="5873" width="8.28515625" style="195" customWidth="1"/>
    <col min="5874" max="6118" width="10.140625" style="195"/>
    <col min="6119" max="6119" width="19.7109375" style="195" customWidth="1"/>
    <col min="6120" max="6120" width="10" style="195" customWidth="1"/>
    <col min="6121" max="6128" width="7.7109375" style="195" customWidth="1"/>
    <col min="6129" max="6129" width="8.28515625" style="195" customWidth="1"/>
    <col min="6130" max="6374" width="10.140625" style="195"/>
    <col min="6375" max="6375" width="19.7109375" style="195" customWidth="1"/>
    <col min="6376" max="6376" width="10" style="195" customWidth="1"/>
    <col min="6377" max="6384" width="7.7109375" style="195" customWidth="1"/>
    <col min="6385" max="6385" width="8.28515625" style="195" customWidth="1"/>
    <col min="6386" max="6630" width="10.140625" style="195"/>
    <col min="6631" max="6631" width="19.7109375" style="195" customWidth="1"/>
    <col min="6632" max="6632" width="10" style="195" customWidth="1"/>
    <col min="6633" max="6640" width="7.7109375" style="195" customWidth="1"/>
    <col min="6641" max="6641" width="8.28515625" style="195" customWidth="1"/>
    <col min="6642" max="6886" width="10.140625" style="195"/>
    <col min="6887" max="6887" width="19.7109375" style="195" customWidth="1"/>
    <col min="6888" max="6888" width="10" style="195" customWidth="1"/>
    <col min="6889" max="6896" width="7.7109375" style="195" customWidth="1"/>
    <col min="6897" max="6897" width="8.28515625" style="195" customWidth="1"/>
    <col min="6898" max="7142" width="10.140625" style="195"/>
    <col min="7143" max="7143" width="19.7109375" style="195" customWidth="1"/>
    <col min="7144" max="7144" width="10" style="195" customWidth="1"/>
    <col min="7145" max="7152" width="7.7109375" style="195" customWidth="1"/>
    <col min="7153" max="7153" width="8.28515625" style="195" customWidth="1"/>
    <col min="7154" max="7398" width="10.140625" style="195"/>
    <col min="7399" max="7399" width="19.7109375" style="195" customWidth="1"/>
    <col min="7400" max="7400" width="10" style="195" customWidth="1"/>
    <col min="7401" max="7408" width="7.7109375" style="195" customWidth="1"/>
    <col min="7409" max="7409" width="8.28515625" style="195" customWidth="1"/>
    <col min="7410" max="7654" width="10.140625" style="195"/>
    <col min="7655" max="7655" width="19.7109375" style="195" customWidth="1"/>
    <col min="7656" max="7656" width="10" style="195" customWidth="1"/>
    <col min="7657" max="7664" width="7.7109375" style="195" customWidth="1"/>
    <col min="7665" max="7665" width="8.28515625" style="195" customWidth="1"/>
    <col min="7666" max="7910" width="10.140625" style="195"/>
    <col min="7911" max="7911" width="19.7109375" style="195" customWidth="1"/>
    <col min="7912" max="7912" width="10" style="195" customWidth="1"/>
    <col min="7913" max="7920" width="7.7109375" style="195" customWidth="1"/>
    <col min="7921" max="7921" width="8.28515625" style="195" customWidth="1"/>
    <col min="7922" max="8166" width="10.140625" style="195"/>
    <col min="8167" max="8167" width="19.7109375" style="195" customWidth="1"/>
    <col min="8168" max="8168" width="10" style="195" customWidth="1"/>
    <col min="8169" max="8176" width="7.7109375" style="195" customWidth="1"/>
    <col min="8177" max="8177" width="8.28515625" style="195" customWidth="1"/>
    <col min="8178" max="8422" width="10.140625" style="195"/>
    <col min="8423" max="8423" width="19.7109375" style="195" customWidth="1"/>
    <col min="8424" max="8424" width="10" style="195" customWidth="1"/>
    <col min="8425" max="8432" width="7.7109375" style="195" customWidth="1"/>
    <col min="8433" max="8433" width="8.28515625" style="195" customWidth="1"/>
    <col min="8434" max="8678" width="10.140625" style="195"/>
    <col min="8679" max="8679" width="19.7109375" style="195" customWidth="1"/>
    <col min="8680" max="8680" width="10" style="195" customWidth="1"/>
    <col min="8681" max="8688" width="7.7109375" style="195" customWidth="1"/>
    <col min="8689" max="8689" width="8.28515625" style="195" customWidth="1"/>
    <col min="8690" max="8934" width="10.140625" style="195"/>
    <col min="8935" max="8935" width="19.7109375" style="195" customWidth="1"/>
    <col min="8936" max="8936" width="10" style="195" customWidth="1"/>
    <col min="8937" max="8944" width="7.7109375" style="195" customWidth="1"/>
    <col min="8945" max="8945" width="8.28515625" style="195" customWidth="1"/>
    <col min="8946" max="9190" width="10.140625" style="195"/>
    <col min="9191" max="9191" width="19.7109375" style="195" customWidth="1"/>
    <col min="9192" max="9192" width="10" style="195" customWidth="1"/>
    <col min="9193" max="9200" width="7.7109375" style="195" customWidth="1"/>
    <col min="9201" max="9201" width="8.28515625" style="195" customWidth="1"/>
    <col min="9202" max="9446" width="10.140625" style="195"/>
    <col min="9447" max="9447" width="19.7109375" style="195" customWidth="1"/>
    <col min="9448" max="9448" width="10" style="195" customWidth="1"/>
    <col min="9449" max="9456" width="7.7109375" style="195" customWidth="1"/>
    <col min="9457" max="9457" width="8.28515625" style="195" customWidth="1"/>
    <col min="9458" max="9702" width="10.140625" style="195"/>
    <col min="9703" max="9703" width="19.7109375" style="195" customWidth="1"/>
    <col min="9704" max="9704" width="10" style="195" customWidth="1"/>
    <col min="9705" max="9712" width="7.7109375" style="195" customWidth="1"/>
    <col min="9713" max="9713" width="8.28515625" style="195" customWidth="1"/>
    <col min="9714" max="9958" width="10.140625" style="195"/>
    <col min="9959" max="9959" width="19.7109375" style="195" customWidth="1"/>
    <col min="9960" max="9960" width="10" style="195" customWidth="1"/>
    <col min="9961" max="9968" width="7.7109375" style="195" customWidth="1"/>
    <col min="9969" max="9969" width="8.28515625" style="195" customWidth="1"/>
    <col min="9970" max="10214" width="10.140625" style="195"/>
    <col min="10215" max="10215" width="19.7109375" style="195" customWidth="1"/>
    <col min="10216" max="10216" width="10" style="195" customWidth="1"/>
    <col min="10217" max="10224" width="7.7109375" style="195" customWidth="1"/>
    <col min="10225" max="10225" width="8.28515625" style="195" customWidth="1"/>
    <col min="10226" max="10470" width="10.140625" style="195"/>
    <col min="10471" max="10471" width="19.7109375" style="195" customWidth="1"/>
    <col min="10472" max="10472" width="10" style="195" customWidth="1"/>
    <col min="10473" max="10480" width="7.7109375" style="195" customWidth="1"/>
    <col min="10481" max="10481" width="8.28515625" style="195" customWidth="1"/>
    <col min="10482" max="10726" width="10.140625" style="195"/>
    <col min="10727" max="10727" width="19.7109375" style="195" customWidth="1"/>
    <col min="10728" max="10728" width="10" style="195" customWidth="1"/>
    <col min="10729" max="10736" width="7.7109375" style="195" customWidth="1"/>
    <col min="10737" max="10737" width="8.28515625" style="195" customWidth="1"/>
    <col min="10738" max="10982" width="10.140625" style="195"/>
    <col min="10983" max="10983" width="19.7109375" style="195" customWidth="1"/>
    <col min="10984" max="10984" width="10" style="195" customWidth="1"/>
    <col min="10985" max="10992" width="7.7109375" style="195" customWidth="1"/>
    <col min="10993" max="10993" width="8.28515625" style="195" customWidth="1"/>
    <col min="10994" max="11238" width="10.140625" style="195"/>
    <col min="11239" max="11239" width="19.7109375" style="195" customWidth="1"/>
    <col min="11240" max="11240" width="10" style="195" customWidth="1"/>
    <col min="11241" max="11248" width="7.7109375" style="195" customWidth="1"/>
    <col min="11249" max="11249" width="8.28515625" style="195" customWidth="1"/>
    <col min="11250" max="11494" width="10.140625" style="195"/>
    <col min="11495" max="11495" width="19.7109375" style="195" customWidth="1"/>
    <col min="11496" max="11496" width="10" style="195" customWidth="1"/>
    <col min="11497" max="11504" width="7.7109375" style="195" customWidth="1"/>
    <col min="11505" max="11505" width="8.28515625" style="195" customWidth="1"/>
    <col min="11506" max="11750" width="10.140625" style="195"/>
    <col min="11751" max="11751" width="19.7109375" style="195" customWidth="1"/>
    <col min="11752" max="11752" width="10" style="195" customWidth="1"/>
    <col min="11753" max="11760" width="7.7109375" style="195" customWidth="1"/>
    <col min="11761" max="11761" width="8.28515625" style="195" customWidth="1"/>
    <col min="11762" max="12006" width="10.140625" style="195"/>
    <col min="12007" max="12007" width="19.7109375" style="195" customWidth="1"/>
    <col min="12008" max="12008" width="10" style="195" customWidth="1"/>
    <col min="12009" max="12016" width="7.7109375" style="195" customWidth="1"/>
    <col min="12017" max="12017" width="8.28515625" style="195" customWidth="1"/>
    <col min="12018" max="12262" width="10.140625" style="195"/>
    <col min="12263" max="12263" width="19.7109375" style="195" customWidth="1"/>
    <col min="12264" max="12264" width="10" style="195" customWidth="1"/>
    <col min="12265" max="12272" width="7.7109375" style="195" customWidth="1"/>
    <col min="12273" max="12273" width="8.28515625" style="195" customWidth="1"/>
    <col min="12274" max="12518" width="10.140625" style="195"/>
    <col min="12519" max="12519" width="19.7109375" style="195" customWidth="1"/>
    <col min="12520" max="12520" width="10" style="195" customWidth="1"/>
    <col min="12521" max="12528" width="7.7109375" style="195" customWidth="1"/>
    <col min="12529" max="12529" width="8.28515625" style="195" customWidth="1"/>
    <col min="12530" max="12774" width="10.140625" style="195"/>
    <col min="12775" max="12775" width="19.7109375" style="195" customWidth="1"/>
    <col min="12776" max="12776" width="10" style="195" customWidth="1"/>
    <col min="12777" max="12784" width="7.7109375" style="195" customWidth="1"/>
    <col min="12785" max="12785" width="8.28515625" style="195" customWidth="1"/>
    <col min="12786" max="13030" width="10.140625" style="195"/>
    <col min="13031" max="13031" width="19.7109375" style="195" customWidth="1"/>
    <col min="13032" max="13032" width="10" style="195" customWidth="1"/>
    <col min="13033" max="13040" width="7.7109375" style="195" customWidth="1"/>
    <col min="13041" max="13041" width="8.28515625" style="195" customWidth="1"/>
    <col min="13042" max="13286" width="10.140625" style="195"/>
    <col min="13287" max="13287" width="19.7109375" style="195" customWidth="1"/>
    <col min="13288" max="13288" width="10" style="195" customWidth="1"/>
    <col min="13289" max="13296" width="7.7109375" style="195" customWidth="1"/>
    <col min="13297" max="13297" width="8.28515625" style="195" customWidth="1"/>
    <col min="13298" max="13542" width="10.140625" style="195"/>
    <col min="13543" max="13543" width="19.7109375" style="195" customWidth="1"/>
    <col min="13544" max="13544" width="10" style="195" customWidth="1"/>
    <col min="13545" max="13552" width="7.7109375" style="195" customWidth="1"/>
    <col min="13553" max="13553" width="8.28515625" style="195" customWidth="1"/>
    <col min="13554" max="13798" width="10.140625" style="195"/>
    <col min="13799" max="13799" width="19.7109375" style="195" customWidth="1"/>
    <col min="13800" max="13800" width="10" style="195" customWidth="1"/>
    <col min="13801" max="13808" width="7.7109375" style="195" customWidth="1"/>
    <col min="13809" max="13809" width="8.28515625" style="195" customWidth="1"/>
    <col min="13810" max="14054" width="10.140625" style="195"/>
    <col min="14055" max="14055" width="19.7109375" style="195" customWidth="1"/>
    <col min="14056" max="14056" width="10" style="195" customWidth="1"/>
    <col min="14057" max="14064" width="7.7109375" style="195" customWidth="1"/>
    <col min="14065" max="14065" width="8.28515625" style="195" customWidth="1"/>
    <col min="14066" max="14310" width="10.140625" style="195"/>
    <col min="14311" max="14311" width="19.7109375" style="195" customWidth="1"/>
    <col min="14312" max="14312" width="10" style="195" customWidth="1"/>
    <col min="14313" max="14320" width="7.7109375" style="195" customWidth="1"/>
    <col min="14321" max="14321" width="8.28515625" style="195" customWidth="1"/>
    <col min="14322" max="14566" width="10.140625" style="195"/>
    <col min="14567" max="14567" width="19.7109375" style="195" customWidth="1"/>
    <col min="14568" max="14568" width="10" style="195" customWidth="1"/>
    <col min="14569" max="14576" width="7.7109375" style="195" customWidth="1"/>
    <col min="14577" max="14577" width="8.28515625" style="195" customWidth="1"/>
    <col min="14578" max="14822" width="10.140625" style="195"/>
    <col min="14823" max="14823" width="19.7109375" style="195" customWidth="1"/>
    <col min="14824" max="14824" width="10" style="195" customWidth="1"/>
    <col min="14825" max="14832" width="7.7109375" style="195" customWidth="1"/>
    <col min="14833" max="14833" width="8.28515625" style="195" customWidth="1"/>
    <col min="14834" max="15078" width="10.140625" style="195"/>
    <col min="15079" max="15079" width="19.7109375" style="195" customWidth="1"/>
    <col min="15080" max="15080" width="10" style="195" customWidth="1"/>
    <col min="15081" max="15088" width="7.7109375" style="195" customWidth="1"/>
    <col min="15089" max="15089" width="8.28515625" style="195" customWidth="1"/>
    <col min="15090" max="15334" width="10.140625" style="195"/>
    <col min="15335" max="15335" width="19.7109375" style="195" customWidth="1"/>
    <col min="15336" max="15336" width="10" style="195" customWidth="1"/>
    <col min="15337" max="15344" width="7.7109375" style="195" customWidth="1"/>
    <col min="15345" max="15345" width="8.28515625" style="195" customWidth="1"/>
    <col min="15346" max="15590" width="10.140625" style="195"/>
    <col min="15591" max="15591" width="19.7109375" style="195" customWidth="1"/>
    <col min="15592" max="15592" width="10" style="195" customWidth="1"/>
    <col min="15593" max="15600" width="7.7109375" style="195" customWidth="1"/>
    <col min="15601" max="15601" width="8.28515625" style="195" customWidth="1"/>
    <col min="15602" max="15846" width="10.140625" style="195"/>
    <col min="15847" max="15847" width="19.7109375" style="195" customWidth="1"/>
    <col min="15848" max="15848" width="10" style="195" customWidth="1"/>
    <col min="15849" max="15856" width="7.7109375" style="195" customWidth="1"/>
    <col min="15857" max="15857" width="8.28515625" style="195" customWidth="1"/>
    <col min="15858" max="16102" width="10.140625" style="195"/>
    <col min="16103" max="16103" width="19.7109375" style="195" customWidth="1"/>
    <col min="16104" max="16104" width="10" style="195" customWidth="1"/>
    <col min="16105" max="16112" width="7.7109375" style="195" customWidth="1"/>
    <col min="16113" max="16113" width="8.28515625" style="195" customWidth="1"/>
    <col min="16114" max="16384" width="10.140625" style="195"/>
  </cols>
  <sheetData>
    <row r="1" spans="1:16" ht="34.5" customHeight="1" thickBot="1">
      <c r="A1" s="313" t="s">
        <v>433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</row>
    <row r="2" spans="1:16" ht="20.25" thickBot="1">
      <c r="A2" s="381" t="s">
        <v>34</v>
      </c>
      <c r="B2" s="381" t="s">
        <v>40</v>
      </c>
      <c r="C2" s="383" t="s">
        <v>243</v>
      </c>
      <c r="D2" s="384"/>
      <c r="E2" s="384"/>
      <c r="F2" s="384"/>
      <c r="G2" s="385"/>
      <c r="H2" s="383" t="s">
        <v>242</v>
      </c>
      <c r="I2" s="384"/>
      <c r="J2" s="384"/>
      <c r="K2" s="384"/>
      <c r="L2" s="385"/>
      <c r="M2" s="383" t="s">
        <v>241</v>
      </c>
      <c r="N2" s="384"/>
      <c r="O2" s="386"/>
    </row>
    <row r="3" spans="1:16" ht="60.75" thickBot="1">
      <c r="A3" s="382"/>
      <c r="B3" s="382"/>
      <c r="C3" s="201" t="s">
        <v>240</v>
      </c>
      <c r="D3" s="200" t="s">
        <v>239</v>
      </c>
      <c r="E3" s="200" t="s">
        <v>238</v>
      </c>
      <c r="F3" s="200" t="s">
        <v>237</v>
      </c>
      <c r="G3" s="202" t="s">
        <v>32</v>
      </c>
      <c r="H3" s="201" t="s">
        <v>240</v>
      </c>
      <c r="I3" s="200" t="s">
        <v>239</v>
      </c>
      <c r="J3" s="200" t="s">
        <v>238</v>
      </c>
      <c r="K3" s="200" t="s">
        <v>237</v>
      </c>
      <c r="L3" s="202" t="s">
        <v>32</v>
      </c>
      <c r="M3" s="281" t="s">
        <v>424</v>
      </c>
      <c r="N3" s="200" t="s">
        <v>236</v>
      </c>
      <c r="O3" s="199" t="s">
        <v>32</v>
      </c>
    </row>
    <row r="4" spans="1:16" ht="21">
      <c r="A4" s="4">
        <v>1395</v>
      </c>
      <c r="B4" s="4">
        <f t="shared" ref="B4:B8" si="0">G4+L4+O4</f>
        <v>1200897</v>
      </c>
      <c r="C4" s="4">
        <v>27161</v>
      </c>
      <c r="D4" s="4">
        <v>2218</v>
      </c>
      <c r="E4" s="4">
        <v>485</v>
      </c>
      <c r="F4" s="4">
        <v>11</v>
      </c>
      <c r="G4" s="4">
        <f>SUM(C4:F4)</f>
        <v>29875</v>
      </c>
      <c r="H4" s="4">
        <v>588368</v>
      </c>
      <c r="I4" s="4">
        <v>416921</v>
      </c>
      <c r="J4" s="4">
        <v>174</v>
      </c>
      <c r="K4" s="4">
        <v>5</v>
      </c>
      <c r="L4" s="4">
        <f>SUM(H4:K4)</f>
        <v>1005468</v>
      </c>
      <c r="M4" s="4">
        <v>180</v>
      </c>
      <c r="N4" s="4">
        <v>165374</v>
      </c>
      <c r="O4" s="4">
        <f>N4+M4</f>
        <v>165554</v>
      </c>
    </row>
    <row r="5" spans="1:16" ht="21">
      <c r="A5" s="4">
        <v>1396</v>
      </c>
      <c r="B5" s="4">
        <f t="shared" si="0"/>
        <v>1216188</v>
      </c>
      <c r="C5" s="4">
        <v>28435</v>
      </c>
      <c r="D5" s="4">
        <v>1262</v>
      </c>
      <c r="E5" s="4">
        <v>519</v>
      </c>
      <c r="F5" s="4">
        <v>12</v>
      </c>
      <c r="G5" s="4">
        <f>SUM(C5:F5)</f>
        <v>30228</v>
      </c>
      <c r="H5" s="4">
        <v>590752</v>
      </c>
      <c r="I5" s="4">
        <v>425496</v>
      </c>
      <c r="J5" s="4">
        <v>160</v>
      </c>
      <c r="K5" s="4">
        <v>1</v>
      </c>
      <c r="L5" s="4">
        <f>SUM(H5:K5)</f>
        <v>1016409</v>
      </c>
      <c r="M5" s="4">
        <v>160</v>
      </c>
      <c r="N5" s="4">
        <v>169391</v>
      </c>
      <c r="O5" s="4">
        <f>N5+M5</f>
        <v>169551</v>
      </c>
    </row>
    <row r="6" spans="1:16" ht="21">
      <c r="A6" s="3">
        <v>1397</v>
      </c>
      <c r="B6" s="3">
        <f t="shared" si="0"/>
        <v>1256703</v>
      </c>
      <c r="C6" s="3">
        <v>28502</v>
      </c>
      <c r="D6" s="3">
        <v>907</v>
      </c>
      <c r="E6" s="3">
        <v>515</v>
      </c>
      <c r="F6" s="3">
        <v>10</v>
      </c>
      <c r="G6" s="3">
        <f>SUM(C6:F6)</f>
        <v>29934</v>
      </c>
      <c r="H6" s="3">
        <v>596728</v>
      </c>
      <c r="I6" s="3">
        <v>442722</v>
      </c>
      <c r="J6" s="3">
        <v>143</v>
      </c>
      <c r="K6" s="3">
        <v>0</v>
      </c>
      <c r="L6" s="3">
        <f>SUM(H6:K6)</f>
        <v>1039593</v>
      </c>
      <c r="M6" s="3">
        <v>8</v>
      </c>
      <c r="N6" s="3">
        <v>187168</v>
      </c>
      <c r="O6" s="3">
        <f>N6+M6</f>
        <v>187176</v>
      </c>
    </row>
    <row r="7" spans="1:16" ht="21">
      <c r="A7" s="3">
        <v>1398</v>
      </c>
      <c r="B7" s="3">
        <f t="shared" si="0"/>
        <v>1259918</v>
      </c>
      <c r="C7" s="3">
        <v>28762</v>
      </c>
      <c r="D7" s="3">
        <v>859</v>
      </c>
      <c r="E7" s="3">
        <v>512</v>
      </c>
      <c r="F7" s="3">
        <v>10</v>
      </c>
      <c r="G7" s="3">
        <f>SUM(C7:F7)</f>
        <v>30143</v>
      </c>
      <c r="H7" s="3">
        <v>603274</v>
      </c>
      <c r="I7" s="3">
        <v>461324</v>
      </c>
      <c r="J7" s="3">
        <v>133</v>
      </c>
      <c r="K7" s="3">
        <v>0</v>
      </c>
      <c r="L7" s="3">
        <f>SUM(H7:K7)</f>
        <v>1064731</v>
      </c>
      <c r="M7" s="3">
        <v>0</v>
      </c>
      <c r="N7" s="3">
        <v>165044</v>
      </c>
      <c r="O7" s="3">
        <f>N7+M7</f>
        <v>165044</v>
      </c>
    </row>
    <row r="8" spans="1:16" ht="21">
      <c r="A8" s="3">
        <v>1399</v>
      </c>
      <c r="B8" s="3">
        <f t="shared" si="0"/>
        <v>1245149</v>
      </c>
      <c r="C8" s="3">
        <v>28263</v>
      </c>
      <c r="D8" s="3">
        <v>724</v>
      </c>
      <c r="E8" s="3">
        <v>451</v>
      </c>
      <c r="F8" s="3">
        <v>10</v>
      </c>
      <c r="G8" s="3">
        <f>SUM(C8:F8)</f>
        <v>29448</v>
      </c>
      <c r="H8" s="3">
        <v>600590</v>
      </c>
      <c r="I8" s="3">
        <v>459295</v>
      </c>
      <c r="J8" s="3">
        <v>147</v>
      </c>
      <c r="K8" s="3">
        <v>0</v>
      </c>
      <c r="L8" s="3">
        <f>SUM(H8:K8)</f>
        <v>1060032</v>
      </c>
      <c r="M8" s="3">
        <v>1</v>
      </c>
      <c r="N8" s="3">
        <v>155668</v>
      </c>
      <c r="O8" s="3">
        <f>N8+M8</f>
        <v>155669</v>
      </c>
    </row>
    <row r="9" spans="1:16" ht="21.75" thickBot="1">
      <c r="A9" s="3">
        <v>1400</v>
      </c>
      <c r="B9" s="3">
        <f>G9+L9+O9</f>
        <v>1240681</v>
      </c>
      <c r="C9" s="3">
        <v>27708</v>
      </c>
      <c r="D9" s="3">
        <f t="shared" ref="D9:O9" si="1">SUM(D10:D42)</f>
        <v>621</v>
      </c>
      <c r="E9" s="3">
        <f t="shared" si="1"/>
        <v>438</v>
      </c>
      <c r="F9" s="3">
        <f t="shared" si="1"/>
        <v>1</v>
      </c>
      <c r="G9" s="3">
        <f t="shared" si="1"/>
        <v>28768</v>
      </c>
      <c r="H9" s="3">
        <f t="shared" si="1"/>
        <v>615503</v>
      </c>
      <c r="I9" s="3">
        <f t="shared" si="1"/>
        <v>442869</v>
      </c>
      <c r="J9" s="3">
        <f t="shared" si="1"/>
        <v>140</v>
      </c>
      <c r="K9" s="3">
        <f t="shared" si="1"/>
        <v>0</v>
      </c>
      <c r="L9" s="3">
        <f t="shared" si="1"/>
        <v>1058512</v>
      </c>
      <c r="M9" s="3">
        <f t="shared" si="1"/>
        <v>21</v>
      </c>
      <c r="N9" s="3">
        <f t="shared" si="1"/>
        <v>153380</v>
      </c>
      <c r="O9" s="3">
        <f t="shared" si="1"/>
        <v>153401</v>
      </c>
      <c r="P9" s="198"/>
    </row>
    <row r="10" spans="1:16" ht="24.75" thickBot="1">
      <c r="A10" s="5" t="s">
        <v>120</v>
      </c>
      <c r="B10" s="111">
        <f t="shared" ref="B10:B42" si="2">G10+L10+O10</f>
        <v>49948</v>
      </c>
      <c r="C10" s="94">
        <v>838</v>
      </c>
      <c r="D10" s="251">
        <v>7</v>
      </c>
      <c r="E10" s="94">
        <v>20</v>
      </c>
      <c r="F10" s="251">
        <v>0</v>
      </c>
      <c r="G10" s="94">
        <f t="shared" ref="G10:G42" si="3">SUM(C10:F10)</f>
        <v>865</v>
      </c>
      <c r="H10" s="251">
        <v>28363</v>
      </c>
      <c r="I10" s="94">
        <v>14307</v>
      </c>
      <c r="J10" s="251">
        <v>5</v>
      </c>
      <c r="K10" s="94">
        <v>0</v>
      </c>
      <c r="L10" s="251">
        <f t="shared" ref="L10:L42" si="4">SUM(H10:K10)</f>
        <v>42675</v>
      </c>
      <c r="M10" s="94">
        <v>1</v>
      </c>
      <c r="N10" s="251">
        <v>6407</v>
      </c>
      <c r="O10" s="94">
        <f t="shared" ref="O10:O42" si="5">SUM(M10:N10)</f>
        <v>6408</v>
      </c>
      <c r="P10" s="197"/>
    </row>
    <row r="11" spans="1:16" ht="21.75" thickBot="1">
      <c r="A11" s="11" t="s">
        <v>121</v>
      </c>
      <c r="B11" s="111">
        <f t="shared" si="2"/>
        <v>36435</v>
      </c>
      <c r="C11" s="95">
        <v>1979</v>
      </c>
      <c r="D11" s="251">
        <v>22</v>
      </c>
      <c r="E11" s="95">
        <v>18</v>
      </c>
      <c r="F11" s="251">
        <v>0</v>
      </c>
      <c r="G11" s="95">
        <f t="shared" si="3"/>
        <v>2019</v>
      </c>
      <c r="H11" s="251">
        <v>17421</v>
      </c>
      <c r="I11" s="95">
        <v>13103</v>
      </c>
      <c r="J11" s="251">
        <v>1</v>
      </c>
      <c r="K11" s="95">
        <v>0</v>
      </c>
      <c r="L11" s="251">
        <f t="shared" si="4"/>
        <v>30525</v>
      </c>
      <c r="M11" s="95">
        <v>0</v>
      </c>
      <c r="N11" s="251">
        <v>3891</v>
      </c>
      <c r="O11" s="95">
        <f t="shared" si="5"/>
        <v>3891</v>
      </c>
    </row>
    <row r="12" spans="1:16" ht="21.75" thickBot="1">
      <c r="A12" s="11" t="s">
        <v>149</v>
      </c>
      <c r="B12" s="111">
        <f t="shared" si="2"/>
        <v>21843</v>
      </c>
      <c r="C12" s="95">
        <v>918</v>
      </c>
      <c r="D12" s="251">
        <v>30</v>
      </c>
      <c r="E12" s="95">
        <v>9</v>
      </c>
      <c r="F12" s="251">
        <v>0</v>
      </c>
      <c r="G12" s="95">
        <f t="shared" si="3"/>
        <v>957</v>
      </c>
      <c r="H12" s="251">
        <v>6163</v>
      </c>
      <c r="I12" s="95">
        <v>12483</v>
      </c>
      <c r="J12" s="251">
        <v>0</v>
      </c>
      <c r="K12" s="95">
        <v>0</v>
      </c>
      <c r="L12" s="251">
        <f t="shared" si="4"/>
        <v>18646</v>
      </c>
      <c r="M12" s="95">
        <v>0</v>
      </c>
      <c r="N12" s="251">
        <v>2240</v>
      </c>
      <c r="O12" s="95">
        <f t="shared" si="5"/>
        <v>2240</v>
      </c>
    </row>
    <row r="13" spans="1:16" ht="21.75" thickBot="1">
      <c r="A13" s="11" t="s">
        <v>14</v>
      </c>
      <c r="B13" s="111">
        <f t="shared" si="2"/>
        <v>105713</v>
      </c>
      <c r="C13" s="95">
        <v>1136</v>
      </c>
      <c r="D13" s="251">
        <v>26</v>
      </c>
      <c r="E13" s="95">
        <v>24</v>
      </c>
      <c r="F13" s="251">
        <v>0</v>
      </c>
      <c r="G13" s="95">
        <f t="shared" si="3"/>
        <v>1186</v>
      </c>
      <c r="H13" s="251">
        <v>52015</v>
      </c>
      <c r="I13" s="95">
        <v>41284</v>
      </c>
      <c r="J13" s="251">
        <v>7</v>
      </c>
      <c r="K13" s="95">
        <v>0</v>
      </c>
      <c r="L13" s="251">
        <f t="shared" si="4"/>
        <v>93306</v>
      </c>
      <c r="M13" s="95">
        <v>2</v>
      </c>
      <c r="N13" s="251">
        <v>11219</v>
      </c>
      <c r="O13" s="95">
        <f t="shared" si="5"/>
        <v>11221</v>
      </c>
    </row>
    <row r="14" spans="1:16" ht="21.75" thickBot="1">
      <c r="A14" s="11" t="s">
        <v>33</v>
      </c>
      <c r="B14" s="111">
        <f t="shared" si="2"/>
        <v>30264</v>
      </c>
      <c r="C14" s="95">
        <v>217</v>
      </c>
      <c r="D14" s="251">
        <v>1</v>
      </c>
      <c r="E14" s="95">
        <v>2</v>
      </c>
      <c r="F14" s="251">
        <v>0</v>
      </c>
      <c r="G14" s="95">
        <f t="shared" si="3"/>
        <v>220</v>
      </c>
      <c r="H14" s="251">
        <v>20153</v>
      </c>
      <c r="I14" s="95">
        <v>6319</v>
      </c>
      <c r="J14" s="251">
        <v>4</v>
      </c>
      <c r="K14" s="95">
        <v>0</v>
      </c>
      <c r="L14" s="251">
        <f t="shared" si="4"/>
        <v>26476</v>
      </c>
      <c r="M14" s="95">
        <v>0</v>
      </c>
      <c r="N14" s="251">
        <v>3568</v>
      </c>
      <c r="O14" s="95">
        <f t="shared" si="5"/>
        <v>3568</v>
      </c>
    </row>
    <row r="15" spans="1:16" ht="21.75" thickBot="1">
      <c r="A15" s="11" t="s">
        <v>122</v>
      </c>
      <c r="B15" s="111">
        <f t="shared" si="2"/>
        <v>7587</v>
      </c>
      <c r="C15" s="95">
        <v>566</v>
      </c>
      <c r="D15" s="251">
        <v>8</v>
      </c>
      <c r="E15" s="95">
        <v>15</v>
      </c>
      <c r="F15" s="251">
        <v>0</v>
      </c>
      <c r="G15" s="95">
        <f t="shared" si="3"/>
        <v>589</v>
      </c>
      <c r="H15" s="251">
        <v>2786</v>
      </c>
      <c r="I15" s="95">
        <v>2616</v>
      </c>
      <c r="J15" s="251">
        <v>5</v>
      </c>
      <c r="K15" s="95">
        <v>0</v>
      </c>
      <c r="L15" s="251">
        <f t="shared" si="4"/>
        <v>5407</v>
      </c>
      <c r="M15" s="95">
        <v>2</v>
      </c>
      <c r="N15" s="251">
        <v>1589</v>
      </c>
      <c r="O15" s="95">
        <f t="shared" si="5"/>
        <v>1591</v>
      </c>
    </row>
    <row r="16" spans="1:16" ht="21.75" thickBot="1">
      <c r="A16" s="11" t="s">
        <v>16</v>
      </c>
      <c r="B16" s="111">
        <f t="shared" si="2"/>
        <v>20185</v>
      </c>
      <c r="C16" s="95">
        <v>391</v>
      </c>
      <c r="D16" s="251">
        <v>159</v>
      </c>
      <c r="E16" s="95">
        <v>6</v>
      </c>
      <c r="F16" s="251">
        <v>0</v>
      </c>
      <c r="G16" s="95">
        <f t="shared" si="3"/>
        <v>556</v>
      </c>
      <c r="H16" s="251">
        <v>8293</v>
      </c>
      <c r="I16" s="95">
        <v>7303</v>
      </c>
      <c r="J16" s="251">
        <v>3</v>
      </c>
      <c r="K16" s="95">
        <v>0</v>
      </c>
      <c r="L16" s="251">
        <f t="shared" si="4"/>
        <v>15599</v>
      </c>
      <c r="M16" s="95">
        <v>3</v>
      </c>
      <c r="N16" s="251">
        <v>4027</v>
      </c>
      <c r="O16" s="95">
        <f t="shared" si="5"/>
        <v>4030</v>
      </c>
    </row>
    <row r="17" spans="1:15" ht="21.75" thickBot="1">
      <c r="A17" s="11" t="s">
        <v>123</v>
      </c>
      <c r="B17" s="111">
        <f t="shared" si="2"/>
        <v>12090</v>
      </c>
      <c r="C17" s="95">
        <v>469</v>
      </c>
      <c r="D17" s="251">
        <v>2</v>
      </c>
      <c r="E17" s="95">
        <v>1</v>
      </c>
      <c r="F17" s="251">
        <v>0</v>
      </c>
      <c r="G17" s="95">
        <f t="shared" si="3"/>
        <v>472</v>
      </c>
      <c r="H17" s="251">
        <v>5965</v>
      </c>
      <c r="I17" s="95">
        <v>3295</v>
      </c>
      <c r="J17" s="251">
        <v>0</v>
      </c>
      <c r="K17" s="95">
        <v>0</v>
      </c>
      <c r="L17" s="251">
        <f t="shared" si="4"/>
        <v>9260</v>
      </c>
      <c r="M17" s="95">
        <v>1</v>
      </c>
      <c r="N17" s="251">
        <v>2357</v>
      </c>
      <c r="O17" s="95">
        <f t="shared" si="5"/>
        <v>2358</v>
      </c>
    </row>
    <row r="18" spans="1:15" ht="21.75" thickBot="1">
      <c r="A18" s="11" t="s">
        <v>31</v>
      </c>
      <c r="B18" s="111">
        <f t="shared" si="2"/>
        <v>11489</v>
      </c>
      <c r="C18" s="95">
        <v>412</v>
      </c>
      <c r="D18" s="251">
        <v>2</v>
      </c>
      <c r="E18" s="95">
        <v>5</v>
      </c>
      <c r="F18" s="251">
        <v>0</v>
      </c>
      <c r="G18" s="95">
        <f t="shared" si="3"/>
        <v>419</v>
      </c>
      <c r="H18" s="251">
        <v>4605</v>
      </c>
      <c r="I18" s="95">
        <v>4186</v>
      </c>
      <c r="J18" s="251">
        <v>3</v>
      </c>
      <c r="K18" s="95">
        <v>0</v>
      </c>
      <c r="L18" s="251">
        <f t="shared" si="4"/>
        <v>8794</v>
      </c>
      <c r="M18" s="95">
        <v>0</v>
      </c>
      <c r="N18" s="251">
        <v>2276</v>
      </c>
      <c r="O18" s="95">
        <f t="shared" si="5"/>
        <v>2276</v>
      </c>
    </row>
    <row r="19" spans="1:15" ht="21.75" thickBot="1">
      <c r="A19" s="11" t="s">
        <v>30</v>
      </c>
      <c r="B19" s="111">
        <f t="shared" si="2"/>
        <v>83872</v>
      </c>
      <c r="C19" s="95">
        <v>2586</v>
      </c>
      <c r="D19" s="251">
        <v>56</v>
      </c>
      <c r="E19" s="95">
        <v>38</v>
      </c>
      <c r="F19" s="251">
        <v>0</v>
      </c>
      <c r="G19" s="95">
        <f t="shared" si="3"/>
        <v>2680</v>
      </c>
      <c r="H19" s="251">
        <v>39351</v>
      </c>
      <c r="I19" s="95">
        <v>29269</v>
      </c>
      <c r="J19" s="251">
        <v>17</v>
      </c>
      <c r="K19" s="95">
        <v>0</v>
      </c>
      <c r="L19" s="251">
        <f t="shared" si="4"/>
        <v>68637</v>
      </c>
      <c r="M19" s="95">
        <v>0</v>
      </c>
      <c r="N19" s="251">
        <v>12555</v>
      </c>
      <c r="O19" s="95">
        <f t="shared" si="5"/>
        <v>12555</v>
      </c>
    </row>
    <row r="20" spans="1:15" ht="21.75" thickBot="1">
      <c r="A20" s="11" t="s">
        <v>29</v>
      </c>
      <c r="B20" s="111">
        <f t="shared" si="2"/>
        <v>9725</v>
      </c>
      <c r="C20" s="95">
        <v>437</v>
      </c>
      <c r="D20" s="251">
        <v>6</v>
      </c>
      <c r="E20" s="95">
        <v>5</v>
      </c>
      <c r="F20" s="251">
        <v>0</v>
      </c>
      <c r="G20" s="95">
        <f t="shared" si="3"/>
        <v>448</v>
      </c>
      <c r="H20" s="251">
        <v>4574</v>
      </c>
      <c r="I20" s="95">
        <v>2770</v>
      </c>
      <c r="J20" s="251">
        <v>5</v>
      </c>
      <c r="K20" s="95">
        <v>0</v>
      </c>
      <c r="L20" s="251">
        <f t="shared" si="4"/>
        <v>7349</v>
      </c>
      <c r="M20" s="95">
        <v>0</v>
      </c>
      <c r="N20" s="251">
        <v>1928</v>
      </c>
      <c r="O20" s="95">
        <f t="shared" si="5"/>
        <v>1928</v>
      </c>
    </row>
    <row r="21" spans="1:15" ht="21.75" thickBot="1">
      <c r="A21" s="11" t="s">
        <v>17</v>
      </c>
      <c r="B21" s="111">
        <f t="shared" si="2"/>
        <v>77036</v>
      </c>
      <c r="C21" s="94">
        <v>1210</v>
      </c>
      <c r="D21" s="251">
        <v>8</v>
      </c>
      <c r="E21" s="94">
        <v>26</v>
      </c>
      <c r="F21" s="251">
        <v>0</v>
      </c>
      <c r="G21" s="94">
        <f t="shared" si="3"/>
        <v>1244</v>
      </c>
      <c r="H21" s="251">
        <v>29163</v>
      </c>
      <c r="I21" s="94">
        <v>35443</v>
      </c>
      <c r="J21" s="251">
        <v>9</v>
      </c>
      <c r="K21" s="94">
        <v>0</v>
      </c>
      <c r="L21" s="251">
        <f t="shared" si="4"/>
        <v>64615</v>
      </c>
      <c r="M21" s="94">
        <v>0</v>
      </c>
      <c r="N21" s="251">
        <v>11177</v>
      </c>
      <c r="O21" s="94">
        <f t="shared" si="5"/>
        <v>11177</v>
      </c>
    </row>
    <row r="22" spans="1:15" ht="21.75" thickBot="1">
      <c r="A22" s="11" t="s">
        <v>18</v>
      </c>
      <c r="B22" s="111">
        <f t="shared" si="2"/>
        <v>13885</v>
      </c>
      <c r="C22" s="95">
        <v>695</v>
      </c>
      <c r="D22" s="251">
        <v>2</v>
      </c>
      <c r="E22" s="95">
        <v>2</v>
      </c>
      <c r="F22" s="251">
        <v>0</v>
      </c>
      <c r="G22" s="95">
        <f t="shared" si="3"/>
        <v>699</v>
      </c>
      <c r="H22" s="251">
        <v>6682</v>
      </c>
      <c r="I22" s="95">
        <v>4040</v>
      </c>
      <c r="J22" s="251">
        <v>1</v>
      </c>
      <c r="K22" s="95">
        <v>0</v>
      </c>
      <c r="L22" s="251">
        <f t="shared" si="4"/>
        <v>10723</v>
      </c>
      <c r="M22" s="95">
        <v>0</v>
      </c>
      <c r="N22" s="251">
        <v>2463</v>
      </c>
      <c r="O22" s="95">
        <f t="shared" si="5"/>
        <v>2463</v>
      </c>
    </row>
    <row r="23" spans="1:15" ht="21.75" thickBot="1">
      <c r="A23" s="11" t="s">
        <v>19</v>
      </c>
      <c r="B23" s="111">
        <f t="shared" si="2"/>
        <v>16541</v>
      </c>
      <c r="C23" s="95">
        <v>416</v>
      </c>
      <c r="D23" s="251">
        <v>9</v>
      </c>
      <c r="E23" s="95">
        <v>10</v>
      </c>
      <c r="F23" s="251">
        <v>0</v>
      </c>
      <c r="G23" s="95">
        <f t="shared" si="3"/>
        <v>435</v>
      </c>
      <c r="H23" s="251">
        <v>7460</v>
      </c>
      <c r="I23" s="95">
        <v>6598</v>
      </c>
      <c r="J23" s="251">
        <v>1</v>
      </c>
      <c r="K23" s="95">
        <v>0</v>
      </c>
      <c r="L23" s="251">
        <f t="shared" si="4"/>
        <v>14059</v>
      </c>
      <c r="M23" s="95">
        <v>0</v>
      </c>
      <c r="N23" s="251">
        <v>2047</v>
      </c>
      <c r="O23" s="95">
        <f t="shared" si="5"/>
        <v>2047</v>
      </c>
    </row>
    <row r="24" spans="1:15" ht="21.75" thickBot="1">
      <c r="A24" s="11" t="s">
        <v>124</v>
      </c>
      <c r="B24" s="111">
        <f t="shared" si="2"/>
        <v>17342</v>
      </c>
      <c r="C24" s="95">
        <v>1060</v>
      </c>
      <c r="D24" s="251">
        <v>11</v>
      </c>
      <c r="E24" s="95">
        <v>22</v>
      </c>
      <c r="F24" s="251">
        <v>0</v>
      </c>
      <c r="G24" s="95">
        <f t="shared" si="3"/>
        <v>1093</v>
      </c>
      <c r="H24" s="251">
        <v>6565</v>
      </c>
      <c r="I24" s="95">
        <v>6668</v>
      </c>
      <c r="J24" s="251">
        <v>0</v>
      </c>
      <c r="K24" s="95">
        <v>0</v>
      </c>
      <c r="L24" s="251">
        <f t="shared" si="4"/>
        <v>13233</v>
      </c>
      <c r="M24" s="95">
        <v>0</v>
      </c>
      <c r="N24" s="251">
        <v>3016</v>
      </c>
      <c r="O24" s="95">
        <f t="shared" si="5"/>
        <v>3016</v>
      </c>
    </row>
    <row r="25" spans="1:15" ht="21.75" thickBot="1">
      <c r="A25" s="11" t="s">
        <v>49</v>
      </c>
      <c r="B25" s="111">
        <f t="shared" si="2"/>
        <v>99071</v>
      </c>
      <c r="C25" s="95">
        <v>536</v>
      </c>
      <c r="D25" s="251">
        <v>9</v>
      </c>
      <c r="E25" s="95">
        <v>3</v>
      </c>
      <c r="F25" s="251">
        <v>0</v>
      </c>
      <c r="G25" s="95">
        <f t="shared" si="3"/>
        <v>548</v>
      </c>
      <c r="H25" s="251">
        <v>77399</v>
      </c>
      <c r="I25" s="95">
        <v>10964</v>
      </c>
      <c r="J25" s="251">
        <v>16</v>
      </c>
      <c r="K25" s="95">
        <v>0</v>
      </c>
      <c r="L25" s="251">
        <f t="shared" si="4"/>
        <v>88379</v>
      </c>
      <c r="M25" s="95">
        <v>1</v>
      </c>
      <c r="N25" s="251">
        <v>10143</v>
      </c>
      <c r="O25" s="95">
        <f t="shared" si="5"/>
        <v>10144</v>
      </c>
    </row>
    <row r="26" spans="1:15" ht="21.75" thickBot="1">
      <c r="A26" s="11" t="s">
        <v>126</v>
      </c>
      <c r="B26" s="111">
        <f t="shared" si="2"/>
        <v>49662</v>
      </c>
      <c r="C26" s="95">
        <v>223</v>
      </c>
      <c r="D26" s="251">
        <v>0</v>
      </c>
      <c r="E26" s="95">
        <v>2</v>
      </c>
      <c r="F26" s="251">
        <v>0</v>
      </c>
      <c r="G26" s="95">
        <f t="shared" si="3"/>
        <v>225</v>
      </c>
      <c r="H26" s="251">
        <v>33354</v>
      </c>
      <c r="I26" s="95">
        <v>11768</v>
      </c>
      <c r="J26" s="251">
        <v>2</v>
      </c>
      <c r="K26" s="95">
        <v>0</v>
      </c>
      <c r="L26" s="251">
        <f t="shared" si="4"/>
        <v>45124</v>
      </c>
      <c r="M26" s="95">
        <v>1</v>
      </c>
      <c r="N26" s="251">
        <v>4312</v>
      </c>
      <c r="O26" s="95">
        <f t="shared" si="5"/>
        <v>4313</v>
      </c>
    </row>
    <row r="27" spans="1:15" ht="21.75" thickBot="1">
      <c r="A27" s="11" t="s">
        <v>51</v>
      </c>
      <c r="B27" s="111">
        <f t="shared" si="2"/>
        <v>78192</v>
      </c>
      <c r="C27" s="95">
        <v>509</v>
      </c>
      <c r="D27" s="251">
        <v>6</v>
      </c>
      <c r="E27" s="95">
        <v>2</v>
      </c>
      <c r="F27" s="251">
        <v>1</v>
      </c>
      <c r="G27" s="95">
        <f t="shared" si="3"/>
        <v>518</v>
      </c>
      <c r="H27" s="251">
        <v>60051</v>
      </c>
      <c r="I27" s="95">
        <v>6888</v>
      </c>
      <c r="J27" s="251">
        <v>3</v>
      </c>
      <c r="K27" s="95">
        <v>0</v>
      </c>
      <c r="L27" s="251">
        <f t="shared" si="4"/>
        <v>66942</v>
      </c>
      <c r="M27" s="95">
        <v>5</v>
      </c>
      <c r="N27" s="251">
        <v>10727</v>
      </c>
      <c r="O27" s="95">
        <f t="shared" si="5"/>
        <v>10732</v>
      </c>
    </row>
    <row r="28" spans="1:15" ht="21.75" thickBot="1">
      <c r="A28" s="11" t="s">
        <v>20</v>
      </c>
      <c r="B28" s="111">
        <f t="shared" si="2"/>
        <v>71627</v>
      </c>
      <c r="C28" s="95">
        <v>1660</v>
      </c>
      <c r="D28" s="251">
        <v>56</v>
      </c>
      <c r="E28" s="95">
        <v>27</v>
      </c>
      <c r="F28" s="251">
        <v>0</v>
      </c>
      <c r="G28" s="95">
        <f t="shared" si="3"/>
        <v>1743</v>
      </c>
      <c r="H28" s="251">
        <v>37597</v>
      </c>
      <c r="I28" s="95">
        <v>25378</v>
      </c>
      <c r="J28" s="251">
        <v>4</v>
      </c>
      <c r="K28" s="95">
        <v>0</v>
      </c>
      <c r="L28" s="251">
        <f t="shared" si="4"/>
        <v>62979</v>
      </c>
      <c r="M28" s="95">
        <v>0</v>
      </c>
      <c r="N28" s="251">
        <v>6905</v>
      </c>
      <c r="O28" s="95">
        <f t="shared" si="5"/>
        <v>6905</v>
      </c>
    </row>
    <row r="29" spans="1:15" ht="21.75" thickBot="1">
      <c r="A29" s="11" t="s">
        <v>128</v>
      </c>
      <c r="B29" s="111">
        <f t="shared" si="2"/>
        <v>17583</v>
      </c>
      <c r="C29" s="95">
        <v>350</v>
      </c>
      <c r="D29" s="251">
        <v>3</v>
      </c>
      <c r="E29" s="95">
        <v>6</v>
      </c>
      <c r="F29" s="251">
        <v>0</v>
      </c>
      <c r="G29" s="95">
        <f t="shared" si="3"/>
        <v>359</v>
      </c>
      <c r="H29" s="251">
        <v>9057</v>
      </c>
      <c r="I29" s="95">
        <v>5592</v>
      </c>
      <c r="J29" s="251">
        <v>2</v>
      </c>
      <c r="K29" s="95">
        <v>0</v>
      </c>
      <c r="L29" s="251">
        <f t="shared" si="4"/>
        <v>14651</v>
      </c>
      <c r="M29" s="95">
        <v>0</v>
      </c>
      <c r="N29" s="251">
        <v>2573</v>
      </c>
      <c r="O29" s="95">
        <f t="shared" si="5"/>
        <v>2573</v>
      </c>
    </row>
    <row r="30" spans="1:15" ht="21.75" thickBot="1">
      <c r="A30" s="11" t="s">
        <v>22</v>
      </c>
      <c r="B30" s="111">
        <f t="shared" si="2"/>
        <v>13651</v>
      </c>
      <c r="C30" s="95">
        <v>167</v>
      </c>
      <c r="D30" s="251">
        <v>13</v>
      </c>
      <c r="E30" s="95">
        <v>2</v>
      </c>
      <c r="F30" s="251">
        <v>0</v>
      </c>
      <c r="G30" s="95">
        <f t="shared" si="3"/>
        <v>182</v>
      </c>
      <c r="H30" s="251">
        <v>7301</v>
      </c>
      <c r="I30" s="95">
        <v>4203</v>
      </c>
      <c r="J30" s="251">
        <v>1</v>
      </c>
      <c r="K30" s="95">
        <v>0</v>
      </c>
      <c r="L30" s="251">
        <f t="shared" si="4"/>
        <v>11505</v>
      </c>
      <c r="M30" s="95">
        <v>0</v>
      </c>
      <c r="N30" s="251">
        <v>1964</v>
      </c>
      <c r="O30" s="95">
        <f t="shared" si="5"/>
        <v>1964</v>
      </c>
    </row>
    <row r="31" spans="1:15" ht="21.75" thickBot="1">
      <c r="A31" s="11" t="s">
        <v>129</v>
      </c>
      <c r="B31" s="111">
        <f t="shared" si="2"/>
        <v>17582</v>
      </c>
      <c r="C31" s="95">
        <v>1293</v>
      </c>
      <c r="D31" s="251">
        <v>14</v>
      </c>
      <c r="E31" s="95">
        <v>8</v>
      </c>
      <c r="F31" s="251">
        <v>0</v>
      </c>
      <c r="G31" s="95">
        <f t="shared" si="3"/>
        <v>1315</v>
      </c>
      <c r="H31" s="251">
        <v>7453</v>
      </c>
      <c r="I31" s="95">
        <v>6219</v>
      </c>
      <c r="J31" s="251">
        <v>3</v>
      </c>
      <c r="K31" s="95">
        <v>0</v>
      </c>
      <c r="L31" s="251">
        <f t="shared" si="4"/>
        <v>13675</v>
      </c>
      <c r="M31" s="95">
        <v>0</v>
      </c>
      <c r="N31" s="251">
        <v>2592</v>
      </c>
      <c r="O31" s="95">
        <f t="shared" si="5"/>
        <v>2592</v>
      </c>
    </row>
    <row r="32" spans="1:15" ht="21.75" thickBot="1">
      <c r="A32" s="11" t="s">
        <v>130</v>
      </c>
      <c r="B32" s="111">
        <f t="shared" si="2"/>
        <v>50018</v>
      </c>
      <c r="C32" s="94">
        <v>1066</v>
      </c>
      <c r="D32" s="251">
        <v>5</v>
      </c>
      <c r="E32" s="94">
        <v>14</v>
      </c>
      <c r="F32" s="251">
        <v>0</v>
      </c>
      <c r="G32" s="94">
        <f t="shared" si="3"/>
        <v>1085</v>
      </c>
      <c r="H32" s="251">
        <v>19205</v>
      </c>
      <c r="I32" s="94">
        <v>22827</v>
      </c>
      <c r="J32" s="251">
        <v>5</v>
      </c>
      <c r="K32" s="94">
        <v>0</v>
      </c>
      <c r="L32" s="251">
        <f t="shared" si="4"/>
        <v>42037</v>
      </c>
      <c r="M32" s="94">
        <v>1</v>
      </c>
      <c r="N32" s="251">
        <v>6895</v>
      </c>
      <c r="O32" s="94">
        <f t="shared" si="5"/>
        <v>6896</v>
      </c>
    </row>
    <row r="33" spans="1:15" ht="21.75" thickBot="1">
      <c r="A33" s="11" t="s">
        <v>131</v>
      </c>
      <c r="B33" s="111">
        <f t="shared" si="2"/>
        <v>18396</v>
      </c>
      <c r="C33" s="95">
        <v>1406</v>
      </c>
      <c r="D33" s="251">
        <v>10</v>
      </c>
      <c r="E33" s="95">
        <v>14</v>
      </c>
      <c r="F33" s="251">
        <v>0</v>
      </c>
      <c r="G33" s="95">
        <f t="shared" si="3"/>
        <v>1430</v>
      </c>
      <c r="H33" s="251">
        <v>8084</v>
      </c>
      <c r="I33" s="95">
        <v>5699</v>
      </c>
      <c r="J33" s="251">
        <v>3</v>
      </c>
      <c r="K33" s="95">
        <v>0</v>
      </c>
      <c r="L33" s="251">
        <f t="shared" si="4"/>
        <v>13786</v>
      </c>
      <c r="M33" s="95">
        <v>1</v>
      </c>
      <c r="N33" s="251">
        <v>3179</v>
      </c>
      <c r="O33" s="95">
        <f t="shared" si="5"/>
        <v>3180</v>
      </c>
    </row>
    <row r="34" spans="1:15" ht="21.75" thickBot="1">
      <c r="A34" s="11" t="s">
        <v>150</v>
      </c>
      <c r="B34" s="111">
        <f t="shared" si="2"/>
        <v>10343</v>
      </c>
      <c r="C34" s="95">
        <v>773</v>
      </c>
      <c r="D34" s="251">
        <v>4</v>
      </c>
      <c r="E34" s="95">
        <v>7</v>
      </c>
      <c r="F34" s="251">
        <v>0</v>
      </c>
      <c r="G34" s="95">
        <f t="shared" si="3"/>
        <v>784</v>
      </c>
      <c r="H34" s="251">
        <v>4138</v>
      </c>
      <c r="I34" s="95">
        <v>3508</v>
      </c>
      <c r="J34" s="251">
        <v>7</v>
      </c>
      <c r="K34" s="95">
        <v>0</v>
      </c>
      <c r="L34" s="251">
        <f t="shared" si="4"/>
        <v>7653</v>
      </c>
      <c r="M34" s="95">
        <v>0</v>
      </c>
      <c r="N34" s="251">
        <v>1906</v>
      </c>
      <c r="O34" s="95">
        <f t="shared" si="5"/>
        <v>1906</v>
      </c>
    </row>
    <row r="35" spans="1:15" ht="21.75" thickBot="1">
      <c r="A35" s="11" t="s">
        <v>132</v>
      </c>
      <c r="B35" s="111">
        <f t="shared" si="2"/>
        <v>45170</v>
      </c>
      <c r="C35" s="95">
        <v>1077</v>
      </c>
      <c r="D35" s="251">
        <v>18</v>
      </c>
      <c r="E35" s="95">
        <v>13</v>
      </c>
      <c r="F35" s="251">
        <v>0</v>
      </c>
      <c r="G35" s="95">
        <f t="shared" si="3"/>
        <v>1108</v>
      </c>
      <c r="H35" s="251">
        <v>12025</v>
      </c>
      <c r="I35" s="95">
        <v>28613</v>
      </c>
      <c r="J35" s="251"/>
      <c r="K35" s="95">
        <v>0</v>
      </c>
      <c r="L35" s="251">
        <f t="shared" si="4"/>
        <v>40638</v>
      </c>
      <c r="M35" s="95">
        <v>1</v>
      </c>
      <c r="N35" s="251">
        <v>3423</v>
      </c>
      <c r="O35" s="95">
        <f t="shared" si="5"/>
        <v>3424</v>
      </c>
    </row>
    <row r="36" spans="1:15" ht="21.75" thickBot="1">
      <c r="A36" s="11" t="s">
        <v>133</v>
      </c>
      <c r="B36" s="111">
        <f t="shared" si="2"/>
        <v>38967</v>
      </c>
      <c r="C36" s="95">
        <v>1567</v>
      </c>
      <c r="D36" s="251">
        <v>6</v>
      </c>
      <c r="E36" s="95">
        <v>24</v>
      </c>
      <c r="F36" s="251">
        <v>0</v>
      </c>
      <c r="G36" s="95">
        <f t="shared" si="3"/>
        <v>1597</v>
      </c>
      <c r="H36" s="251">
        <v>20026</v>
      </c>
      <c r="I36" s="95">
        <v>13207</v>
      </c>
      <c r="J36" s="251">
        <v>6</v>
      </c>
      <c r="K36" s="95">
        <v>0</v>
      </c>
      <c r="L36" s="251">
        <f t="shared" si="4"/>
        <v>33239</v>
      </c>
      <c r="M36" s="95">
        <v>0</v>
      </c>
      <c r="N36" s="251">
        <v>4131</v>
      </c>
      <c r="O36" s="95">
        <f t="shared" si="5"/>
        <v>4131</v>
      </c>
    </row>
    <row r="37" spans="1:15" ht="21.75" thickBot="1">
      <c r="A37" s="11" t="s">
        <v>24</v>
      </c>
      <c r="B37" s="111">
        <f t="shared" si="2"/>
        <v>18086</v>
      </c>
      <c r="C37" s="95">
        <v>598</v>
      </c>
      <c r="D37" s="251">
        <v>20</v>
      </c>
      <c r="E37" s="95">
        <v>18</v>
      </c>
      <c r="F37" s="251">
        <v>0</v>
      </c>
      <c r="G37" s="95">
        <f t="shared" si="3"/>
        <v>636</v>
      </c>
      <c r="H37" s="251">
        <v>7982</v>
      </c>
      <c r="I37" s="95">
        <v>6652</v>
      </c>
      <c r="J37" s="251">
        <v>3</v>
      </c>
      <c r="K37" s="95">
        <v>0</v>
      </c>
      <c r="L37" s="251">
        <f t="shared" si="4"/>
        <v>14637</v>
      </c>
      <c r="M37" s="95">
        <v>2</v>
      </c>
      <c r="N37" s="251">
        <v>2811</v>
      </c>
      <c r="O37" s="95">
        <f t="shared" si="5"/>
        <v>2813</v>
      </c>
    </row>
    <row r="38" spans="1:15" ht="21.75" thickBot="1">
      <c r="A38" s="11" t="s">
        <v>25</v>
      </c>
      <c r="B38" s="111">
        <f t="shared" si="2"/>
        <v>101316</v>
      </c>
      <c r="C38" s="95">
        <v>893</v>
      </c>
      <c r="D38" s="251">
        <v>62</v>
      </c>
      <c r="E38" s="95">
        <v>25</v>
      </c>
      <c r="F38" s="251">
        <v>0</v>
      </c>
      <c r="G38" s="95">
        <f t="shared" si="3"/>
        <v>980</v>
      </c>
      <c r="H38" s="251">
        <v>27088</v>
      </c>
      <c r="I38" s="95">
        <v>67126</v>
      </c>
      <c r="J38" s="251">
        <v>3</v>
      </c>
      <c r="K38" s="95">
        <v>0</v>
      </c>
      <c r="L38" s="251">
        <f t="shared" si="4"/>
        <v>94217</v>
      </c>
      <c r="M38" s="95">
        <v>0</v>
      </c>
      <c r="N38" s="251">
        <v>6119</v>
      </c>
      <c r="O38" s="95">
        <f t="shared" si="5"/>
        <v>6119</v>
      </c>
    </row>
    <row r="39" spans="1:15" ht="21.75" thickBot="1">
      <c r="A39" s="11" t="s">
        <v>58</v>
      </c>
      <c r="B39" s="111">
        <f t="shared" si="2"/>
        <v>21605</v>
      </c>
      <c r="C39" s="95">
        <v>629</v>
      </c>
      <c r="D39" s="251">
        <v>4</v>
      </c>
      <c r="E39" s="95">
        <v>21</v>
      </c>
      <c r="F39" s="251">
        <v>0</v>
      </c>
      <c r="G39" s="95">
        <f t="shared" si="3"/>
        <v>654</v>
      </c>
      <c r="H39" s="251">
        <v>10616</v>
      </c>
      <c r="I39" s="95">
        <v>6529</v>
      </c>
      <c r="J39" s="251">
        <v>6</v>
      </c>
      <c r="K39" s="95">
        <v>0</v>
      </c>
      <c r="L39" s="251">
        <f t="shared" si="4"/>
        <v>17151</v>
      </c>
      <c r="M39" s="95">
        <v>0</v>
      </c>
      <c r="N39" s="251">
        <v>3800</v>
      </c>
      <c r="O39" s="95">
        <f t="shared" si="5"/>
        <v>3800</v>
      </c>
    </row>
    <row r="40" spans="1:15" ht="21.75" thickBot="1">
      <c r="A40" s="11" t="s">
        <v>26</v>
      </c>
      <c r="B40" s="111">
        <f t="shared" si="2"/>
        <v>27238</v>
      </c>
      <c r="C40" s="95">
        <v>548</v>
      </c>
      <c r="D40" s="251">
        <v>30</v>
      </c>
      <c r="E40" s="95">
        <v>14</v>
      </c>
      <c r="F40" s="251">
        <v>0</v>
      </c>
      <c r="G40" s="95">
        <f t="shared" si="3"/>
        <v>592</v>
      </c>
      <c r="H40" s="251">
        <v>11389</v>
      </c>
      <c r="I40" s="95">
        <v>10886</v>
      </c>
      <c r="J40" s="251">
        <v>4</v>
      </c>
      <c r="K40" s="95">
        <v>0</v>
      </c>
      <c r="L40" s="251">
        <f t="shared" si="4"/>
        <v>22279</v>
      </c>
      <c r="M40" s="95">
        <v>0</v>
      </c>
      <c r="N40" s="251">
        <v>4367</v>
      </c>
      <c r="O40" s="95">
        <f t="shared" si="5"/>
        <v>4367</v>
      </c>
    </row>
    <row r="41" spans="1:15" ht="21.75" thickBot="1">
      <c r="A41" s="11" t="s">
        <v>27</v>
      </c>
      <c r="B41" s="111">
        <f t="shared" si="2"/>
        <v>22355</v>
      </c>
      <c r="C41" s="95">
        <v>672</v>
      </c>
      <c r="D41" s="251">
        <v>9</v>
      </c>
      <c r="E41" s="95">
        <v>18</v>
      </c>
      <c r="F41" s="251">
        <v>0</v>
      </c>
      <c r="G41" s="95">
        <f t="shared" si="3"/>
        <v>699</v>
      </c>
      <c r="H41" s="251">
        <v>9128</v>
      </c>
      <c r="I41" s="95">
        <v>9967</v>
      </c>
      <c r="J41" s="251">
        <v>1</v>
      </c>
      <c r="K41" s="95">
        <v>0</v>
      </c>
      <c r="L41" s="251">
        <f t="shared" si="4"/>
        <v>19096</v>
      </c>
      <c r="M41" s="95">
        <v>0</v>
      </c>
      <c r="N41" s="251">
        <v>2560</v>
      </c>
      <c r="O41" s="95">
        <f t="shared" si="5"/>
        <v>2560</v>
      </c>
    </row>
    <row r="42" spans="1:15" ht="21.75" thickBot="1">
      <c r="A42" s="11" t="s">
        <v>135</v>
      </c>
      <c r="B42" s="111">
        <f t="shared" si="2"/>
        <v>25864</v>
      </c>
      <c r="C42" s="95">
        <v>411</v>
      </c>
      <c r="D42" s="251">
        <v>3</v>
      </c>
      <c r="E42" s="95">
        <v>17</v>
      </c>
      <c r="F42" s="251">
        <v>0</v>
      </c>
      <c r="G42" s="95">
        <f t="shared" si="3"/>
        <v>431</v>
      </c>
      <c r="H42" s="251">
        <v>14051</v>
      </c>
      <c r="I42" s="95">
        <v>7159</v>
      </c>
      <c r="J42" s="251">
        <v>10</v>
      </c>
      <c r="K42" s="95">
        <v>0</v>
      </c>
      <c r="L42" s="251">
        <f t="shared" si="4"/>
        <v>21220</v>
      </c>
      <c r="M42" s="95">
        <v>0</v>
      </c>
      <c r="N42" s="251">
        <v>4213</v>
      </c>
      <c r="O42" s="95">
        <f t="shared" si="5"/>
        <v>4213</v>
      </c>
    </row>
    <row r="43" spans="1:15">
      <c r="A43" s="279" t="s">
        <v>423</v>
      </c>
      <c r="B43" s="279"/>
      <c r="C43" s="279"/>
      <c r="D43" s="279"/>
      <c r="E43" s="279"/>
      <c r="F43" s="279"/>
    </row>
  </sheetData>
  <mergeCells count="6">
    <mergeCell ref="A2:A3"/>
    <mergeCell ref="A1:O1"/>
    <mergeCell ref="C2:G2"/>
    <mergeCell ref="H2:L2"/>
    <mergeCell ref="M2:O2"/>
    <mergeCell ref="B2:B3"/>
  </mergeCells>
  <printOptions horizontalCentered="1" verticalCentered="1"/>
  <pageMargins left="0.39370078740157483" right="0.59055118110236227" top="0.19685039370078741" bottom="0.39370078740157483" header="0" footer="0"/>
  <pageSetup paperSize="9" scale="6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CE9BD-657B-4859-AC4F-6B48B64009CB}">
  <sheetPr>
    <tabColor rgb="FF9999FF"/>
    <pageSetUpPr fitToPage="1"/>
  </sheetPr>
  <dimension ref="A1:M43"/>
  <sheetViews>
    <sheetView rightToLeft="1" view="pageBreakPreview" zoomScaleNormal="100" zoomScaleSheetLayoutView="100" workbookViewId="0">
      <selection sqref="A1:F1"/>
    </sheetView>
  </sheetViews>
  <sheetFormatPr defaultRowHeight="22.5"/>
  <cols>
    <col min="1" max="1" width="22.5703125" style="242" customWidth="1"/>
    <col min="2" max="2" width="16.140625" style="242" customWidth="1"/>
    <col min="3" max="3" width="12" style="242" customWidth="1"/>
    <col min="4" max="4" width="14.140625" style="242" customWidth="1"/>
    <col min="5" max="5" width="13.140625" style="242" customWidth="1"/>
    <col min="6" max="6" width="13.85546875" style="242" customWidth="1"/>
    <col min="7" max="16384" width="9.140625" style="242"/>
  </cols>
  <sheetData>
    <row r="1" spans="1:13" ht="34.5" customHeight="1" thickBot="1">
      <c r="A1" s="391" t="s">
        <v>434</v>
      </c>
      <c r="B1" s="391"/>
      <c r="C1" s="391"/>
      <c r="D1" s="391"/>
      <c r="E1" s="391"/>
      <c r="F1" s="391"/>
      <c r="G1" s="298"/>
      <c r="H1" s="298"/>
      <c r="I1" s="298"/>
      <c r="J1" s="298"/>
      <c r="K1" s="298"/>
      <c r="L1" s="298"/>
      <c r="M1" s="298"/>
    </row>
    <row r="2" spans="1:13" ht="27.75" customHeight="1" thickBot="1">
      <c r="A2" s="387" t="s">
        <v>34</v>
      </c>
      <c r="B2" s="387" t="s">
        <v>32</v>
      </c>
      <c r="C2" s="389" t="s">
        <v>245</v>
      </c>
      <c r="D2" s="390"/>
      <c r="E2" s="390"/>
      <c r="F2" s="390"/>
    </row>
    <row r="3" spans="1:13" ht="36.75" customHeight="1" thickBot="1">
      <c r="A3" s="388"/>
      <c r="B3" s="388"/>
      <c r="C3" s="260" t="s">
        <v>240</v>
      </c>
      <c r="D3" s="261" t="s">
        <v>239</v>
      </c>
      <c r="E3" s="261" t="s">
        <v>238</v>
      </c>
      <c r="F3" s="261" t="s">
        <v>244</v>
      </c>
    </row>
    <row r="4" spans="1:13" ht="20.100000000000001" customHeight="1">
      <c r="A4" s="4">
        <v>1395</v>
      </c>
      <c r="B4" s="4">
        <v>1200897</v>
      </c>
      <c r="C4" s="4">
        <f>'1-43'!C4+'1-43'!H4+'1-43'!M4</f>
        <v>615709</v>
      </c>
      <c r="D4" s="4">
        <f>'1-43'!D4+'1-43'!I4</f>
        <v>419139</v>
      </c>
      <c r="E4" s="4">
        <f>'1-43'!E4+'1-43'!J4</f>
        <v>659</v>
      </c>
      <c r="F4" s="4">
        <f>'1-43'!F4+'1-43'!K4+'1-43'!N4</f>
        <v>165390</v>
      </c>
    </row>
    <row r="5" spans="1:13" ht="20.100000000000001" customHeight="1">
      <c r="A5" s="4">
        <v>1396</v>
      </c>
      <c r="B5" s="4">
        <v>1216188</v>
      </c>
      <c r="C5" s="4">
        <f>'1-43'!C5+'1-43'!H5+'1-43'!M5</f>
        <v>619347</v>
      </c>
      <c r="D5" s="4">
        <f>'1-43'!D5+'1-43'!I5</f>
        <v>426758</v>
      </c>
      <c r="E5" s="4">
        <f>'1-43'!E5+'1-43'!J5</f>
        <v>679</v>
      </c>
      <c r="F5" s="4">
        <f>'1-43'!F5+'1-43'!K5+'1-43'!N5</f>
        <v>169404</v>
      </c>
    </row>
    <row r="6" spans="1:13" ht="20.100000000000001" customHeight="1">
      <c r="A6" s="3">
        <v>1397</v>
      </c>
      <c r="B6" s="3">
        <v>1256703</v>
      </c>
      <c r="C6" s="3">
        <f>'1-43'!C6+'1-43'!H6+'1-43'!M6</f>
        <v>625238</v>
      </c>
      <c r="D6" s="3">
        <f>'1-43'!D6+'1-43'!I6</f>
        <v>443629</v>
      </c>
      <c r="E6" s="3">
        <f>'1-43'!E6+'1-43'!J6</f>
        <v>658</v>
      </c>
      <c r="F6" s="3">
        <f>'1-43'!F6+'1-43'!K6+'1-43'!N6</f>
        <v>187178</v>
      </c>
    </row>
    <row r="7" spans="1:13" ht="20.100000000000001" customHeight="1">
      <c r="A7" s="3">
        <v>1398</v>
      </c>
      <c r="B7" s="3">
        <v>1259918</v>
      </c>
      <c r="C7" s="3">
        <f>'1-43'!C7+'1-43'!H7+'1-43'!M7</f>
        <v>632036</v>
      </c>
      <c r="D7" s="3">
        <f>'1-43'!D7+'1-43'!I7</f>
        <v>462183</v>
      </c>
      <c r="E7" s="3">
        <f>'1-43'!E7+'1-43'!J7</f>
        <v>645</v>
      </c>
      <c r="F7" s="3">
        <f>'1-43'!F7+'1-43'!K7+'1-43'!N7</f>
        <v>165054</v>
      </c>
    </row>
    <row r="8" spans="1:13" ht="20.100000000000001" customHeight="1">
      <c r="A8" s="3">
        <v>1399</v>
      </c>
      <c r="B8" s="3">
        <v>1245149</v>
      </c>
      <c r="C8" s="3">
        <f>'1-43'!C8+'1-43'!H8+'1-43'!M8</f>
        <v>628854</v>
      </c>
      <c r="D8" s="3">
        <f>'1-43'!D8+'1-43'!I8</f>
        <v>460019</v>
      </c>
      <c r="E8" s="3">
        <f>'1-43'!E8+'1-43'!J8</f>
        <v>598</v>
      </c>
      <c r="F8" s="3">
        <f>'1-43'!F8+'1-43'!K8+'1-43'!N8</f>
        <v>155678</v>
      </c>
    </row>
    <row r="9" spans="1:13" ht="20.100000000000001" customHeight="1" thickBot="1">
      <c r="A9" s="3">
        <v>1400</v>
      </c>
      <c r="B9" s="3">
        <v>1240681</v>
      </c>
      <c r="C9" s="3">
        <f>SUM(C10:C42)</f>
        <v>643232</v>
      </c>
      <c r="D9" s="3">
        <f t="shared" ref="D9:F9" si="0">SUM(D10:D42)</f>
        <v>443490</v>
      </c>
      <c r="E9" s="3">
        <f t="shared" si="0"/>
        <v>578</v>
      </c>
      <c r="F9" s="3">
        <f t="shared" si="0"/>
        <v>153381</v>
      </c>
    </row>
    <row r="10" spans="1:13" ht="20.100000000000001" customHeight="1" thickBot="1">
      <c r="A10" s="5" t="s">
        <v>120</v>
      </c>
      <c r="B10" s="111">
        <v>49948</v>
      </c>
      <c r="C10" s="94">
        <v>29202</v>
      </c>
      <c r="D10" s="251">
        <v>14314</v>
      </c>
      <c r="E10" s="94">
        <v>25</v>
      </c>
      <c r="F10" s="251">
        <v>6407</v>
      </c>
      <c r="G10" s="243"/>
      <c r="H10" s="243"/>
      <c r="I10" s="243"/>
      <c r="J10" s="243"/>
      <c r="K10" s="243"/>
    </row>
    <row r="11" spans="1:13" ht="20.100000000000001" customHeight="1" thickBot="1">
      <c r="A11" s="11" t="s">
        <v>121</v>
      </c>
      <c r="B11" s="111">
        <v>36435</v>
      </c>
      <c r="C11" s="95">
        <v>19400</v>
      </c>
      <c r="D11" s="251">
        <v>13125</v>
      </c>
      <c r="E11" s="95">
        <v>19</v>
      </c>
      <c r="F11" s="251">
        <v>3891</v>
      </c>
      <c r="G11" s="243"/>
      <c r="H11" s="243"/>
      <c r="I11" s="243"/>
      <c r="J11" s="243"/>
      <c r="K11" s="243"/>
    </row>
    <row r="12" spans="1:13" ht="20.100000000000001" customHeight="1" thickBot="1">
      <c r="A12" s="11" t="s">
        <v>149</v>
      </c>
      <c r="B12" s="111">
        <v>21843</v>
      </c>
      <c r="C12" s="95">
        <v>7081</v>
      </c>
      <c r="D12" s="251">
        <v>12513</v>
      </c>
      <c r="E12" s="95">
        <v>9</v>
      </c>
      <c r="F12" s="251">
        <v>2240</v>
      </c>
      <c r="G12" s="243"/>
      <c r="H12" s="243"/>
      <c r="I12" s="243"/>
      <c r="J12" s="243"/>
      <c r="K12" s="243"/>
    </row>
    <row r="13" spans="1:13" ht="20.100000000000001" customHeight="1" thickBot="1">
      <c r="A13" s="11" t="s">
        <v>14</v>
      </c>
      <c r="B13" s="111">
        <v>105713</v>
      </c>
      <c r="C13" s="95">
        <v>53153</v>
      </c>
      <c r="D13" s="251">
        <v>41310</v>
      </c>
      <c r="E13" s="95">
        <v>31</v>
      </c>
      <c r="F13" s="251">
        <v>11219</v>
      </c>
      <c r="G13" s="243"/>
      <c r="H13" s="243"/>
      <c r="I13" s="243"/>
      <c r="J13" s="243"/>
      <c r="K13" s="243"/>
    </row>
    <row r="14" spans="1:13" ht="20.100000000000001" customHeight="1" thickBot="1">
      <c r="A14" s="11" t="s">
        <v>33</v>
      </c>
      <c r="B14" s="111">
        <v>30264</v>
      </c>
      <c r="C14" s="95">
        <v>20370</v>
      </c>
      <c r="D14" s="251">
        <v>6320</v>
      </c>
      <c r="E14" s="95">
        <v>6</v>
      </c>
      <c r="F14" s="251">
        <v>3568</v>
      </c>
      <c r="G14" s="243"/>
      <c r="H14" s="243"/>
      <c r="I14" s="243"/>
      <c r="J14" s="243"/>
      <c r="K14" s="243"/>
    </row>
    <row r="15" spans="1:13" ht="20.100000000000001" customHeight="1" thickBot="1">
      <c r="A15" s="11" t="s">
        <v>122</v>
      </c>
      <c r="B15" s="111">
        <v>7587</v>
      </c>
      <c r="C15" s="95">
        <v>3354</v>
      </c>
      <c r="D15" s="251">
        <v>2624</v>
      </c>
      <c r="E15" s="95">
        <v>20</v>
      </c>
      <c r="F15" s="251">
        <v>1589</v>
      </c>
      <c r="G15" s="243"/>
      <c r="H15" s="243"/>
      <c r="I15" s="243"/>
      <c r="J15" s="243"/>
      <c r="K15" s="243"/>
    </row>
    <row r="16" spans="1:13" ht="20.100000000000001" customHeight="1" thickBot="1">
      <c r="A16" s="11" t="s">
        <v>16</v>
      </c>
      <c r="B16" s="111">
        <v>20185</v>
      </c>
      <c r="C16" s="95">
        <v>8687</v>
      </c>
      <c r="D16" s="251">
        <v>7462</v>
      </c>
      <c r="E16" s="95">
        <v>9</v>
      </c>
      <c r="F16" s="251">
        <v>4027</v>
      </c>
      <c r="G16" s="243"/>
      <c r="H16" s="243"/>
      <c r="I16" s="243"/>
      <c r="J16" s="243"/>
      <c r="K16" s="243"/>
    </row>
    <row r="17" spans="1:11" ht="20.100000000000001" customHeight="1" thickBot="1">
      <c r="A17" s="11" t="s">
        <v>123</v>
      </c>
      <c r="B17" s="111">
        <v>12090</v>
      </c>
      <c r="C17" s="95">
        <v>6435</v>
      </c>
      <c r="D17" s="251">
        <v>3297</v>
      </c>
      <c r="E17" s="95">
        <v>1</v>
      </c>
      <c r="F17" s="251">
        <v>2357</v>
      </c>
      <c r="G17" s="243"/>
      <c r="H17" s="243"/>
      <c r="I17" s="243"/>
      <c r="J17" s="243"/>
      <c r="K17" s="243"/>
    </row>
    <row r="18" spans="1:11" ht="20.100000000000001" customHeight="1" thickBot="1">
      <c r="A18" s="11" t="s">
        <v>31</v>
      </c>
      <c r="B18" s="111">
        <v>11489</v>
      </c>
      <c r="C18" s="95">
        <v>5017</v>
      </c>
      <c r="D18" s="251">
        <v>4188</v>
      </c>
      <c r="E18" s="95">
        <v>8</v>
      </c>
      <c r="F18" s="251">
        <v>2276</v>
      </c>
      <c r="G18" s="243"/>
      <c r="H18" s="243"/>
      <c r="I18" s="243"/>
      <c r="J18" s="243"/>
      <c r="K18" s="243"/>
    </row>
    <row r="19" spans="1:11" ht="20.100000000000001" customHeight="1" thickBot="1">
      <c r="A19" s="11" t="s">
        <v>30</v>
      </c>
      <c r="B19" s="111">
        <v>83872</v>
      </c>
      <c r="C19" s="95">
        <v>41937</v>
      </c>
      <c r="D19" s="251">
        <v>29325</v>
      </c>
      <c r="E19" s="95">
        <v>55</v>
      </c>
      <c r="F19" s="251">
        <v>12555</v>
      </c>
      <c r="G19" s="243"/>
      <c r="H19" s="243"/>
      <c r="I19" s="243"/>
      <c r="J19" s="243"/>
      <c r="K19" s="243"/>
    </row>
    <row r="20" spans="1:11" ht="20.100000000000001" customHeight="1" thickBot="1">
      <c r="A20" s="11" t="s">
        <v>29</v>
      </c>
      <c r="B20" s="111">
        <v>9725</v>
      </c>
      <c r="C20" s="95">
        <v>5011</v>
      </c>
      <c r="D20" s="251">
        <v>2776</v>
      </c>
      <c r="E20" s="95">
        <v>10</v>
      </c>
      <c r="F20" s="251">
        <v>1928</v>
      </c>
      <c r="G20" s="243"/>
      <c r="H20" s="243"/>
      <c r="I20" s="243"/>
      <c r="J20" s="243"/>
      <c r="K20" s="243"/>
    </row>
    <row r="21" spans="1:11" ht="20.100000000000001" customHeight="1" thickBot="1">
      <c r="A21" s="11" t="s">
        <v>17</v>
      </c>
      <c r="B21" s="111">
        <v>77036</v>
      </c>
      <c r="C21" s="94">
        <v>30373</v>
      </c>
      <c r="D21" s="251">
        <v>35451</v>
      </c>
      <c r="E21" s="94">
        <v>35</v>
      </c>
      <c r="F21" s="251">
        <v>11177</v>
      </c>
      <c r="G21" s="243"/>
      <c r="H21" s="243"/>
      <c r="I21" s="243"/>
      <c r="J21" s="243"/>
      <c r="K21" s="243"/>
    </row>
    <row r="22" spans="1:11" ht="20.100000000000001" customHeight="1" thickBot="1">
      <c r="A22" s="11" t="s">
        <v>18</v>
      </c>
      <c r="B22" s="111">
        <v>13885</v>
      </c>
      <c r="C22" s="95">
        <v>7377</v>
      </c>
      <c r="D22" s="251">
        <v>4042</v>
      </c>
      <c r="E22" s="95">
        <v>3</v>
      </c>
      <c r="F22" s="251">
        <v>2463</v>
      </c>
      <c r="G22" s="243"/>
      <c r="H22" s="243"/>
      <c r="I22" s="243"/>
      <c r="J22" s="243"/>
      <c r="K22" s="243"/>
    </row>
    <row r="23" spans="1:11" ht="20.100000000000001" customHeight="1" thickBot="1">
      <c r="A23" s="11" t="s">
        <v>19</v>
      </c>
      <c r="B23" s="111">
        <v>16541</v>
      </c>
      <c r="C23" s="95">
        <v>7876</v>
      </c>
      <c r="D23" s="251">
        <v>6607</v>
      </c>
      <c r="E23" s="95">
        <v>11</v>
      </c>
      <c r="F23" s="251">
        <v>2047</v>
      </c>
      <c r="G23" s="243"/>
      <c r="H23" s="243"/>
      <c r="I23" s="243"/>
      <c r="J23" s="243"/>
      <c r="K23" s="243"/>
    </row>
    <row r="24" spans="1:11" ht="20.100000000000001" customHeight="1" thickBot="1">
      <c r="A24" s="11" t="s">
        <v>124</v>
      </c>
      <c r="B24" s="111">
        <v>17342</v>
      </c>
      <c r="C24" s="95">
        <v>7625</v>
      </c>
      <c r="D24" s="251">
        <v>6679</v>
      </c>
      <c r="E24" s="95">
        <v>22</v>
      </c>
      <c r="F24" s="251">
        <v>3016</v>
      </c>
      <c r="G24" s="243"/>
      <c r="H24" s="243"/>
      <c r="I24" s="243"/>
      <c r="J24" s="243"/>
      <c r="K24" s="243"/>
    </row>
    <row r="25" spans="1:11" ht="20.100000000000001" customHeight="1" thickBot="1">
      <c r="A25" s="11" t="s">
        <v>49</v>
      </c>
      <c r="B25" s="111">
        <v>99071</v>
      </c>
      <c r="C25" s="95">
        <v>77936</v>
      </c>
      <c r="D25" s="251">
        <v>10973</v>
      </c>
      <c r="E25" s="95">
        <v>19</v>
      </c>
      <c r="F25" s="251">
        <v>10143</v>
      </c>
      <c r="G25" s="243"/>
      <c r="H25" s="243"/>
      <c r="I25" s="243"/>
      <c r="J25" s="243"/>
      <c r="K25" s="243"/>
    </row>
    <row r="26" spans="1:11" ht="20.100000000000001" customHeight="1" thickBot="1">
      <c r="A26" s="11" t="s">
        <v>126</v>
      </c>
      <c r="B26" s="111">
        <v>49662</v>
      </c>
      <c r="C26" s="95">
        <v>33578</v>
      </c>
      <c r="D26" s="251">
        <v>11768</v>
      </c>
      <c r="E26" s="95">
        <v>4</v>
      </c>
      <c r="F26" s="251">
        <v>4312</v>
      </c>
      <c r="G26" s="243"/>
      <c r="H26" s="243"/>
      <c r="I26" s="243"/>
      <c r="J26" s="243"/>
      <c r="K26" s="243"/>
    </row>
    <row r="27" spans="1:11" ht="20.100000000000001" customHeight="1" thickBot="1">
      <c r="A27" s="11" t="s">
        <v>51</v>
      </c>
      <c r="B27" s="111">
        <v>78192</v>
      </c>
      <c r="C27" s="95">
        <v>60565</v>
      </c>
      <c r="D27" s="251">
        <v>6894</v>
      </c>
      <c r="E27" s="95">
        <v>5</v>
      </c>
      <c r="F27" s="251">
        <v>10728</v>
      </c>
      <c r="G27" s="243"/>
      <c r="H27" s="243"/>
      <c r="I27" s="243"/>
      <c r="J27" s="243"/>
      <c r="K27" s="243"/>
    </row>
    <row r="28" spans="1:11" ht="20.100000000000001" customHeight="1" thickBot="1">
      <c r="A28" s="11" t="s">
        <v>20</v>
      </c>
      <c r="B28" s="111">
        <v>71627</v>
      </c>
      <c r="C28" s="95">
        <v>39257</v>
      </c>
      <c r="D28" s="251">
        <v>25434</v>
      </c>
      <c r="E28" s="95">
        <v>31</v>
      </c>
      <c r="F28" s="251">
        <v>6905</v>
      </c>
      <c r="G28" s="243"/>
      <c r="H28" s="243"/>
      <c r="I28" s="243"/>
      <c r="J28" s="243"/>
      <c r="K28" s="243"/>
    </row>
    <row r="29" spans="1:11" ht="20.100000000000001" customHeight="1" thickBot="1">
      <c r="A29" s="11" t="s">
        <v>128</v>
      </c>
      <c r="B29" s="111">
        <v>17583</v>
      </c>
      <c r="C29" s="95">
        <v>9407</v>
      </c>
      <c r="D29" s="251">
        <v>5595</v>
      </c>
      <c r="E29" s="95">
        <v>8</v>
      </c>
      <c r="F29" s="251">
        <v>2573</v>
      </c>
      <c r="G29" s="243"/>
      <c r="H29" s="243"/>
      <c r="I29" s="243"/>
      <c r="J29" s="243"/>
      <c r="K29" s="243"/>
    </row>
    <row r="30" spans="1:11" ht="20.100000000000001" customHeight="1" thickBot="1">
      <c r="A30" s="11" t="s">
        <v>22</v>
      </c>
      <c r="B30" s="111">
        <v>13651</v>
      </c>
      <c r="C30" s="95">
        <v>7468</v>
      </c>
      <c r="D30" s="251">
        <v>4216</v>
      </c>
      <c r="E30" s="95">
        <v>3</v>
      </c>
      <c r="F30" s="251">
        <v>1964</v>
      </c>
      <c r="G30" s="243"/>
      <c r="H30" s="243"/>
      <c r="I30" s="243"/>
      <c r="J30" s="243"/>
      <c r="K30" s="243"/>
    </row>
    <row r="31" spans="1:11" ht="20.100000000000001" customHeight="1" thickBot="1">
      <c r="A31" s="11" t="s">
        <v>129</v>
      </c>
      <c r="B31" s="111">
        <v>17582</v>
      </c>
      <c r="C31" s="95">
        <v>8746</v>
      </c>
      <c r="D31" s="251">
        <v>6233</v>
      </c>
      <c r="E31" s="95">
        <v>11</v>
      </c>
      <c r="F31" s="251">
        <v>2592</v>
      </c>
      <c r="G31" s="243"/>
      <c r="H31" s="243"/>
      <c r="I31" s="243"/>
      <c r="J31" s="243"/>
      <c r="K31" s="243"/>
    </row>
    <row r="32" spans="1:11" ht="20.100000000000001" customHeight="1" thickBot="1">
      <c r="A32" s="11" t="s">
        <v>130</v>
      </c>
      <c r="B32" s="111">
        <v>50018</v>
      </c>
      <c r="C32" s="94">
        <v>20272</v>
      </c>
      <c r="D32" s="251">
        <v>22832</v>
      </c>
      <c r="E32" s="94">
        <v>19</v>
      </c>
      <c r="F32" s="251">
        <v>6895</v>
      </c>
      <c r="G32" s="243"/>
      <c r="H32" s="243"/>
      <c r="I32" s="243"/>
      <c r="J32" s="243"/>
      <c r="K32" s="243"/>
    </row>
    <row r="33" spans="1:11" ht="20.100000000000001" customHeight="1" thickBot="1">
      <c r="A33" s="11" t="s">
        <v>131</v>
      </c>
      <c r="B33" s="111">
        <v>18396</v>
      </c>
      <c r="C33" s="95">
        <v>9491</v>
      </c>
      <c r="D33" s="251">
        <v>5709</v>
      </c>
      <c r="E33" s="95">
        <v>17</v>
      </c>
      <c r="F33" s="251">
        <v>3179</v>
      </c>
      <c r="G33" s="243"/>
      <c r="H33" s="243"/>
      <c r="I33" s="243"/>
      <c r="J33" s="243"/>
      <c r="K33" s="243"/>
    </row>
    <row r="34" spans="1:11" ht="20.100000000000001" customHeight="1" thickBot="1">
      <c r="A34" s="11" t="s">
        <v>150</v>
      </c>
      <c r="B34" s="111">
        <v>10343</v>
      </c>
      <c r="C34" s="95">
        <v>4911</v>
      </c>
      <c r="D34" s="251">
        <v>3512</v>
      </c>
      <c r="E34" s="95">
        <v>14</v>
      </c>
      <c r="F34" s="251">
        <v>1906</v>
      </c>
      <c r="G34" s="243"/>
      <c r="H34" s="243"/>
      <c r="I34" s="243"/>
      <c r="J34" s="243"/>
      <c r="K34" s="243"/>
    </row>
    <row r="35" spans="1:11" ht="20.100000000000001" customHeight="1" thickBot="1">
      <c r="A35" s="11" t="s">
        <v>132</v>
      </c>
      <c r="B35" s="111">
        <v>45170</v>
      </c>
      <c r="C35" s="95">
        <v>13103</v>
      </c>
      <c r="D35" s="251">
        <v>28631</v>
      </c>
      <c r="E35" s="95">
        <v>13</v>
      </c>
      <c r="F35" s="251">
        <v>3423</v>
      </c>
      <c r="G35" s="243"/>
      <c r="H35" s="243"/>
      <c r="I35" s="243"/>
      <c r="J35" s="243"/>
      <c r="K35" s="243"/>
    </row>
    <row r="36" spans="1:11" ht="20.100000000000001" customHeight="1" thickBot="1">
      <c r="A36" s="11" t="s">
        <v>133</v>
      </c>
      <c r="B36" s="111">
        <v>38967</v>
      </c>
      <c r="C36" s="95">
        <v>21593</v>
      </c>
      <c r="D36" s="251">
        <v>13213</v>
      </c>
      <c r="E36" s="95">
        <v>30</v>
      </c>
      <c r="F36" s="251">
        <v>4131</v>
      </c>
      <c r="G36" s="243"/>
      <c r="H36" s="243"/>
      <c r="I36" s="243"/>
      <c r="J36" s="243"/>
      <c r="K36" s="243"/>
    </row>
    <row r="37" spans="1:11" ht="20.100000000000001" customHeight="1" thickBot="1">
      <c r="A37" s="11" t="s">
        <v>24</v>
      </c>
      <c r="B37" s="111">
        <v>18086</v>
      </c>
      <c r="C37" s="95">
        <v>8582</v>
      </c>
      <c r="D37" s="251">
        <v>6672</v>
      </c>
      <c r="E37" s="95">
        <v>21</v>
      </c>
      <c r="F37" s="251">
        <v>2811</v>
      </c>
      <c r="G37" s="243"/>
      <c r="H37" s="243"/>
      <c r="I37" s="243"/>
      <c r="J37" s="243"/>
      <c r="K37" s="243"/>
    </row>
    <row r="38" spans="1:11" ht="20.100000000000001" customHeight="1" thickBot="1">
      <c r="A38" s="11" t="s">
        <v>25</v>
      </c>
      <c r="B38" s="111">
        <v>101316</v>
      </c>
      <c r="C38" s="95">
        <v>27981</v>
      </c>
      <c r="D38" s="251">
        <v>67188</v>
      </c>
      <c r="E38" s="95">
        <v>28</v>
      </c>
      <c r="F38" s="251">
        <v>6119</v>
      </c>
      <c r="G38" s="243"/>
      <c r="H38" s="243"/>
      <c r="I38" s="243"/>
      <c r="J38" s="243"/>
      <c r="K38" s="243"/>
    </row>
    <row r="39" spans="1:11" ht="20.100000000000001" customHeight="1" thickBot="1">
      <c r="A39" s="11" t="s">
        <v>58</v>
      </c>
      <c r="B39" s="111">
        <v>21605</v>
      </c>
      <c r="C39" s="95">
        <v>11245</v>
      </c>
      <c r="D39" s="251">
        <v>6533</v>
      </c>
      <c r="E39" s="95">
        <v>27</v>
      </c>
      <c r="F39" s="251">
        <v>3800</v>
      </c>
      <c r="G39" s="243"/>
      <c r="H39" s="243"/>
      <c r="I39" s="243"/>
      <c r="J39" s="243"/>
      <c r="K39" s="243"/>
    </row>
    <row r="40" spans="1:11" ht="20.100000000000001" customHeight="1" thickBot="1">
      <c r="A40" s="11" t="s">
        <v>26</v>
      </c>
      <c r="B40" s="111">
        <v>27238</v>
      </c>
      <c r="C40" s="95">
        <v>11937</v>
      </c>
      <c r="D40" s="251">
        <v>10916</v>
      </c>
      <c r="E40" s="95">
        <v>18</v>
      </c>
      <c r="F40" s="251">
        <v>4367</v>
      </c>
      <c r="G40" s="243"/>
      <c r="H40" s="243"/>
      <c r="I40" s="243"/>
      <c r="J40" s="243"/>
      <c r="K40" s="243"/>
    </row>
    <row r="41" spans="1:11" ht="20.100000000000001" customHeight="1" thickBot="1">
      <c r="A41" s="11" t="s">
        <v>27</v>
      </c>
      <c r="B41" s="111">
        <v>22355</v>
      </c>
      <c r="C41" s="95">
        <v>9800</v>
      </c>
      <c r="D41" s="251">
        <v>9976</v>
      </c>
      <c r="E41" s="95">
        <v>19</v>
      </c>
      <c r="F41" s="251">
        <v>2560</v>
      </c>
      <c r="G41" s="243"/>
      <c r="H41" s="243"/>
      <c r="I41" s="243"/>
      <c r="J41" s="243"/>
      <c r="K41" s="243"/>
    </row>
    <row r="42" spans="1:11" ht="20.100000000000001" customHeight="1" thickBot="1">
      <c r="A42" s="11" t="s">
        <v>135</v>
      </c>
      <c r="B42" s="111">
        <v>25864</v>
      </c>
      <c r="C42" s="95">
        <v>14462</v>
      </c>
      <c r="D42" s="251">
        <v>7162</v>
      </c>
      <c r="E42" s="95">
        <v>27</v>
      </c>
      <c r="F42" s="251">
        <v>4213</v>
      </c>
      <c r="G42" s="243"/>
      <c r="H42" s="243"/>
      <c r="I42" s="243"/>
      <c r="J42" s="243"/>
      <c r="K42" s="243"/>
    </row>
    <row r="43" spans="1:11">
      <c r="A43" s="392" t="s">
        <v>423</v>
      </c>
      <c r="B43" s="392"/>
      <c r="C43" s="392"/>
      <c r="D43" s="392"/>
      <c r="E43" s="392"/>
      <c r="F43" s="392"/>
    </row>
  </sheetData>
  <mergeCells count="5">
    <mergeCell ref="A2:A3"/>
    <mergeCell ref="C2:F2"/>
    <mergeCell ref="B2:B3"/>
    <mergeCell ref="A1:F1"/>
    <mergeCell ref="A43:F43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4CA44-C122-43F2-B1B5-5A2F1E30C5C2}">
  <sheetPr>
    <tabColor rgb="FF9999FF"/>
    <pageSetUpPr fitToPage="1"/>
  </sheetPr>
  <dimension ref="A1:F42"/>
  <sheetViews>
    <sheetView rightToLeft="1" view="pageBreakPreview" zoomScaleSheetLayoutView="100" workbookViewId="0">
      <selection sqref="A1:D1"/>
    </sheetView>
  </sheetViews>
  <sheetFormatPr defaultColWidth="9" defaultRowHeight="20.100000000000001" customHeight="1"/>
  <cols>
    <col min="1" max="1" width="23.28515625" style="100" customWidth="1"/>
    <col min="2" max="2" width="22.7109375" style="101" customWidth="1"/>
    <col min="3" max="4" width="22.7109375" style="102" customWidth="1"/>
    <col min="5" max="256" width="9" style="98"/>
    <col min="257" max="257" width="20.7109375" style="98" customWidth="1"/>
    <col min="258" max="258" width="18.140625" style="98" customWidth="1"/>
    <col min="259" max="260" width="16.7109375" style="98" customWidth="1"/>
    <col min="261" max="512" width="9" style="98"/>
    <col min="513" max="513" width="20.7109375" style="98" customWidth="1"/>
    <col min="514" max="514" width="18.140625" style="98" customWidth="1"/>
    <col min="515" max="516" width="16.7109375" style="98" customWidth="1"/>
    <col min="517" max="768" width="9" style="98"/>
    <col min="769" max="769" width="20.7109375" style="98" customWidth="1"/>
    <col min="770" max="770" width="18.140625" style="98" customWidth="1"/>
    <col min="771" max="772" width="16.7109375" style="98" customWidth="1"/>
    <col min="773" max="1024" width="9" style="98"/>
    <col min="1025" max="1025" width="20.7109375" style="98" customWidth="1"/>
    <col min="1026" max="1026" width="18.140625" style="98" customWidth="1"/>
    <col min="1027" max="1028" width="16.7109375" style="98" customWidth="1"/>
    <col min="1029" max="1280" width="9" style="98"/>
    <col min="1281" max="1281" width="20.7109375" style="98" customWidth="1"/>
    <col min="1282" max="1282" width="18.140625" style="98" customWidth="1"/>
    <col min="1283" max="1284" width="16.7109375" style="98" customWidth="1"/>
    <col min="1285" max="1536" width="9" style="98"/>
    <col min="1537" max="1537" width="20.7109375" style="98" customWidth="1"/>
    <col min="1538" max="1538" width="18.140625" style="98" customWidth="1"/>
    <col min="1539" max="1540" width="16.7109375" style="98" customWidth="1"/>
    <col min="1541" max="1792" width="9" style="98"/>
    <col min="1793" max="1793" width="20.7109375" style="98" customWidth="1"/>
    <col min="1794" max="1794" width="18.140625" style="98" customWidth="1"/>
    <col min="1795" max="1796" width="16.7109375" style="98" customWidth="1"/>
    <col min="1797" max="2048" width="9" style="98"/>
    <col min="2049" max="2049" width="20.7109375" style="98" customWidth="1"/>
    <col min="2050" max="2050" width="18.140625" style="98" customWidth="1"/>
    <col min="2051" max="2052" width="16.7109375" style="98" customWidth="1"/>
    <col min="2053" max="2304" width="9" style="98"/>
    <col min="2305" max="2305" width="20.7109375" style="98" customWidth="1"/>
    <col min="2306" max="2306" width="18.140625" style="98" customWidth="1"/>
    <col min="2307" max="2308" width="16.7109375" style="98" customWidth="1"/>
    <col min="2309" max="2560" width="9" style="98"/>
    <col min="2561" max="2561" width="20.7109375" style="98" customWidth="1"/>
    <col min="2562" max="2562" width="18.140625" style="98" customWidth="1"/>
    <col min="2563" max="2564" width="16.7109375" style="98" customWidth="1"/>
    <col min="2565" max="2816" width="9" style="98"/>
    <col min="2817" max="2817" width="20.7109375" style="98" customWidth="1"/>
    <col min="2818" max="2818" width="18.140625" style="98" customWidth="1"/>
    <col min="2819" max="2820" width="16.7109375" style="98" customWidth="1"/>
    <col min="2821" max="3072" width="9" style="98"/>
    <col min="3073" max="3073" width="20.7109375" style="98" customWidth="1"/>
    <col min="3074" max="3074" width="18.140625" style="98" customWidth="1"/>
    <col min="3075" max="3076" width="16.7109375" style="98" customWidth="1"/>
    <col min="3077" max="3328" width="9" style="98"/>
    <col min="3329" max="3329" width="20.7109375" style="98" customWidth="1"/>
    <col min="3330" max="3330" width="18.140625" style="98" customWidth="1"/>
    <col min="3331" max="3332" width="16.7109375" style="98" customWidth="1"/>
    <col min="3333" max="3584" width="9" style="98"/>
    <col min="3585" max="3585" width="20.7109375" style="98" customWidth="1"/>
    <col min="3586" max="3586" width="18.140625" style="98" customWidth="1"/>
    <col min="3587" max="3588" width="16.7109375" style="98" customWidth="1"/>
    <col min="3589" max="3840" width="9" style="98"/>
    <col min="3841" max="3841" width="20.7109375" style="98" customWidth="1"/>
    <col min="3842" max="3842" width="18.140625" style="98" customWidth="1"/>
    <col min="3843" max="3844" width="16.7109375" style="98" customWidth="1"/>
    <col min="3845" max="4096" width="9" style="98"/>
    <col min="4097" max="4097" width="20.7109375" style="98" customWidth="1"/>
    <col min="4098" max="4098" width="18.140625" style="98" customWidth="1"/>
    <col min="4099" max="4100" width="16.7109375" style="98" customWidth="1"/>
    <col min="4101" max="4352" width="9" style="98"/>
    <col min="4353" max="4353" width="20.7109375" style="98" customWidth="1"/>
    <col min="4354" max="4354" width="18.140625" style="98" customWidth="1"/>
    <col min="4355" max="4356" width="16.7109375" style="98" customWidth="1"/>
    <col min="4357" max="4608" width="9" style="98"/>
    <col min="4609" max="4609" width="20.7109375" style="98" customWidth="1"/>
    <col min="4610" max="4610" width="18.140625" style="98" customWidth="1"/>
    <col min="4611" max="4612" width="16.7109375" style="98" customWidth="1"/>
    <col min="4613" max="4864" width="9" style="98"/>
    <col min="4865" max="4865" width="20.7109375" style="98" customWidth="1"/>
    <col min="4866" max="4866" width="18.140625" style="98" customWidth="1"/>
    <col min="4867" max="4868" width="16.7109375" style="98" customWidth="1"/>
    <col min="4869" max="5120" width="9" style="98"/>
    <col min="5121" max="5121" width="20.7109375" style="98" customWidth="1"/>
    <col min="5122" max="5122" width="18.140625" style="98" customWidth="1"/>
    <col min="5123" max="5124" width="16.7109375" style="98" customWidth="1"/>
    <col min="5125" max="5376" width="9" style="98"/>
    <col min="5377" max="5377" width="20.7109375" style="98" customWidth="1"/>
    <col min="5378" max="5378" width="18.140625" style="98" customWidth="1"/>
    <col min="5379" max="5380" width="16.7109375" style="98" customWidth="1"/>
    <col min="5381" max="5632" width="9" style="98"/>
    <col min="5633" max="5633" width="20.7109375" style="98" customWidth="1"/>
    <col min="5634" max="5634" width="18.140625" style="98" customWidth="1"/>
    <col min="5635" max="5636" width="16.7109375" style="98" customWidth="1"/>
    <col min="5637" max="5888" width="9" style="98"/>
    <col min="5889" max="5889" width="20.7109375" style="98" customWidth="1"/>
    <col min="5890" max="5890" width="18.140625" style="98" customWidth="1"/>
    <col min="5891" max="5892" width="16.7109375" style="98" customWidth="1"/>
    <col min="5893" max="6144" width="9" style="98"/>
    <col min="6145" max="6145" width="20.7109375" style="98" customWidth="1"/>
    <col min="6146" max="6146" width="18.140625" style="98" customWidth="1"/>
    <col min="6147" max="6148" width="16.7109375" style="98" customWidth="1"/>
    <col min="6149" max="6400" width="9" style="98"/>
    <col min="6401" max="6401" width="20.7109375" style="98" customWidth="1"/>
    <col min="6402" max="6402" width="18.140625" style="98" customWidth="1"/>
    <col min="6403" max="6404" width="16.7109375" style="98" customWidth="1"/>
    <col min="6405" max="6656" width="9" style="98"/>
    <col min="6657" max="6657" width="20.7109375" style="98" customWidth="1"/>
    <col min="6658" max="6658" width="18.140625" style="98" customWidth="1"/>
    <col min="6659" max="6660" width="16.7109375" style="98" customWidth="1"/>
    <col min="6661" max="6912" width="9" style="98"/>
    <col min="6913" max="6913" width="20.7109375" style="98" customWidth="1"/>
    <col min="6914" max="6914" width="18.140625" style="98" customWidth="1"/>
    <col min="6915" max="6916" width="16.7109375" style="98" customWidth="1"/>
    <col min="6917" max="7168" width="9" style="98"/>
    <col min="7169" max="7169" width="20.7109375" style="98" customWidth="1"/>
    <col min="7170" max="7170" width="18.140625" style="98" customWidth="1"/>
    <col min="7171" max="7172" width="16.7109375" style="98" customWidth="1"/>
    <col min="7173" max="7424" width="9" style="98"/>
    <col min="7425" max="7425" width="20.7109375" style="98" customWidth="1"/>
    <col min="7426" max="7426" width="18.140625" style="98" customWidth="1"/>
    <col min="7427" max="7428" width="16.7109375" style="98" customWidth="1"/>
    <col min="7429" max="7680" width="9" style="98"/>
    <col min="7681" max="7681" width="20.7109375" style="98" customWidth="1"/>
    <col min="7682" max="7682" width="18.140625" style="98" customWidth="1"/>
    <col min="7683" max="7684" width="16.7109375" style="98" customWidth="1"/>
    <col min="7685" max="7936" width="9" style="98"/>
    <col min="7937" max="7937" width="20.7109375" style="98" customWidth="1"/>
    <col min="7938" max="7938" width="18.140625" style="98" customWidth="1"/>
    <col min="7939" max="7940" width="16.7109375" style="98" customWidth="1"/>
    <col min="7941" max="8192" width="9" style="98"/>
    <col min="8193" max="8193" width="20.7109375" style="98" customWidth="1"/>
    <col min="8194" max="8194" width="18.140625" style="98" customWidth="1"/>
    <col min="8195" max="8196" width="16.7109375" style="98" customWidth="1"/>
    <col min="8197" max="8448" width="9" style="98"/>
    <col min="8449" max="8449" width="20.7109375" style="98" customWidth="1"/>
    <col min="8450" max="8450" width="18.140625" style="98" customWidth="1"/>
    <col min="8451" max="8452" width="16.7109375" style="98" customWidth="1"/>
    <col min="8453" max="8704" width="9" style="98"/>
    <col min="8705" max="8705" width="20.7109375" style="98" customWidth="1"/>
    <col min="8706" max="8706" width="18.140625" style="98" customWidth="1"/>
    <col min="8707" max="8708" width="16.7109375" style="98" customWidth="1"/>
    <col min="8709" max="8960" width="9" style="98"/>
    <col min="8961" max="8961" width="20.7109375" style="98" customWidth="1"/>
    <col min="8962" max="8962" width="18.140625" style="98" customWidth="1"/>
    <col min="8963" max="8964" width="16.7109375" style="98" customWidth="1"/>
    <col min="8965" max="9216" width="9" style="98"/>
    <col min="9217" max="9217" width="20.7109375" style="98" customWidth="1"/>
    <col min="9218" max="9218" width="18.140625" style="98" customWidth="1"/>
    <col min="9219" max="9220" width="16.7109375" style="98" customWidth="1"/>
    <col min="9221" max="9472" width="9" style="98"/>
    <col min="9473" max="9473" width="20.7109375" style="98" customWidth="1"/>
    <col min="9474" max="9474" width="18.140625" style="98" customWidth="1"/>
    <col min="9475" max="9476" width="16.7109375" style="98" customWidth="1"/>
    <col min="9477" max="9728" width="9" style="98"/>
    <col min="9729" max="9729" width="20.7109375" style="98" customWidth="1"/>
    <col min="9730" max="9730" width="18.140625" style="98" customWidth="1"/>
    <col min="9731" max="9732" width="16.7109375" style="98" customWidth="1"/>
    <col min="9733" max="9984" width="9" style="98"/>
    <col min="9985" max="9985" width="20.7109375" style="98" customWidth="1"/>
    <col min="9986" max="9986" width="18.140625" style="98" customWidth="1"/>
    <col min="9987" max="9988" width="16.7109375" style="98" customWidth="1"/>
    <col min="9989" max="10240" width="9" style="98"/>
    <col min="10241" max="10241" width="20.7109375" style="98" customWidth="1"/>
    <col min="10242" max="10242" width="18.140625" style="98" customWidth="1"/>
    <col min="10243" max="10244" width="16.7109375" style="98" customWidth="1"/>
    <col min="10245" max="10496" width="9" style="98"/>
    <col min="10497" max="10497" width="20.7109375" style="98" customWidth="1"/>
    <col min="10498" max="10498" width="18.140625" style="98" customWidth="1"/>
    <col min="10499" max="10500" width="16.7109375" style="98" customWidth="1"/>
    <col min="10501" max="10752" width="9" style="98"/>
    <col min="10753" max="10753" width="20.7109375" style="98" customWidth="1"/>
    <col min="10754" max="10754" width="18.140625" style="98" customWidth="1"/>
    <col min="10755" max="10756" width="16.7109375" style="98" customWidth="1"/>
    <col min="10757" max="11008" width="9" style="98"/>
    <col min="11009" max="11009" width="20.7109375" style="98" customWidth="1"/>
    <col min="11010" max="11010" width="18.140625" style="98" customWidth="1"/>
    <col min="11011" max="11012" width="16.7109375" style="98" customWidth="1"/>
    <col min="11013" max="11264" width="9" style="98"/>
    <col min="11265" max="11265" width="20.7109375" style="98" customWidth="1"/>
    <col min="11266" max="11266" width="18.140625" style="98" customWidth="1"/>
    <col min="11267" max="11268" width="16.7109375" style="98" customWidth="1"/>
    <col min="11269" max="11520" width="9" style="98"/>
    <col min="11521" max="11521" width="20.7109375" style="98" customWidth="1"/>
    <col min="11522" max="11522" width="18.140625" style="98" customWidth="1"/>
    <col min="11523" max="11524" width="16.7109375" style="98" customWidth="1"/>
    <col min="11525" max="11776" width="9" style="98"/>
    <col min="11777" max="11777" width="20.7109375" style="98" customWidth="1"/>
    <col min="11778" max="11778" width="18.140625" style="98" customWidth="1"/>
    <col min="11779" max="11780" width="16.7109375" style="98" customWidth="1"/>
    <col min="11781" max="12032" width="9" style="98"/>
    <col min="12033" max="12033" width="20.7109375" style="98" customWidth="1"/>
    <col min="12034" max="12034" width="18.140625" style="98" customWidth="1"/>
    <col min="12035" max="12036" width="16.7109375" style="98" customWidth="1"/>
    <col min="12037" max="12288" width="9" style="98"/>
    <col min="12289" max="12289" width="20.7109375" style="98" customWidth="1"/>
    <col min="12290" max="12290" width="18.140625" style="98" customWidth="1"/>
    <col min="12291" max="12292" width="16.7109375" style="98" customWidth="1"/>
    <col min="12293" max="12544" width="9" style="98"/>
    <col min="12545" max="12545" width="20.7109375" style="98" customWidth="1"/>
    <col min="12546" max="12546" width="18.140625" style="98" customWidth="1"/>
    <col min="12547" max="12548" width="16.7109375" style="98" customWidth="1"/>
    <col min="12549" max="12800" width="9" style="98"/>
    <col min="12801" max="12801" width="20.7109375" style="98" customWidth="1"/>
    <col min="12802" max="12802" width="18.140625" style="98" customWidth="1"/>
    <col min="12803" max="12804" width="16.7109375" style="98" customWidth="1"/>
    <col min="12805" max="13056" width="9" style="98"/>
    <col min="13057" max="13057" width="20.7109375" style="98" customWidth="1"/>
    <col min="13058" max="13058" width="18.140625" style="98" customWidth="1"/>
    <col min="13059" max="13060" width="16.7109375" style="98" customWidth="1"/>
    <col min="13061" max="13312" width="9" style="98"/>
    <col min="13313" max="13313" width="20.7109375" style="98" customWidth="1"/>
    <col min="13314" max="13314" width="18.140625" style="98" customWidth="1"/>
    <col min="13315" max="13316" width="16.7109375" style="98" customWidth="1"/>
    <col min="13317" max="13568" width="9" style="98"/>
    <col min="13569" max="13569" width="20.7109375" style="98" customWidth="1"/>
    <col min="13570" max="13570" width="18.140625" style="98" customWidth="1"/>
    <col min="13571" max="13572" width="16.7109375" style="98" customWidth="1"/>
    <col min="13573" max="13824" width="9" style="98"/>
    <col min="13825" max="13825" width="20.7109375" style="98" customWidth="1"/>
    <col min="13826" max="13826" width="18.140625" style="98" customWidth="1"/>
    <col min="13827" max="13828" width="16.7109375" style="98" customWidth="1"/>
    <col min="13829" max="14080" width="9" style="98"/>
    <col min="14081" max="14081" width="20.7109375" style="98" customWidth="1"/>
    <col min="14082" max="14082" width="18.140625" style="98" customWidth="1"/>
    <col min="14083" max="14084" width="16.7109375" style="98" customWidth="1"/>
    <col min="14085" max="14336" width="9" style="98"/>
    <col min="14337" max="14337" width="20.7109375" style="98" customWidth="1"/>
    <col min="14338" max="14338" width="18.140625" style="98" customWidth="1"/>
    <col min="14339" max="14340" width="16.7109375" style="98" customWidth="1"/>
    <col min="14341" max="14592" width="9" style="98"/>
    <col min="14593" max="14593" width="20.7109375" style="98" customWidth="1"/>
    <col min="14594" max="14594" width="18.140625" style="98" customWidth="1"/>
    <col min="14595" max="14596" width="16.7109375" style="98" customWidth="1"/>
    <col min="14597" max="14848" width="9" style="98"/>
    <col min="14849" max="14849" width="20.7109375" style="98" customWidth="1"/>
    <col min="14850" max="14850" width="18.140625" style="98" customWidth="1"/>
    <col min="14851" max="14852" width="16.7109375" style="98" customWidth="1"/>
    <col min="14853" max="15104" width="9" style="98"/>
    <col min="15105" max="15105" width="20.7109375" style="98" customWidth="1"/>
    <col min="15106" max="15106" width="18.140625" style="98" customWidth="1"/>
    <col min="15107" max="15108" width="16.7109375" style="98" customWidth="1"/>
    <col min="15109" max="15360" width="9" style="98"/>
    <col min="15361" max="15361" width="20.7109375" style="98" customWidth="1"/>
    <col min="15362" max="15362" width="18.140625" style="98" customWidth="1"/>
    <col min="15363" max="15364" width="16.7109375" style="98" customWidth="1"/>
    <col min="15365" max="15616" width="9" style="98"/>
    <col min="15617" max="15617" width="20.7109375" style="98" customWidth="1"/>
    <col min="15618" max="15618" width="18.140625" style="98" customWidth="1"/>
    <col min="15619" max="15620" width="16.7109375" style="98" customWidth="1"/>
    <col min="15621" max="15872" width="9" style="98"/>
    <col min="15873" max="15873" width="20.7109375" style="98" customWidth="1"/>
    <col min="15874" max="15874" width="18.140625" style="98" customWidth="1"/>
    <col min="15875" max="15876" width="16.7109375" style="98" customWidth="1"/>
    <col min="15877" max="16128" width="9" style="98"/>
    <col min="16129" max="16129" width="20.7109375" style="98" customWidth="1"/>
    <col min="16130" max="16130" width="18.140625" style="98" customWidth="1"/>
    <col min="16131" max="16132" width="16.7109375" style="98" customWidth="1"/>
    <col min="16133" max="16384" width="9" style="98"/>
  </cols>
  <sheetData>
    <row r="1" spans="1:6" ht="34.5" customHeight="1" thickBot="1">
      <c r="A1" s="393" t="s">
        <v>435</v>
      </c>
      <c r="B1" s="393"/>
      <c r="C1" s="393"/>
      <c r="D1" s="393"/>
    </row>
    <row r="2" spans="1:6" ht="35.25" customHeight="1" thickBot="1">
      <c r="A2" s="105" t="s">
        <v>34</v>
      </c>
      <c r="B2" s="106" t="s">
        <v>151</v>
      </c>
      <c r="C2" s="107" t="s">
        <v>152</v>
      </c>
      <c r="D2" s="107" t="s">
        <v>153</v>
      </c>
    </row>
    <row r="3" spans="1:6" s="99" customFormat="1" ht="20.100000000000001" customHeight="1">
      <c r="A3" s="108">
        <v>1395</v>
      </c>
      <c r="B3" s="110">
        <v>950874</v>
      </c>
      <c r="C3" s="110">
        <v>523</v>
      </c>
      <c r="D3" s="110">
        <v>950351</v>
      </c>
    </row>
    <row r="4" spans="1:6" s="99" customFormat="1" ht="20.100000000000001" customHeight="1">
      <c r="A4" s="108">
        <v>1396</v>
      </c>
      <c r="B4" s="110">
        <v>967477</v>
      </c>
      <c r="C4" s="110">
        <v>294</v>
      </c>
      <c r="D4" s="110">
        <v>967183</v>
      </c>
    </row>
    <row r="5" spans="1:6" s="99" customFormat="1" ht="20.100000000000001" customHeight="1">
      <c r="A5" s="108">
        <v>1397</v>
      </c>
      <c r="B5" s="110">
        <v>1002976</v>
      </c>
      <c r="C5" s="110">
        <v>373</v>
      </c>
      <c r="D5" s="110">
        <v>1002603</v>
      </c>
    </row>
    <row r="6" spans="1:6" s="99" customFormat="1" ht="20.100000000000001" customHeight="1">
      <c r="A6" s="108">
        <v>1398</v>
      </c>
      <c r="B6" s="110">
        <v>1016603</v>
      </c>
      <c r="C6" s="110">
        <v>278</v>
      </c>
      <c r="D6" s="110">
        <v>1016325</v>
      </c>
    </row>
    <row r="7" spans="1:6" s="99" customFormat="1" ht="20.100000000000001" customHeight="1">
      <c r="A7" s="108">
        <v>1399</v>
      </c>
      <c r="B7" s="110">
        <v>1059982</v>
      </c>
      <c r="C7" s="110">
        <v>343</v>
      </c>
      <c r="D7" s="110">
        <v>1059639</v>
      </c>
      <c r="F7" s="139"/>
    </row>
    <row r="8" spans="1:6" s="99" customFormat="1" ht="20.100000000000001" customHeight="1" thickBot="1">
      <c r="A8" s="108">
        <v>1400</v>
      </c>
      <c r="B8" s="110">
        <f>SUM(B9:B41)</f>
        <v>1042529</v>
      </c>
      <c r="C8" s="110">
        <f>SUM(C9:C41)</f>
        <v>523</v>
      </c>
      <c r="D8" s="110">
        <f t="shared" ref="D8" si="0">SUM(D9:D41)</f>
        <v>1042006</v>
      </c>
      <c r="F8" s="139"/>
    </row>
    <row r="9" spans="1:6" ht="20.100000000000001" customHeight="1" thickBot="1">
      <c r="A9" s="5" t="s">
        <v>41</v>
      </c>
      <c r="B9" s="111">
        <f>C9+D9</f>
        <v>41479</v>
      </c>
      <c r="C9" s="94">
        <v>46</v>
      </c>
      <c r="D9" s="96">
        <v>41433</v>
      </c>
      <c r="F9" s="140"/>
    </row>
    <row r="10" spans="1:6" ht="20.100000000000001" customHeight="1" thickBot="1">
      <c r="A10" s="11" t="s">
        <v>42</v>
      </c>
      <c r="B10" s="111">
        <f t="shared" ref="B10:B41" si="1">C10+D10</f>
        <v>30599</v>
      </c>
      <c r="C10" s="95">
        <v>26</v>
      </c>
      <c r="D10" s="117">
        <v>30573</v>
      </c>
      <c r="F10" s="140"/>
    </row>
    <row r="11" spans="1:6" ht="20.100000000000001" customHeight="1" thickBot="1">
      <c r="A11" s="11" t="s">
        <v>43</v>
      </c>
      <c r="B11" s="111">
        <f t="shared" si="1"/>
        <v>18680</v>
      </c>
      <c r="C11" s="95">
        <v>10</v>
      </c>
      <c r="D11" s="117">
        <v>18670</v>
      </c>
      <c r="F11" s="140"/>
    </row>
    <row r="12" spans="1:6" ht="20.100000000000001" customHeight="1" thickBot="1">
      <c r="A12" s="11" t="s">
        <v>0</v>
      </c>
      <c r="B12" s="111">
        <f t="shared" si="1"/>
        <v>89475</v>
      </c>
      <c r="C12" s="95">
        <v>39</v>
      </c>
      <c r="D12" s="117">
        <v>89436</v>
      </c>
      <c r="F12" s="140"/>
    </row>
    <row r="13" spans="1:6" ht="20.100000000000001" customHeight="1" thickBot="1">
      <c r="A13" s="11" t="s">
        <v>33</v>
      </c>
      <c r="B13" s="111">
        <f t="shared" si="1"/>
        <v>25958</v>
      </c>
      <c r="C13" s="95">
        <v>10</v>
      </c>
      <c r="D13" s="117">
        <v>25948</v>
      </c>
      <c r="F13" s="140"/>
    </row>
    <row r="14" spans="1:6" ht="20.100000000000001" customHeight="1" thickBot="1">
      <c r="A14" s="11" t="s">
        <v>44</v>
      </c>
      <c r="B14" s="111">
        <f t="shared" si="1"/>
        <v>6064</v>
      </c>
      <c r="C14" s="95">
        <v>3</v>
      </c>
      <c r="D14" s="117">
        <v>6061</v>
      </c>
      <c r="F14" s="140"/>
    </row>
    <row r="15" spans="1:6" ht="20.100000000000001" customHeight="1" thickBot="1">
      <c r="A15" s="11" t="s">
        <v>1</v>
      </c>
      <c r="B15" s="111">
        <f t="shared" si="1"/>
        <v>15223</v>
      </c>
      <c r="C15" s="95">
        <v>10</v>
      </c>
      <c r="D15" s="117">
        <v>15213</v>
      </c>
      <c r="F15" s="140"/>
    </row>
    <row r="16" spans="1:6" ht="20.100000000000001" customHeight="1" thickBot="1">
      <c r="A16" s="11" t="s">
        <v>45</v>
      </c>
      <c r="B16" s="111">
        <f t="shared" si="1"/>
        <v>9360</v>
      </c>
      <c r="C16" s="95">
        <v>9</v>
      </c>
      <c r="D16" s="117">
        <v>9351</v>
      </c>
      <c r="F16" s="140"/>
    </row>
    <row r="17" spans="1:6" ht="20.100000000000001" customHeight="1" thickBot="1">
      <c r="A17" s="11" t="s">
        <v>46</v>
      </c>
      <c r="B17" s="111">
        <f t="shared" si="1"/>
        <v>9227</v>
      </c>
      <c r="C17" s="95">
        <v>6</v>
      </c>
      <c r="D17" s="117">
        <v>9221</v>
      </c>
      <c r="F17" s="140"/>
    </row>
    <row r="18" spans="1:6" ht="20.100000000000001" customHeight="1" thickBot="1">
      <c r="A18" s="11" t="s">
        <v>47</v>
      </c>
      <c r="B18" s="111">
        <f t="shared" si="1"/>
        <v>69953</v>
      </c>
      <c r="C18" s="95">
        <v>22</v>
      </c>
      <c r="D18" s="117">
        <v>69931</v>
      </c>
      <c r="F18" s="140"/>
    </row>
    <row r="19" spans="1:6" ht="20.100000000000001" customHeight="1" thickBot="1">
      <c r="A19" s="11" t="s">
        <v>29</v>
      </c>
      <c r="B19" s="111">
        <f t="shared" si="1"/>
        <v>7516</v>
      </c>
      <c r="C19" s="95">
        <v>5</v>
      </c>
      <c r="D19" s="117">
        <v>7511</v>
      </c>
      <c r="F19" s="140"/>
    </row>
    <row r="20" spans="1:6" ht="20.100000000000001" customHeight="1" thickBot="1">
      <c r="A20" s="11" t="s">
        <v>2</v>
      </c>
      <c r="B20" s="111">
        <f t="shared" si="1"/>
        <v>59992</v>
      </c>
      <c r="C20" s="95">
        <v>36</v>
      </c>
      <c r="D20" s="117">
        <v>59956</v>
      </c>
      <c r="F20" s="140"/>
    </row>
    <row r="21" spans="1:6" ht="20.100000000000001" customHeight="1" thickBot="1">
      <c r="A21" s="11" t="s">
        <v>3</v>
      </c>
      <c r="B21" s="111">
        <f t="shared" si="1"/>
        <v>12024</v>
      </c>
      <c r="C21" s="95">
        <v>14</v>
      </c>
      <c r="D21" s="117">
        <v>12010</v>
      </c>
      <c r="F21" s="140"/>
    </row>
    <row r="22" spans="1:6" ht="20.100000000000001" customHeight="1" thickBot="1">
      <c r="A22" s="11" t="s">
        <v>4</v>
      </c>
      <c r="B22" s="111">
        <f t="shared" si="1"/>
        <v>13926</v>
      </c>
      <c r="C22" s="95">
        <v>6</v>
      </c>
      <c r="D22" s="117">
        <v>13920</v>
      </c>
      <c r="F22" s="140"/>
    </row>
    <row r="23" spans="1:6" ht="20.100000000000001" customHeight="1" thickBot="1">
      <c r="A23" s="11" t="s">
        <v>48</v>
      </c>
      <c r="B23" s="111">
        <f t="shared" si="1"/>
        <v>13108</v>
      </c>
      <c r="C23" s="95">
        <v>11</v>
      </c>
      <c r="D23" s="117">
        <v>13097</v>
      </c>
      <c r="F23" s="140"/>
    </row>
    <row r="24" spans="1:6" ht="20.100000000000001" customHeight="1" thickBot="1">
      <c r="A24" s="11" t="s">
        <v>49</v>
      </c>
      <c r="B24" s="111">
        <f t="shared" si="1"/>
        <v>89613</v>
      </c>
      <c r="C24" s="95">
        <v>12</v>
      </c>
      <c r="D24" s="117">
        <v>89601</v>
      </c>
      <c r="F24" s="140"/>
    </row>
    <row r="25" spans="1:6" ht="20.100000000000001" customHeight="1" thickBot="1">
      <c r="A25" s="11" t="s">
        <v>50</v>
      </c>
      <c r="B25" s="111">
        <f t="shared" si="1"/>
        <v>44120</v>
      </c>
      <c r="C25" s="95">
        <v>10</v>
      </c>
      <c r="D25" s="117">
        <v>44110</v>
      </c>
      <c r="F25" s="140"/>
    </row>
    <row r="26" spans="1:6" ht="20.100000000000001" customHeight="1" thickBot="1">
      <c r="A26" s="11" t="s">
        <v>51</v>
      </c>
      <c r="B26" s="111">
        <f t="shared" si="1"/>
        <v>69398</v>
      </c>
      <c r="C26" s="95">
        <v>12</v>
      </c>
      <c r="D26" s="117">
        <v>69386</v>
      </c>
      <c r="F26" s="140"/>
    </row>
    <row r="27" spans="1:6" ht="20.100000000000001" customHeight="1" thickBot="1">
      <c r="A27" s="11" t="s">
        <v>5</v>
      </c>
      <c r="B27" s="111">
        <f t="shared" si="1"/>
        <v>60460</v>
      </c>
      <c r="C27" s="95">
        <v>36</v>
      </c>
      <c r="D27" s="117">
        <v>60424</v>
      </c>
      <c r="F27" s="140"/>
    </row>
    <row r="28" spans="1:6" ht="20.100000000000001" customHeight="1" thickBot="1">
      <c r="A28" s="11" t="s">
        <v>52</v>
      </c>
      <c r="B28" s="111">
        <f t="shared" si="1"/>
        <v>14780</v>
      </c>
      <c r="C28" s="95">
        <v>9</v>
      </c>
      <c r="D28" s="117">
        <v>14771</v>
      </c>
      <c r="F28" s="140"/>
    </row>
    <row r="29" spans="1:6" ht="20.100000000000001" customHeight="1" thickBot="1">
      <c r="A29" s="11" t="s">
        <v>6</v>
      </c>
      <c r="B29" s="111">
        <f t="shared" si="1"/>
        <v>11163</v>
      </c>
      <c r="C29" s="95">
        <v>5</v>
      </c>
      <c r="D29" s="117">
        <v>11158</v>
      </c>
      <c r="F29" s="140"/>
    </row>
    <row r="30" spans="1:6" ht="20.100000000000001" customHeight="1" thickBot="1">
      <c r="A30" s="11" t="s">
        <v>53</v>
      </c>
      <c r="B30" s="111">
        <f t="shared" si="1"/>
        <v>13262</v>
      </c>
      <c r="C30" s="95">
        <v>15</v>
      </c>
      <c r="D30" s="117">
        <v>13247</v>
      </c>
      <c r="F30" s="140"/>
    </row>
    <row r="31" spans="1:6" ht="20.100000000000001" customHeight="1" thickBot="1">
      <c r="A31" s="11" t="s">
        <v>54</v>
      </c>
      <c r="B31" s="111">
        <f t="shared" si="1"/>
        <v>40003</v>
      </c>
      <c r="C31" s="95">
        <v>25</v>
      </c>
      <c r="D31" s="117">
        <v>39978</v>
      </c>
      <c r="F31" s="140"/>
    </row>
    <row r="32" spans="1:6" ht="20.100000000000001" customHeight="1" thickBot="1">
      <c r="A32" s="11" t="s">
        <v>55</v>
      </c>
      <c r="B32" s="111">
        <f t="shared" si="1"/>
        <v>13385</v>
      </c>
      <c r="C32" s="95">
        <v>14</v>
      </c>
      <c r="D32" s="117">
        <v>13371</v>
      </c>
      <c r="F32" s="140"/>
    </row>
    <row r="33" spans="1:6" ht="20.100000000000001" customHeight="1" thickBot="1">
      <c r="A33" s="11" t="s">
        <v>56</v>
      </c>
      <c r="B33" s="111">
        <f t="shared" si="1"/>
        <v>7961</v>
      </c>
      <c r="C33" s="95">
        <v>4</v>
      </c>
      <c r="D33" s="117">
        <v>7957</v>
      </c>
      <c r="F33" s="140"/>
    </row>
    <row r="34" spans="1:6" ht="20.100000000000001" customHeight="1" thickBot="1">
      <c r="A34" s="11" t="s">
        <v>7</v>
      </c>
      <c r="B34" s="111">
        <f t="shared" si="1"/>
        <v>39283</v>
      </c>
      <c r="C34" s="95">
        <v>10</v>
      </c>
      <c r="D34" s="117">
        <v>39273</v>
      </c>
      <c r="F34" s="140"/>
    </row>
    <row r="35" spans="1:6" ht="20.100000000000001" customHeight="1" thickBot="1">
      <c r="A35" s="11" t="s">
        <v>57</v>
      </c>
      <c r="B35" s="111">
        <f t="shared" si="1"/>
        <v>34185</v>
      </c>
      <c r="C35" s="95">
        <v>10</v>
      </c>
      <c r="D35" s="117">
        <v>34175</v>
      </c>
      <c r="F35" s="140"/>
    </row>
    <row r="36" spans="1:6" ht="20.100000000000001" customHeight="1" thickBot="1">
      <c r="A36" s="11" t="s">
        <v>8</v>
      </c>
      <c r="B36" s="111">
        <f t="shared" si="1"/>
        <v>14067</v>
      </c>
      <c r="C36" s="95">
        <v>19</v>
      </c>
      <c r="D36" s="117">
        <v>14048</v>
      </c>
      <c r="F36" s="140"/>
    </row>
    <row r="37" spans="1:6" ht="20.100000000000001" customHeight="1" thickBot="1">
      <c r="A37" s="11" t="s">
        <v>9</v>
      </c>
      <c r="B37" s="111">
        <f t="shared" si="1"/>
        <v>89336</v>
      </c>
      <c r="C37" s="95">
        <v>27</v>
      </c>
      <c r="D37" s="117">
        <v>89309</v>
      </c>
      <c r="F37" s="140"/>
    </row>
    <row r="38" spans="1:6" ht="20.100000000000001" customHeight="1" thickBot="1">
      <c r="A38" s="11" t="s">
        <v>58</v>
      </c>
      <c r="B38" s="111">
        <f t="shared" si="1"/>
        <v>17418</v>
      </c>
      <c r="C38" s="95">
        <v>16</v>
      </c>
      <c r="D38" s="117">
        <v>17402</v>
      </c>
      <c r="F38" s="140"/>
    </row>
    <row r="39" spans="1:6" ht="20.100000000000001" customHeight="1" thickBot="1">
      <c r="A39" s="11" t="s">
        <v>10</v>
      </c>
      <c r="B39" s="111">
        <f t="shared" si="1"/>
        <v>21303</v>
      </c>
      <c r="C39" s="95">
        <v>27</v>
      </c>
      <c r="D39" s="117">
        <v>21276</v>
      </c>
      <c r="F39" s="140"/>
    </row>
    <row r="40" spans="1:6" ht="20.100000000000001" customHeight="1" thickBot="1">
      <c r="A40" s="11" t="s">
        <v>11</v>
      </c>
      <c r="B40" s="111">
        <f t="shared" si="1"/>
        <v>18966</v>
      </c>
      <c r="C40" s="95">
        <v>5</v>
      </c>
      <c r="D40" s="117">
        <v>18961</v>
      </c>
      <c r="F40" s="140"/>
    </row>
    <row r="41" spans="1:6" ht="20.100000000000001" customHeight="1" thickBot="1">
      <c r="A41" s="11" t="s">
        <v>59</v>
      </c>
      <c r="B41" s="111">
        <f t="shared" si="1"/>
        <v>21242</v>
      </c>
      <c r="C41" s="95">
        <v>14</v>
      </c>
      <c r="D41" s="117">
        <v>21228</v>
      </c>
      <c r="F41" s="140"/>
    </row>
    <row r="42" spans="1:6" ht="20.100000000000001" customHeight="1">
      <c r="B42" s="112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5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EE18-18EA-40A0-9243-3F1BB5EEE3FC}">
  <sheetPr>
    <tabColor indexed="24"/>
    <pageSetUpPr fitToPage="1"/>
  </sheetPr>
  <dimension ref="A1:F47"/>
  <sheetViews>
    <sheetView rightToLeft="1" view="pageBreakPreview" zoomScaleSheetLayoutView="100" workbookViewId="0">
      <selection sqref="A1:F1"/>
    </sheetView>
  </sheetViews>
  <sheetFormatPr defaultColWidth="15.7109375" defaultRowHeight="22.5"/>
  <cols>
    <col min="1" max="1" width="21.28515625" style="28" bestFit="1" customWidth="1"/>
    <col min="2" max="2" width="15.140625" style="19" customWidth="1"/>
    <col min="3" max="6" width="16.140625" style="19" customWidth="1"/>
    <col min="7" max="244" width="15.7109375" style="19"/>
    <col min="245" max="245" width="19.140625" style="19" customWidth="1"/>
    <col min="246" max="246" width="15.140625" style="19" customWidth="1"/>
    <col min="247" max="250" width="16.140625" style="19" customWidth="1"/>
    <col min="251" max="256" width="15.7109375" style="19"/>
    <col min="257" max="257" width="21.28515625" style="19" bestFit="1" customWidth="1"/>
    <col min="258" max="258" width="15.140625" style="19" customWidth="1"/>
    <col min="259" max="262" width="16.140625" style="19" customWidth="1"/>
    <col min="263" max="500" width="15.7109375" style="19"/>
    <col min="501" max="501" width="19.140625" style="19" customWidth="1"/>
    <col min="502" max="502" width="15.140625" style="19" customWidth="1"/>
    <col min="503" max="506" width="16.140625" style="19" customWidth="1"/>
    <col min="507" max="512" width="15.7109375" style="19"/>
    <col min="513" max="513" width="21.28515625" style="19" bestFit="1" customWidth="1"/>
    <col min="514" max="514" width="15.140625" style="19" customWidth="1"/>
    <col min="515" max="518" width="16.140625" style="19" customWidth="1"/>
    <col min="519" max="756" width="15.7109375" style="19"/>
    <col min="757" max="757" width="19.140625" style="19" customWidth="1"/>
    <col min="758" max="758" width="15.140625" style="19" customWidth="1"/>
    <col min="759" max="762" width="16.140625" style="19" customWidth="1"/>
    <col min="763" max="768" width="15.7109375" style="19"/>
    <col min="769" max="769" width="21.28515625" style="19" bestFit="1" customWidth="1"/>
    <col min="770" max="770" width="15.140625" style="19" customWidth="1"/>
    <col min="771" max="774" width="16.140625" style="19" customWidth="1"/>
    <col min="775" max="1012" width="15.7109375" style="19"/>
    <col min="1013" max="1013" width="19.140625" style="19" customWidth="1"/>
    <col min="1014" max="1014" width="15.140625" style="19" customWidth="1"/>
    <col min="1015" max="1018" width="16.140625" style="19" customWidth="1"/>
    <col min="1019" max="1024" width="15.7109375" style="19"/>
    <col min="1025" max="1025" width="21.28515625" style="19" bestFit="1" customWidth="1"/>
    <col min="1026" max="1026" width="15.140625" style="19" customWidth="1"/>
    <col min="1027" max="1030" width="16.140625" style="19" customWidth="1"/>
    <col min="1031" max="1268" width="15.7109375" style="19"/>
    <col min="1269" max="1269" width="19.140625" style="19" customWidth="1"/>
    <col min="1270" max="1270" width="15.140625" style="19" customWidth="1"/>
    <col min="1271" max="1274" width="16.140625" style="19" customWidth="1"/>
    <col min="1275" max="1280" width="15.7109375" style="19"/>
    <col min="1281" max="1281" width="21.28515625" style="19" bestFit="1" customWidth="1"/>
    <col min="1282" max="1282" width="15.140625" style="19" customWidth="1"/>
    <col min="1283" max="1286" width="16.140625" style="19" customWidth="1"/>
    <col min="1287" max="1524" width="15.7109375" style="19"/>
    <col min="1525" max="1525" width="19.140625" style="19" customWidth="1"/>
    <col min="1526" max="1526" width="15.140625" style="19" customWidth="1"/>
    <col min="1527" max="1530" width="16.140625" style="19" customWidth="1"/>
    <col min="1531" max="1536" width="15.7109375" style="19"/>
    <col min="1537" max="1537" width="21.28515625" style="19" bestFit="1" customWidth="1"/>
    <col min="1538" max="1538" width="15.140625" style="19" customWidth="1"/>
    <col min="1539" max="1542" width="16.140625" style="19" customWidth="1"/>
    <col min="1543" max="1780" width="15.7109375" style="19"/>
    <col min="1781" max="1781" width="19.140625" style="19" customWidth="1"/>
    <col min="1782" max="1782" width="15.140625" style="19" customWidth="1"/>
    <col min="1783" max="1786" width="16.140625" style="19" customWidth="1"/>
    <col min="1787" max="1792" width="15.7109375" style="19"/>
    <col min="1793" max="1793" width="21.28515625" style="19" bestFit="1" customWidth="1"/>
    <col min="1794" max="1794" width="15.140625" style="19" customWidth="1"/>
    <col min="1795" max="1798" width="16.140625" style="19" customWidth="1"/>
    <col min="1799" max="2036" width="15.7109375" style="19"/>
    <col min="2037" max="2037" width="19.140625" style="19" customWidth="1"/>
    <col min="2038" max="2038" width="15.140625" style="19" customWidth="1"/>
    <col min="2039" max="2042" width="16.140625" style="19" customWidth="1"/>
    <col min="2043" max="2048" width="15.7109375" style="19"/>
    <col min="2049" max="2049" width="21.28515625" style="19" bestFit="1" customWidth="1"/>
    <col min="2050" max="2050" width="15.140625" style="19" customWidth="1"/>
    <col min="2051" max="2054" width="16.140625" style="19" customWidth="1"/>
    <col min="2055" max="2292" width="15.7109375" style="19"/>
    <col min="2293" max="2293" width="19.140625" style="19" customWidth="1"/>
    <col min="2294" max="2294" width="15.140625" style="19" customWidth="1"/>
    <col min="2295" max="2298" width="16.140625" style="19" customWidth="1"/>
    <col min="2299" max="2304" width="15.7109375" style="19"/>
    <col min="2305" max="2305" width="21.28515625" style="19" bestFit="1" customWidth="1"/>
    <col min="2306" max="2306" width="15.140625" style="19" customWidth="1"/>
    <col min="2307" max="2310" width="16.140625" style="19" customWidth="1"/>
    <col min="2311" max="2548" width="15.7109375" style="19"/>
    <col min="2549" max="2549" width="19.140625" style="19" customWidth="1"/>
    <col min="2550" max="2550" width="15.140625" style="19" customWidth="1"/>
    <col min="2551" max="2554" width="16.140625" style="19" customWidth="1"/>
    <col min="2555" max="2560" width="15.7109375" style="19"/>
    <col min="2561" max="2561" width="21.28515625" style="19" bestFit="1" customWidth="1"/>
    <col min="2562" max="2562" width="15.140625" style="19" customWidth="1"/>
    <col min="2563" max="2566" width="16.140625" style="19" customWidth="1"/>
    <col min="2567" max="2804" width="15.7109375" style="19"/>
    <col min="2805" max="2805" width="19.140625" style="19" customWidth="1"/>
    <col min="2806" max="2806" width="15.140625" style="19" customWidth="1"/>
    <col min="2807" max="2810" width="16.140625" style="19" customWidth="1"/>
    <col min="2811" max="2816" width="15.7109375" style="19"/>
    <col min="2817" max="2817" width="21.28515625" style="19" bestFit="1" customWidth="1"/>
    <col min="2818" max="2818" width="15.140625" style="19" customWidth="1"/>
    <col min="2819" max="2822" width="16.140625" style="19" customWidth="1"/>
    <col min="2823" max="3060" width="15.7109375" style="19"/>
    <col min="3061" max="3061" width="19.140625" style="19" customWidth="1"/>
    <col min="3062" max="3062" width="15.140625" style="19" customWidth="1"/>
    <col min="3063" max="3066" width="16.140625" style="19" customWidth="1"/>
    <col min="3067" max="3072" width="15.7109375" style="19"/>
    <col min="3073" max="3073" width="21.28515625" style="19" bestFit="1" customWidth="1"/>
    <col min="3074" max="3074" width="15.140625" style="19" customWidth="1"/>
    <col min="3075" max="3078" width="16.140625" style="19" customWidth="1"/>
    <col min="3079" max="3316" width="15.7109375" style="19"/>
    <col min="3317" max="3317" width="19.140625" style="19" customWidth="1"/>
    <col min="3318" max="3318" width="15.140625" style="19" customWidth="1"/>
    <col min="3319" max="3322" width="16.140625" style="19" customWidth="1"/>
    <col min="3323" max="3328" width="15.7109375" style="19"/>
    <col min="3329" max="3329" width="21.28515625" style="19" bestFit="1" customWidth="1"/>
    <col min="3330" max="3330" width="15.140625" style="19" customWidth="1"/>
    <col min="3331" max="3334" width="16.140625" style="19" customWidth="1"/>
    <col min="3335" max="3572" width="15.7109375" style="19"/>
    <col min="3573" max="3573" width="19.140625" style="19" customWidth="1"/>
    <col min="3574" max="3574" width="15.140625" style="19" customWidth="1"/>
    <col min="3575" max="3578" width="16.140625" style="19" customWidth="1"/>
    <col min="3579" max="3584" width="15.7109375" style="19"/>
    <col min="3585" max="3585" width="21.28515625" style="19" bestFit="1" customWidth="1"/>
    <col min="3586" max="3586" width="15.140625" style="19" customWidth="1"/>
    <col min="3587" max="3590" width="16.140625" style="19" customWidth="1"/>
    <col min="3591" max="3828" width="15.7109375" style="19"/>
    <col min="3829" max="3829" width="19.140625" style="19" customWidth="1"/>
    <col min="3830" max="3830" width="15.140625" style="19" customWidth="1"/>
    <col min="3831" max="3834" width="16.140625" style="19" customWidth="1"/>
    <col min="3835" max="3840" width="15.7109375" style="19"/>
    <col min="3841" max="3841" width="21.28515625" style="19" bestFit="1" customWidth="1"/>
    <col min="3842" max="3842" width="15.140625" style="19" customWidth="1"/>
    <col min="3843" max="3846" width="16.140625" style="19" customWidth="1"/>
    <col min="3847" max="4084" width="15.7109375" style="19"/>
    <col min="4085" max="4085" width="19.140625" style="19" customWidth="1"/>
    <col min="4086" max="4086" width="15.140625" style="19" customWidth="1"/>
    <col min="4087" max="4090" width="16.140625" style="19" customWidth="1"/>
    <col min="4091" max="4096" width="15.7109375" style="19"/>
    <col min="4097" max="4097" width="21.28515625" style="19" bestFit="1" customWidth="1"/>
    <col min="4098" max="4098" width="15.140625" style="19" customWidth="1"/>
    <col min="4099" max="4102" width="16.140625" style="19" customWidth="1"/>
    <col min="4103" max="4340" width="15.7109375" style="19"/>
    <col min="4341" max="4341" width="19.140625" style="19" customWidth="1"/>
    <col min="4342" max="4342" width="15.140625" style="19" customWidth="1"/>
    <col min="4343" max="4346" width="16.140625" style="19" customWidth="1"/>
    <col min="4347" max="4352" width="15.7109375" style="19"/>
    <col min="4353" max="4353" width="21.28515625" style="19" bestFit="1" customWidth="1"/>
    <col min="4354" max="4354" width="15.140625" style="19" customWidth="1"/>
    <col min="4355" max="4358" width="16.140625" style="19" customWidth="1"/>
    <col min="4359" max="4596" width="15.7109375" style="19"/>
    <col min="4597" max="4597" width="19.140625" style="19" customWidth="1"/>
    <col min="4598" max="4598" width="15.140625" style="19" customWidth="1"/>
    <col min="4599" max="4602" width="16.140625" style="19" customWidth="1"/>
    <col min="4603" max="4608" width="15.7109375" style="19"/>
    <col min="4609" max="4609" width="21.28515625" style="19" bestFit="1" customWidth="1"/>
    <col min="4610" max="4610" width="15.140625" style="19" customWidth="1"/>
    <col min="4611" max="4614" width="16.140625" style="19" customWidth="1"/>
    <col min="4615" max="4852" width="15.7109375" style="19"/>
    <col min="4853" max="4853" width="19.140625" style="19" customWidth="1"/>
    <col min="4854" max="4854" width="15.140625" style="19" customWidth="1"/>
    <col min="4855" max="4858" width="16.140625" style="19" customWidth="1"/>
    <col min="4859" max="4864" width="15.7109375" style="19"/>
    <col min="4865" max="4865" width="21.28515625" style="19" bestFit="1" customWidth="1"/>
    <col min="4866" max="4866" width="15.140625" style="19" customWidth="1"/>
    <col min="4867" max="4870" width="16.140625" style="19" customWidth="1"/>
    <col min="4871" max="5108" width="15.7109375" style="19"/>
    <col min="5109" max="5109" width="19.140625" style="19" customWidth="1"/>
    <col min="5110" max="5110" width="15.140625" style="19" customWidth="1"/>
    <col min="5111" max="5114" width="16.140625" style="19" customWidth="1"/>
    <col min="5115" max="5120" width="15.7109375" style="19"/>
    <col min="5121" max="5121" width="21.28515625" style="19" bestFit="1" customWidth="1"/>
    <col min="5122" max="5122" width="15.140625" style="19" customWidth="1"/>
    <col min="5123" max="5126" width="16.140625" style="19" customWidth="1"/>
    <col min="5127" max="5364" width="15.7109375" style="19"/>
    <col min="5365" max="5365" width="19.140625" style="19" customWidth="1"/>
    <col min="5366" max="5366" width="15.140625" style="19" customWidth="1"/>
    <col min="5367" max="5370" width="16.140625" style="19" customWidth="1"/>
    <col min="5371" max="5376" width="15.7109375" style="19"/>
    <col min="5377" max="5377" width="21.28515625" style="19" bestFit="1" customWidth="1"/>
    <col min="5378" max="5378" width="15.140625" style="19" customWidth="1"/>
    <col min="5379" max="5382" width="16.140625" style="19" customWidth="1"/>
    <col min="5383" max="5620" width="15.7109375" style="19"/>
    <col min="5621" max="5621" width="19.140625" style="19" customWidth="1"/>
    <col min="5622" max="5622" width="15.140625" style="19" customWidth="1"/>
    <col min="5623" max="5626" width="16.140625" style="19" customWidth="1"/>
    <col min="5627" max="5632" width="15.7109375" style="19"/>
    <col min="5633" max="5633" width="21.28515625" style="19" bestFit="1" customWidth="1"/>
    <col min="5634" max="5634" width="15.140625" style="19" customWidth="1"/>
    <col min="5635" max="5638" width="16.140625" style="19" customWidth="1"/>
    <col min="5639" max="5876" width="15.7109375" style="19"/>
    <col min="5877" max="5877" width="19.140625" style="19" customWidth="1"/>
    <col min="5878" max="5878" width="15.140625" style="19" customWidth="1"/>
    <col min="5879" max="5882" width="16.140625" style="19" customWidth="1"/>
    <col min="5883" max="5888" width="15.7109375" style="19"/>
    <col min="5889" max="5889" width="21.28515625" style="19" bestFit="1" customWidth="1"/>
    <col min="5890" max="5890" width="15.140625" style="19" customWidth="1"/>
    <col min="5891" max="5894" width="16.140625" style="19" customWidth="1"/>
    <col min="5895" max="6132" width="15.7109375" style="19"/>
    <col min="6133" max="6133" width="19.140625" style="19" customWidth="1"/>
    <col min="6134" max="6134" width="15.140625" style="19" customWidth="1"/>
    <col min="6135" max="6138" width="16.140625" style="19" customWidth="1"/>
    <col min="6139" max="6144" width="15.7109375" style="19"/>
    <col min="6145" max="6145" width="21.28515625" style="19" bestFit="1" customWidth="1"/>
    <col min="6146" max="6146" width="15.140625" style="19" customWidth="1"/>
    <col min="6147" max="6150" width="16.140625" style="19" customWidth="1"/>
    <col min="6151" max="6388" width="15.7109375" style="19"/>
    <col min="6389" max="6389" width="19.140625" style="19" customWidth="1"/>
    <col min="6390" max="6390" width="15.140625" style="19" customWidth="1"/>
    <col min="6391" max="6394" width="16.140625" style="19" customWidth="1"/>
    <col min="6395" max="6400" width="15.7109375" style="19"/>
    <col min="6401" max="6401" width="21.28515625" style="19" bestFit="1" customWidth="1"/>
    <col min="6402" max="6402" width="15.140625" style="19" customWidth="1"/>
    <col min="6403" max="6406" width="16.140625" style="19" customWidth="1"/>
    <col min="6407" max="6644" width="15.7109375" style="19"/>
    <col min="6645" max="6645" width="19.140625" style="19" customWidth="1"/>
    <col min="6646" max="6646" width="15.140625" style="19" customWidth="1"/>
    <col min="6647" max="6650" width="16.140625" style="19" customWidth="1"/>
    <col min="6651" max="6656" width="15.7109375" style="19"/>
    <col min="6657" max="6657" width="21.28515625" style="19" bestFit="1" customWidth="1"/>
    <col min="6658" max="6658" width="15.140625" style="19" customWidth="1"/>
    <col min="6659" max="6662" width="16.140625" style="19" customWidth="1"/>
    <col min="6663" max="6900" width="15.7109375" style="19"/>
    <col min="6901" max="6901" width="19.140625" style="19" customWidth="1"/>
    <col min="6902" max="6902" width="15.140625" style="19" customWidth="1"/>
    <col min="6903" max="6906" width="16.140625" style="19" customWidth="1"/>
    <col min="6907" max="6912" width="15.7109375" style="19"/>
    <col min="6913" max="6913" width="21.28515625" style="19" bestFit="1" customWidth="1"/>
    <col min="6914" max="6914" width="15.140625" style="19" customWidth="1"/>
    <col min="6915" max="6918" width="16.140625" style="19" customWidth="1"/>
    <col min="6919" max="7156" width="15.7109375" style="19"/>
    <col min="7157" max="7157" width="19.140625" style="19" customWidth="1"/>
    <col min="7158" max="7158" width="15.140625" style="19" customWidth="1"/>
    <col min="7159" max="7162" width="16.140625" style="19" customWidth="1"/>
    <col min="7163" max="7168" width="15.7109375" style="19"/>
    <col min="7169" max="7169" width="21.28515625" style="19" bestFit="1" customWidth="1"/>
    <col min="7170" max="7170" width="15.140625" style="19" customWidth="1"/>
    <col min="7171" max="7174" width="16.140625" style="19" customWidth="1"/>
    <col min="7175" max="7412" width="15.7109375" style="19"/>
    <col min="7413" max="7413" width="19.140625" style="19" customWidth="1"/>
    <col min="7414" max="7414" width="15.140625" style="19" customWidth="1"/>
    <col min="7415" max="7418" width="16.140625" style="19" customWidth="1"/>
    <col min="7419" max="7424" width="15.7109375" style="19"/>
    <col min="7425" max="7425" width="21.28515625" style="19" bestFit="1" customWidth="1"/>
    <col min="7426" max="7426" width="15.140625" style="19" customWidth="1"/>
    <col min="7427" max="7430" width="16.140625" style="19" customWidth="1"/>
    <col min="7431" max="7668" width="15.7109375" style="19"/>
    <col min="7669" max="7669" width="19.140625" style="19" customWidth="1"/>
    <col min="7670" max="7670" width="15.140625" style="19" customWidth="1"/>
    <col min="7671" max="7674" width="16.140625" style="19" customWidth="1"/>
    <col min="7675" max="7680" width="15.7109375" style="19"/>
    <col min="7681" max="7681" width="21.28515625" style="19" bestFit="1" customWidth="1"/>
    <col min="7682" max="7682" width="15.140625" style="19" customWidth="1"/>
    <col min="7683" max="7686" width="16.140625" style="19" customWidth="1"/>
    <col min="7687" max="7924" width="15.7109375" style="19"/>
    <col min="7925" max="7925" width="19.140625" style="19" customWidth="1"/>
    <col min="7926" max="7926" width="15.140625" style="19" customWidth="1"/>
    <col min="7927" max="7930" width="16.140625" style="19" customWidth="1"/>
    <col min="7931" max="7936" width="15.7109375" style="19"/>
    <col min="7937" max="7937" width="21.28515625" style="19" bestFit="1" customWidth="1"/>
    <col min="7938" max="7938" width="15.140625" style="19" customWidth="1"/>
    <col min="7939" max="7942" width="16.140625" style="19" customWidth="1"/>
    <col min="7943" max="8180" width="15.7109375" style="19"/>
    <col min="8181" max="8181" width="19.140625" style="19" customWidth="1"/>
    <col min="8182" max="8182" width="15.140625" style="19" customWidth="1"/>
    <col min="8183" max="8186" width="16.140625" style="19" customWidth="1"/>
    <col min="8187" max="8192" width="15.7109375" style="19"/>
    <col min="8193" max="8193" width="21.28515625" style="19" bestFit="1" customWidth="1"/>
    <col min="8194" max="8194" width="15.140625" style="19" customWidth="1"/>
    <col min="8195" max="8198" width="16.140625" style="19" customWidth="1"/>
    <col min="8199" max="8436" width="15.7109375" style="19"/>
    <col min="8437" max="8437" width="19.140625" style="19" customWidth="1"/>
    <col min="8438" max="8438" width="15.140625" style="19" customWidth="1"/>
    <col min="8439" max="8442" width="16.140625" style="19" customWidth="1"/>
    <col min="8443" max="8448" width="15.7109375" style="19"/>
    <col min="8449" max="8449" width="21.28515625" style="19" bestFit="1" customWidth="1"/>
    <col min="8450" max="8450" width="15.140625" style="19" customWidth="1"/>
    <col min="8451" max="8454" width="16.140625" style="19" customWidth="1"/>
    <col min="8455" max="8692" width="15.7109375" style="19"/>
    <col min="8693" max="8693" width="19.140625" style="19" customWidth="1"/>
    <col min="8694" max="8694" width="15.140625" style="19" customWidth="1"/>
    <col min="8695" max="8698" width="16.140625" style="19" customWidth="1"/>
    <col min="8699" max="8704" width="15.7109375" style="19"/>
    <col min="8705" max="8705" width="21.28515625" style="19" bestFit="1" customWidth="1"/>
    <col min="8706" max="8706" width="15.140625" style="19" customWidth="1"/>
    <col min="8707" max="8710" width="16.140625" style="19" customWidth="1"/>
    <col min="8711" max="8948" width="15.7109375" style="19"/>
    <col min="8949" max="8949" width="19.140625" style="19" customWidth="1"/>
    <col min="8950" max="8950" width="15.140625" style="19" customWidth="1"/>
    <col min="8951" max="8954" width="16.140625" style="19" customWidth="1"/>
    <col min="8955" max="8960" width="15.7109375" style="19"/>
    <col min="8961" max="8961" width="21.28515625" style="19" bestFit="1" customWidth="1"/>
    <col min="8962" max="8962" width="15.140625" style="19" customWidth="1"/>
    <col min="8963" max="8966" width="16.140625" style="19" customWidth="1"/>
    <col min="8967" max="9204" width="15.7109375" style="19"/>
    <col min="9205" max="9205" width="19.140625" style="19" customWidth="1"/>
    <col min="9206" max="9206" width="15.140625" style="19" customWidth="1"/>
    <col min="9207" max="9210" width="16.140625" style="19" customWidth="1"/>
    <col min="9211" max="9216" width="15.7109375" style="19"/>
    <col min="9217" max="9217" width="21.28515625" style="19" bestFit="1" customWidth="1"/>
    <col min="9218" max="9218" width="15.140625" style="19" customWidth="1"/>
    <col min="9219" max="9222" width="16.140625" style="19" customWidth="1"/>
    <col min="9223" max="9460" width="15.7109375" style="19"/>
    <col min="9461" max="9461" width="19.140625" style="19" customWidth="1"/>
    <col min="9462" max="9462" width="15.140625" style="19" customWidth="1"/>
    <col min="9463" max="9466" width="16.140625" style="19" customWidth="1"/>
    <col min="9467" max="9472" width="15.7109375" style="19"/>
    <col min="9473" max="9473" width="21.28515625" style="19" bestFit="1" customWidth="1"/>
    <col min="9474" max="9474" width="15.140625" style="19" customWidth="1"/>
    <col min="9475" max="9478" width="16.140625" style="19" customWidth="1"/>
    <col min="9479" max="9716" width="15.7109375" style="19"/>
    <col min="9717" max="9717" width="19.140625" style="19" customWidth="1"/>
    <col min="9718" max="9718" width="15.140625" style="19" customWidth="1"/>
    <col min="9719" max="9722" width="16.140625" style="19" customWidth="1"/>
    <col min="9723" max="9728" width="15.7109375" style="19"/>
    <col min="9729" max="9729" width="21.28515625" style="19" bestFit="1" customWidth="1"/>
    <col min="9730" max="9730" width="15.140625" style="19" customWidth="1"/>
    <col min="9731" max="9734" width="16.140625" style="19" customWidth="1"/>
    <col min="9735" max="9972" width="15.7109375" style="19"/>
    <col min="9973" max="9973" width="19.140625" style="19" customWidth="1"/>
    <col min="9974" max="9974" width="15.140625" style="19" customWidth="1"/>
    <col min="9975" max="9978" width="16.140625" style="19" customWidth="1"/>
    <col min="9979" max="9984" width="15.7109375" style="19"/>
    <col min="9985" max="9985" width="21.28515625" style="19" bestFit="1" customWidth="1"/>
    <col min="9986" max="9986" width="15.140625" style="19" customWidth="1"/>
    <col min="9987" max="9990" width="16.140625" style="19" customWidth="1"/>
    <col min="9991" max="10228" width="15.7109375" style="19"/>
    <col min="10229" max="10229" width="19.140625" style="19" customWidth="1"/>
    <col min="10230" max="10230" width="15.140625" style="19" customWidth="1"/>
    <col min="10231" max="10234" width="16.140625" style="19" customWidth="1"/>
    <col min="10235" max="10240" width="15.7109375" style="19"/>
    <col min="10241" max="10241" width="21.28515625" style="19" bestFit="1" customWidth="1"/>
    <col min="10242" max="10242" width="15.140625" style="19" customWidth="1"/>
    <col min="10243" max="10246" width="16.140625" style="19" customWidth="1"/>
    <col min="10247" max="10484" width="15.7109375" style="19"/>
    <col min="10485" max="10485" width="19.140625" style="19" customWidth="1"/>
    <col min="10486" max="10486" width="15.140625" style="19" customWidth="1"/>
    <col min="10487" max="10490" width="16.140625" style="19" customWidth="1"/>
    <col min="10491" max="10496" width="15.7109375" style="19"/>
    <col min="10497" max="10497" width="21.28515625" style="19" bestFit="1" customWidth="1"/>
    <col min="10498" max="10498" width="15.140625" style="19" customWidth="1"/>
    <col min="10499" max="10502" width="16.140625" style="19" customWidth="1"/>
    <col min="10503" max="10740" width="15.7109375" style="19"/>
    <col min="10741" max="10741" width="19.140625" style="19" customWidth="1"/>
    <col min="10742" max="10742" width="15.140625" style="19" customWidth="1"/>
    <col min="10743" max="10746" width="16.140625" style="19" customWidth="1"/>
    <col min="10747" max="10752" width="15.7109375" style="19"/>
    <col min="10753" max="10753" width="21.28515625" style="19" bestFit="1" customWidth="1"/>
    <col min="10754" max="10754" width="15.140625" style="19" customWidth="1"/>
    <col min="10755" max="10758" width="16.140625" style="19" customWidth="1"/>
    <col min="10759" max="10996" width="15.7109375" style="19"/>
    <col min="10997" max="10997" width="19.140625" style="19" customWidth="1"/>
    <col min="10998" max="10998" width="15.140625" style="19" customWidth="1"/>
    <col min="10999" max="11002" width="16.140625" style="19" customWidth="1"/>
    <col min="11003" max="11008" width="15.7109375" style="19"/>
    <col min="11009" max="11009" width="21.28515625" style="19" bestFit="1" customWidth="1"/>
    <col min="11010" max="11010" width="15.140625" style="19" customWidth="1"/>
    <col min="11011" max="11014" width="16.140625" style="19" customWidth="1"/>
    <col min="11015" max="11252" width="15.7109375" style="19"/>
    <col min="11253" max="11253" width="19.140625" style="19" customWidth="1"/>
    <col min="11254" max="11254" width="15.140625" style="19" customWidth="1"/>
    <col min="11255" max="11258" width="16.140625" style="19" customWidth="1"/>
    <col min="11259" max="11264" width="15.7109375" style="19"/>
    <col min="11265" max="11265" width="21.28515625" style="19" bestFit="1" customWidth="1"/>
    <col min="11266" max="11266" width="15.140625" style="19" customWidth="1"/>
    <col min="11267" max="11270" width="16.140625" style="19" customWidth="1"/>
    <col min="11271" max="11508" width="15.7109375" style="19"/>
    <col min="11509" max="11509" width="19.140625" style="19" customWidth="1"/>
    <col min="11510" max="11510" width="15.140625" style="19" customWidth="1"/>
    <col min="11511" max="11514" width="16.140625" style="19" customWidth="1"/>
    <col min="11515" max="11520" width="15.7109375" style="19"/>
    <col min="11521" max="11521" width="21.28515625" style="19" bestFit="1" customWidth="1"/>
    <col min="11522" max="11522" width="15.140625" style="19" customWidth="1"/>
    <col min="11523" max="11526" width="16.140625" style="19" customWidth="1"/>
    <col min="11527" max="11764" width="15.7109375" style="19"/>
    <col min="11765" max="11765" width="19.140625" style="19" customWidth="1"/>
    <col min="11766" max="11766" width="15.140625" style="19" customWidth="1"/>
    <col min="11767" max="11770" width="16.140625" style="19" customWidth="1"/>
    <col min="11771" max="11776" width="15.7109375" style="19"/>
    <col min="11777" max="11777" width="21.28515625" style="19" bestFit="1" customWidth="1"/>
    <col min="11778" max="11778" width="15.140625" style="19" customWidth="1"/>
    <col min="11779" max="11782" width="16.140625" style="19" customWidth="1"/>
    <col min="11783" max="12020" width="15.7109375" style="19"/>
    <col min="12021" max="12021" width="19.140625" style="19" customWidth="1"/>
    <col min="12022" max="12022" width="15.140625" style="19" customWidth="1"/>
    <col min="12023" max="12026" width="16.140625" style="19" customWidth="1"/>
    <col min="12027" max="12032" width="15.7109375" style="19"/>
    <col min="12033" max="12033" width="21.28515625" style="19" bestFit="1" customWidth="1"/>
    <col min="12034" max="12034" width="15.140625" style="19" customWidth="1"/>
    <col min="12035" max="12038" width="16.140625" style="19" customWidth="1"/>
    <col min="12039" max="12276" width="15.7109375" style="19"/>
    <col min="12277" max="12277" width="19.140625" style="19" customWidth="1"/>
    <col min="12278" max="12278" width="15.140625" style="19" customWidth="1"/>
    <col min="12279" max="12282" width="16.140625" style="19" customWidth="1"/>
    <col min="12283" max="12288" width="15.7109375" style="19"/>
    <col min="12289" max="12289" width="21.28515625" style="19" bestFit="1" customWidth="1"/>
    <col min="12290" max="12290" width="15.140625" style="19" customWidth="1"/>
    <col min="12291" max="12294" width="16.140625" style="19" customWidth="1"/>
    <col min="12295" max="12532" width="15.7109375" style="19"/>
    <col min="12533" max="12533" width="19.140625" style="19" customWidth="1"/>
    <col min="12534" max="12534" width="15.140625" style="19" customWidth="1"/>
    <col min="12535" max="12538" width="16.140625" style="19" customWidth="1"/>
    <col min="12539" max="12544" width="15.7109375" style="19"/>
    <col min="12545" max="12545" width="21.28515625" style="19" bestFit="1" customWidth="1"/>
    <col min="12546" max="12546" width="15.140625" style="19" customWidth="1"/>
    <col min="12547" max="12550" width="16.140625" style="19" customWidth="1"/>
    <col min="12551" max="12788" width="15.7109375" style="19"/>
    <col min="12789" max="12789" width="19.140625" style="19" customWidth="1"/>
    <col min="12790" max="12790" width="15.140625" style="19" customWidth="1"/>
    <col min="12791" max="12794" width="16.140625" style="19" customWidth="1"/>
    <col min="12795" max="12800" width="15.7109375" style="19"/>
    <col min="12801" max="12801" width="21.28515625" style="19" bestFit="1" customWidth="1"/>
    <col min="12802" max="12802" width="15.140625" style="19" customWidth="1"/>
    <col min="12803" max="12806" width="16.140625" style="19" customWidth="1"/>
    <col min="12807" max="13044" width="15.7109375" style="19"/>
    <col min="13045" max="13045" width="19.140625" style="19" customWidth="1"/>
    <col min="13046" max="13046" width="15.140625" style="19" customWidth="1"/>
    <col min="13047" max="13050" width="16.140625" style="19" customWidth="1"/>
    <col min="13051" max="13056" width="15.7109375" style="19"/>
    <col min="13057" max="13057" width="21.28515625" style="19" bestFit="1" customWidth="1"/>
    <col min="13058" max="13058" width="15.140625" style="19" customWidth="1"/>
    <col min="13059" max="13062" width="16.140625" style="19" customWidth="1"/>
    <col min="13063" max="13300" width="15.7109375" style="19"/>
    <col min="13301" max="13301" width="19.140625" style="19" customWidth="1"/>
    <col min="13302" max="13302" width="15.140625" style="19" customWidth="1"/>
    <col min="13303" max="13306" width="16.140625" style="19" customWidth="1"/>
    <col min="13307" max="13312" width="15.7109375" style="19"/>
    <col min="13313" max="13313" width="21.28515625" style="19" bestFit="1" customWidth="1"/>
    <col min="13314" max="13314" width="15.140625" style="19" customWidth="1"/>
    <col min="13315" max="13318" width="16.140625" style="19" customWidth="1"/>
    <col min="13319" max="13556" width="15.7109375" style="19"/>
    <col min="13557" max="13557" width="19.140625" style="19" customWidth="1"/>
    <col min="13558" max="13558" width="15.140625" style="19" customWidth="1"/>
    <col min="13559" max="13562" width="16.140625" style="19" customWidth="1"/>
    <col min="13563" max="13568" width="15.7109375" style="19"/>
    <col min="13569" max="13569" width="21.28515625" style="19" bestFit="1" customWidth="1"/>
    <col min="13570" max="13570" width="15.140625" style="19" customWidth="1"/>
    <col min="13571" max="13574" width="16.140625" style="19" customWidth="1"/>
    <col min="13575" max="13812" width="15.7109375" style="19"/>
    <col min="13813" max="13813" width="19.140625" style="19" customWidth="1"/>
    <col min="13814" max="13814" width="15.140625" style="19" customWidth="1"/>
    <col min="13815" max="13818" width="16.140625" style="19" customWidth="1"/>
    <col min="13819" max="13824" width="15.7109375" style="19"/>
    <col min="13825" max="13825" width="21.28515625" style="19" bestFit="1" customWidth="1"/>
    <col min="13826" max="13826" width="15.140625" style="19" customWidth="1"/>
    <col min="13827" max="13830" width="16.140625" style="19" customWidth="1"/>
    <col min="13831" max="14068" width="15.7109375" style="19"/>
    <col min="14069" max="14069" width="19.140625" style="19" customWidth="1"/>
    <col min="14070" max="14070" width="15.140625" style="19" customWidth="1"/>
    <col min="14071" max="14074" width="16.140625" style="19" customWidth="1"/>
    <col min="14075" max="14080" width="15.7109375" style="19"/>
    <col min="14081" max="14081" width="21.28515625" style="19" bestFit="1" customWidth="1"/>
    <col min="14082" max="14082" width="15.140625" style="19" customWidth="1"/>
    <col min="14083" max="14086" width="16.140625" style="19" customWidth="1"/>
    <col min="14087" max="14324" width="15.7109375" style="19"/>
    <col min="14325" max="14325" width="19.140625" style="19" customWidth="1"/>
    <col min="14326" max="14326" width="15.140625" style="19" customWidth="1"/>
    <col min="14327" max="14330" width="16.140625" style="19" customWidth="1"/>
    <col min="14331" max="14336" width="15.7109375" style="19"/>
    <col min="14337" max="14337" width="21.28515625" style="19" bestFit="1" customWidth="1"/>
    <col min="14338" max="14338" width="15.140625" style="19" customWidth="1"/>
    <col min="14339" max="14342" width="16.140625" style="19" customWidth="1"/>
    <col min="14343" max="14580" width="15.7109375" style="19"/>
    <col min="14581" max="14581" width="19.140625" style="19" customWidth="1"/>
    <col min="14582" max="14582" width="15.140625" style="19" customWidth="1"/>
    <col min="14583" max="14586" width="16.140625" style="19" customWidth="1"/>
    <col min="14587" max="14592" width="15.7109375" style="19"/>
    <col min="14593" max="14593" width="21.28515625" style="19" bestFit="1" customWidth="1"/>
    <col min="14594" max="14594" width="15.140625" style="19" customWidth="1"/>
    <col min="14595" max="14598" width="16.140625" style="19" customWidth="1"/>
    <col min="14599" max="14836" width="15.7109375" style="19"/>
    <col min="14837" max="14837" width="19.140625" style="19" customWidth="1"/>
    <col min="14838" max="14838" width="15.140625" style="19" customWidth="1"/>
    <col min="14839" max="14842" width="16.140625" style="19" customWidth="1"/>
    <col min="14843" max="14848" width="15.7109375" style="19"/>
    <col min="14849" max="14849" width="21.28515625" style="19" bestFit="1" customWidth="1"/>
    <col min="14850" max="14850" width="15.140625" style="19" customWidth="1"/>
    <col min="14851" max="14854" width="16.140625" style="19" customWidth="1"/>
    <col min="14855" max="15092" width="15.7109375" style="19"/>
    <col min="15093" max="15093" width="19.140625" style="19" customWidth="1"/>
    <col min="15094" max="15094" width="15.140625" style="19" customWidth="1"/>
    <col min="15095" max="15098" width="16.140625" style="19" customWidth="1"/>
    <col min="15099" max="15104" width="15.7109375" style="19"/>
    <col min="15105" max="15105" width="21.28515625" style="19" bestFit="1" customWidth="1"/>
    <col min="15106" max="15106" width="15.140625" style="19" customWidth="1"/>
    <col min="15107" max="15110" width="16.140625" style="19" customWidth="1"/>
    <col min="15111" max="15348" width="15.7109375" style="19"/>
    <col min="15349" max="15349" width="19.140625" style="19" customWidth="1"/>
    <col min="15350" max="15350" width="15.140625" style="19" customWidth="1"/>
    <col min="15351" max="15354" width="16.140625" style="19" customWidth="1"/>
    <col min="15355" max="15360" width="15.7109375" style="19"/>
    <col min="15361" max="15361" width="21.28515625" style="19" bestFit="1" customWidth="1"/>
    <col min="15362" max="15362" width="15.140625" style="19" customWidth="1"/>
    <col min="15363" max="15366" width="16.140625" style="19" customWidth="1"/>
    <col min="15367" max="15604" width="15.7109375" style="19"/>
    <col min="15605" max="15605" width="19.140625" style="19" customWidth="1"/>
    <col min="15606" max="15606" width="15.140625" style="19" customWidth="1"/>
    <col min="15607" max="15610" width="16.140625" style="19" customWidth="1"/>
    <col min="15611" max="15616" width="15.7109375" style="19"/>
    <col min="15617" max="15617" width="21.28515625" style="19" bestFit="1" customWidth="1"/>
    <col min="15618" max="15618" width="15.140625" style="19" customWidth="1"/>
    <col min="15619" max="15622" width="16.140625" style="19" customWidth="1"/>
    <col min="15623" max="15860" width="15.7109375" style="19"/>
    <col min="15861" max="15861" width="19.140625" style="19" customWidth="1"/>
    <col min="15862" max="15862" width="15.140625" style="19" customWidth="1"/>
    <col min="15863" max="15866" width="16.140625" style="19" customWidth="1"/>
    <col min="15867" max="15872" width="15.7109375" style="19"/>
    <col min="15873" max="15873" width="21.28515625" style="19" bestFit="1" customWidth="1"/>
    <col min="15874" max="15874" width="15.140625" style="19" customWidth="1"/>
    <col min="15875" max="15878" width="16.140625" style="19" customWidth="1"/>
    <col min="15879" max="16116" width="15.7109375" style="19"/>
    <col min="16117" max="16117" width="19.140625" style="19" customWidth="1"/>
    <col min="16118" max="16118" width="15.140625" style="19" customWidth="1"/>
    <col min="16119" max="16122" width="16.140625" style="19" customWidth="1"/>
    <col min="16123" max="16128" width="15.7109375" style="19"/>
    <col min="16129" max="16129" width="21.28515625" style="19" bestFit="1" customWidth="1"/>
    <col min="16130" max="16130" width="15.140625" style="19" customWidth="1"/>
    <col min="16131" max="16134" width="16.140625" style="19" customWidth="1"/>
    <col min="16135" max="16372" width="15.7109375" style="19"/>
    <col min="16373" max="16373" width="19.140625" style="19" customWidth="1"/>
    <col min="16374" max="16374" width="15.140625" style="19" customWidth="1"/>
    <col min="16375" max="16378" width="16.140625" style="19" customWidth="1"/>
    <col min="16379" max="16384" width="15.7109375" style="19"/>
  </cols>
  <sheetData>
    <row r="1" spans="1:6" ht="33.75" customHeight="1" thickBot="1">
      <c r="A1" s="303" t="s">
        <v>67</v>
      </c>
      <c r="B1" s="303"/>
      <c r="C1" s="303"/>
      <c r="D1" s="303"/>
      <c r="E1" s="303"/>
      <c r="F1" s="303"/>
    </row>
    <row r="2" spans="1:6" ht="42.75" customHeight="1" thickBot="1">
      <c r="A2" s="119" t="s">
        <v>68</v>
      </c>
      <c r="B2" s="119" t="s">
        <v>32</v>
      </c>
      <c r="C2" s="119" t="s">
        <v>62</v>
      </c>
      <c r="D2" s="119" t="s">
        <v>63</v>
      </c>
      <c r="E2" s="119" t="s">
        <v>64</v>
      </c>
      <c r="F2" s="119" t="s">
        <v>69</v>
      </c>
    </row>
    <row r="3" spans="1:6" ht="21" customHeight="1">
      <c r="A3" s="2">
        <v>1395</v>
      </c>
      <c r="B3" s="3">
        <v>21933596</v>
      </c>
      <c r="C3" s="3">
        <v>13983657</v>
      </c>
      <c r="D3" s="3">
        <v>7317724</v>
      </c>
      <c r="E3" s="3">
        <v>347790</v>
      </c>
      <c r="F3" s="3">
        <v>284425</v>
      </c>
    </row>
    <row r="4" spans="1:6" ht="21" customHeight="1">
      <c r="A4" s="2">
        <v>1396</v>
      </c>
      <c r="B4" s="3">
        <v>22319321</v>
      </c>
      <c r="C4" s="3">
        <v>14369684</v>
      </c>
      <c r="D4" s="3">
        <v>7295796</v>
      </c>
      <c r="E4" s="3">
        <v>352650</v>
      </c>
      <c r="F4" s="3">
        <v>301191</v>
      </c>
    </row>
    <row r="5" spans="1:6" ht="21" customHeight="1">
      <c r="A5" s="2">
        <v>1397</v>
      </c>
      <c r="B5" s="3">
        <v>22415785</v>
      </c>
      <c r="C5" s="3">
        <v>14556233</v>
      </c>
      <c r="D5" s="3">
        <v>7234893</v>
      </c>
      <c r="E5" s="3">
        <v>309614</v>
      </c>
      <c r="F5" s="3">
        <v>315045</v>
      </c>
    </row>
    <row r="6" spans="1:6" ht="21" customHeight="1">
      <c r="A6" s="2">
        <v>1398</v>
      </c>
      <c r="B6" s="3">
        <v>22940513</v>
      </c>
      <c r="C6" s="3">
        <v>14980731</v>
      </c>
      <c r="D6" s="3">
        <v>7204938</v>
      </c>
      <c r="E6" s="3">
        <v>434878</v>
      </c>
      <c r="F6" s="3">
        <v>319966</v>
      </c>
    </row>
    <row r="7" spans="1:6" ht="21" customHeight="1">
      <c r="A7" s="2">
        <v>1399</v>
      </c>
      <c r="B7" s="3">
        <v>22748441</v>
      </c>
      <c r="C7" s="3">
        <v>14838727</v>
      </c>
      <c r="D7" s="3">
        <v>7278731</v>
      </c>
      <c r="E7" s="3">
        <v>313097</v>
      </c>
      <c r="F7" s="3">
        <v>317886</v>
      </c>
    </row>
    <row r="8" spans="1:6" ht="21" customHeight="1" thickBot="1">
      <c r="A8" s="2">
        <v>1400</v>
      </c>
      <c r="B8" s="3">
        <f>SUM(B9:B41)</f>
        <v>22732819</v>
      </c>
      <c r="C8" s="3">
        <f t="shared" ref="C8:F8" si="0">SUM(C9:C41)</f>
        <v>14948160</v>
      </c>
      <c r="D8" s="3">
        <f t="shared" si="0"/>
        <v>7219940</v>
      </c>
      <c r="E8" s="3">
        <f t="shared" si="0"/>
        <v>246532</v>
      </c>
      <c r="F8" s="3">
        <f t="shared" si="0"/>
        <v>318187</v>
      </c>
    </row>
    <row r="9" spans="1:6" ht="21" customHeight="1" thickBot="1">
      <c r="A9" s="5" t="s">
        <v>41</v>
      </c>
      <c r="B9" s="10">
        <f t="shared" ref="B9:B41" si="1">C9+D9+E9+F9</f>
        <v>1091551</v>
      </c>
      <c r="C9" s="7">
        <v>600697</v>
      </c>
      <c r="D9" s="6">
        <v>468399</v>
      </c>
      <c r="E9" s="7">
        <v>13756</v>
      </c>
      <c r="F9" s="6">
        <v>8699</v>
      </c>
    </row>
    <row r="10" spans="1:6" ht="21" customHeight="1" thickBot="1">
      <c r="A10" s="11" t="s">
        <v>42</v>
      </c>
      <c r="B10" s="29">
        <f t="shared" si="1"/>
        <v>691893</v>
      </c>
      <c r="C10" s="21">
        <v>338631</v>
      </c>
      <c r="D10" s="22">
        <v>332133</v>
      </c>
      <c r="E10" s="21">
        <v>10564</v>
      </c>
      <c r="F10" s="22">
        <v>10565</v>
      </c>
    </row>
    <row r="11" spans="1:6" ht="21" customHeight="1" thickBot="1">
      <c r="A11" s="11" t="s">
        <v>43</v>
      </c>
      <c r="B11" s="29">
        <f t="shared" si="1"/>
        <v>324797</v>
      </c>
      <c r="C11" s="21">
        <v>177381</v>
      </c>
      <c r="D11" s="22">
        <v>141953</v>
      </c>
      <c r="E11" s="21">
        <v>2647</v>
      </c>
      <c r="F11" s="22">
        <v>2816</v>
      </c>
    </row>
    <row r="12" spans="1:6" ht="21" customHeight="1" thickBot="1">
      <c r="A12" s="11" t="s">
        <v>0</v>
      </c>
      <c r="B12" s="29">
        <f t="shared" si="1"/>
        <v>1739508</v>
      </c>
      <c r="C12" s="21">
        <v>1121578</v>
      </c>
      <c r="D12" s="22">
        <v>573908</v>
      </c>
      <c r="E12" s="21">
        <v>21817</v>
      </c>
      <c r="F12" s="22">
        <v>22205</v>
      </c>
    </row>
    <row r="13" spans="1:6" ht="21" customHeight="1" thickBot="1">
      <c r="A13" s="11" t="s">
        <v>33</v>
      </c>
      <c r="B13" s="29">
        <f t="shared" si="1"/>
        <v>684272</v>
      </c>
      <c r="C13" s="21">
        <v>402781</v>
      </c>
      <c r="D13" s="22">
        <v>261613</v>
      </c>
      <c r="E13" s="21">
        <v>14126</v>
      </c>
      <c r="F13" s="22">
        <v>5752</v>
      </c>
    </row>
    <row r="14" spans="1:6" ht="21" customHeight="1" thickBot="1">
      <c r="A14" s="11" t="s">
        <v>44</v>
      </c>
      <c r="B14" s="29">
        <f t="shared" si="1"/>
        <v>152367</v>
      </c>
      <c r="C14" s="21">
        <v>98613</v>
      </c>
      <c r="D14" s="22">
        <v>51783</v>
      </c>
      <c r="E14" s="21">
        <v>1431</v>
      </c>
      <c r="F14" s="22">
        <v>540</v>
      </c>
    </row>
    <row r="15" spans="1:6" ht="21" customHeight="1" thickBot="1">
      <c r="A15" s="11" t="s">
        <v>1</v>
      </c>
      <c r="B15" s="29">
        <f t="shared" si="1"/>
        <v>582971</v>
      </c>
      <c r="C15" s="21">
        <v>494257</v>
      </c>
      <c r="D15" s="22">
        <v>85642</v>
      </c>
      <c r="E15" s="21">
        <v>2694</v>
      </c>
      <c r="F15" s="22">
        <v>378</v>
      </c>
    </row>
    <row r="16" spans="1:6" ht="21" customHeight="1" thickBot="1">
      <c r="A16" s="11" t="s">
        <v>45</v>
      </c>
      <c r="B16" s="29">
        <f t="shared" si="1"/>
        <v>251090</v>
      </c>
      <c r="C16" s="21">
        <v>122345</v>
      </c>
      <c r="D16" s="22">
        <v>124127</v>
      </c>
      <c r="E16" s="21">
        <v>2821</v>
      </c>
      <c r="F16" s="22">
        <v>1797</v>
      </c>
    </row>
    <row r="17" spans="1:6" ht="21" customHeight="1" thickBot="1">
      <c r="A17" s="11" t="s">
        <v>46</v>
      </c>
      <c r="B17" s="29">
        <f t="shared" si="1"/>
        <v>220736</v>
      </c>
      <c r="C17" s="21">
        <v>148785</v>
      </c>
      <c r="D17" s="22">
        <v>67048</v>
      </c>
      <c r="E17" s="21">
        <v>1878</v>
      </c>
      <c r="F17" s="22">
        <v>3025</v>
      </c>
    </row>
    <row r="18" spans="1:6" ht="21" customHeight="1" thickBot="1">
      <c r="A18" s="11" t="s">
        <v>47</v>
      </c>
      <c r="B18" s="29">
        <f t="shared" si="1"/>
        <v>1570321</v>
      </c>
      <c r="C18" s="21">
        <v>1062746</v>
      </c>
      <c r="D18" s="22">
        <v>450079</v>
      </c>
      <c r="E18" s="21">
        <v>22516</v>
      </c>
      <c r="F18" s="22">
        <v>34980</v>
      </c>
    </row>
    <row r="19" spans="1:6" ht="21" customHeight="1" thickBot="1">
      <c r="A19" s="11" t="s">
        <v>28</v>
      </c>
      <c r="B19" s="29">
        <f t="shared" si="1"/>
        <v>185895</v>
      </c>
      <c r="C19" s="21">
        <v>111287</v>
      </c>
      <c r="D19" s="22">
        <v>70434</v>
      </c>
      <c r="E19" s="21">
        <v>1598</v>
      </c>
      <c r="F19" s="22">
        <v>2576</v>
      </c>
    </row>
    <row r="20" spans="1:6" ht="21" customHeight="1" thickBot="1">
      <c r="A20" s="11" t="s">
        <v>2</v>
      </c>
      <c r="B20" s="29">
        <f t="shared" si="1"/>
        <v>1642430</v>
      </c>
      <c r="C20" s="21">
        <v>1262574</v>
      </c>
      <c r="D20" s="22">
        <v>361292</v>
      </c>
      <c r="E20" s="21">
        <v>10612</v>
      </c>
      <c r="F20" s="22">
        <v>7952</v>
      </c>
    </row>
    <row r="21" spans="1:6" ht="21" customHeight="1" thickBot="1">
      <c r="A21" s="11" t="s">
        <v>3</v>
      </c>
      <c r="B21" s="29">
        <f t="shared" si="1"/>
        <v>277483</v>
      </c>
      <c r="C21" s="21">
        <v>175232</v>
      </c>
      <c r="D21" s="22">
        <v>96531</v>
      </c>
      <c r="E21" s="21">
        <v>3297</v>
      </c>
      <c r="F21" s="22">
        <v>2423</v>
      </c>
    </row>
    <row r="22" spans="1:6" ht="21" customHeight="1" thickBot="1">
      <c r="A22" s="11" t="s">
        <v>4</v>
      </c>
      <c r="B22" s="29">
        <f t="shared" si="1"/>
        <v>255492</v>
      </c>
      <c r="C22" s="21">
        <v>186067</v>
      </c>
      <c r="D22" s="22">
        <v>63436</v>
      </c>
      <c r="E22" s="21">
        <v>3774</v>
      </c>
      <c r="F22" s="22">
        <v>2215</v>
      </c>
    </row>
    <row r="23" spans="1:6" ht="21" customHeight="1" thickBot="1">
      <c r="A23" s="11" t="s">
        <v>48</v>
      </c>
      <c r="B23" s="29">
        <f t="shared" si="1"/>
        <v>504439</v>
      </c>
      <c r="C23" s="21">
        <v>380983</v>
      </c>
      <c r="D23" s="22">
        <v>111607</v>
      </c>
      <c r="E23" s="21">
        <v>2215</v>
      </c>
      <c r="F23" s="22">
        <v>9634</v>
      </c>
    </row>
    <row r="24" spans="1:6" ht="21" customHeight="1" thickBot="1">
      <c r="A24" s="11" t="s">
        <v>49</v>
      </c>
      <c r="B24" s="29">
        <f t="shared" si="1"/>
        <v>1705549</v>
      </c>
      <c r="C24" s="21">
        <v>1219011</v>
      </c>
      <c r="D24" s="22">
        <v>469676</v>
      </c>
      <c r="E24" s="21">
        <v>13825</v>
      </c>
      <c r="F24" s="22">
        <v>3037</v>
      </c>
    </row>
    <row r="25" spans="1:6" ht="21" customHeight="1" thickBot="1">
      <c r="A25" s="11" t="s">
        <v>50</v>
      </c>
      <c r="B25" s="29">
        <f t="shared" si="1"/>
        <v>1121312</v>
      </c>
      <c r="C25" s="21">
        <v>740570</v>
      </c>
      <c r="D25" s="22">
        <v>362003</v>
      </c>
      <c r="E25" s="21">
        <v>17457</v>
      </c>
      <c r="F25" s="22">
        <v>1282</v>
      </c>
    </row>
    <row r="26" spans="1:6" ht="21" customHeight="1" thickBot="1">
      <c r="A26" s="11" t="s">
        <v>51</v>
      </c>
      <c r="B26" s="29">
        <f t="shared" si="1"/>
        <v>1674276</v>
      </c>
      <c r="C26" s="21">
        <v>1274390</v>
      </c>
      <c r="D26" s="22">
        <v>363926</v>
      </c>
      <c r="E26" s="21">
        <v>9664</v>
      </c>
      <c r="F26" s="22">
        <v>26296</v>
      </c>
    </row>
    <row r="27" spans="1:6" ht="21" customHeight="1" thickBot="1">
      <c r="A27" s="11" t="s">
        <v>5</v>
      </c>
      <c r="B27" s="29">
        <f t="shared" si="1"/>
        <v>1156786</v>
      </c>
      <c r="C27" s="21">
        <v>668703</v>
      </c>
      <c r="D27" s="22">
        <v>459807</v>
      </c>
      <c r="E27" s="21">
        <v>16541</v>
      </c>
      <c r="F27" s="22">
        <v>11735</v>
      </c>
    </row>
    <row r="28" spans="1:6" ht="21" customHeight="1" thickBot="1">
      <c r="A28" s="11" t="s">
        <v>52</v>
      </c>
      <c r="B28" s="29">
        <f t="shared" si="1"/>
        <v>409938</v>
      </c>
      <c r="C28" s="21">
        <v>262877</v>
      </c>
      <c r="D28" s="22">
        <v>138454</v>
      </c>
      <c r="E28" s="21">
        <v>6032</v>
      </c>
      <c r="F28" s="22">
        <v>2575</v>
      </c>
    </row>
    <row r="29" spans="1:6" ht="21" customHeight="1" thickBot="1">
      <c r="A29" s="11" t="s">
        <v>6</v>
      </c>
      <c r="B29" s="29">
        <f t="shared" si="1"/>
        <v>457186</v>
      </c>
      <c r="C29" s="21">
        <v>233540</v>
      </c>
      <c r="D29" s="22">
        <v>122517</v>
      </c>
      <c r="E29" s="21">
        <v>2822</v>
      </c>
      <c r="F29" s="22">
        <v>98307</v>
      </c>
    </row>
    <row r="30" spans="1:6" ht="21" customHeight="1" thickBot="1">
      <c r="A30" s="11" t="s">
        <v>53</v>
      </c>
      <c r="B30" s="29">
        <f t="shared" si="1"/>
        <v>341649</v>
      </c>
      <c r="C30" s="21">
        <v>164552</v>
      </c>
      <c r="D30" s="22">
        <v>165817</v>
      </c>
      <c r="E30" s="21">
        <v>5628</v>
      </c>
      <c r="F30" s="22">
        <v>5652</v>
      </c>
    </row>
    <row r="31" spans="1:6" ht="21" customHeight="1" thickBot="1">
      <c r="A31" s="11" t="s">
        <v>54</v>
      </c>
      <c r="B31" s="29">
        <f t="shared" si="1"/>
        <v>826986</v>
      </c>
      <c r="C31" s="21">
        <v>579738</v>
      </c>
      <c r="D31" s="22">
        <v>236312</v>
      </c>
      <c r="E31" s="21">
        <v>6147</v>
      </c>
      <c r="F31" s="22">
        <v>4789</v>
      </c>
    </row>
    <row r="32" spans="1:6" ht="21" customHeight="1" thickBot="1">
      <c r="A32" s="11" t="s">
        <v>55</v>
      </c>
      <c r="B32" s="29">
        <f t="shared" si="1"/>
        <v>386273</v>
      </c>
      <c r="C32" s="21">
        <v>211270</v>
      </c>
      <c r="D32" s="22">
        <v>165918</v>
      </c>
      <c r="E32" s="21">
        <v>5571</v>
      </c>
      <c r="F32" s="22">
        <v>3514</v>
      </c>
    </row>
    <row r="33" spans="1:6" ht="21" customHeight="1" thickBot="1">
      <c r="A33" s="11" t="s">
        <v>56</v>
      </c>
      <c r="B33" s="29">
        <f t="shared" si="1"/>
        <v>177544</v>
      </c>
      <c r="C33" s="21">
        <v>133108</v>
      </c>
      <c r="D33" s="22">
        <v>42108</v>
      </c>
      <c r="E33" s="21">
        <v>908</v>
      </c>
      <c r="F33" s="22">
        <v>1420</v>
      </c>
    </row>
    <row r="34" spans="1:6" ht="21" customHeight="1" thickBot="1">
      <c r="A34" s="11" t="s">
        <v>7</v>
      </c>
      <c r="B34" s="29">
        <f t="shared" si="1"/>
        <v>448392</v>
      </c>
      <c r="C34" s="21">
        <v>292434</v>
      </c>
      <c r="D34" s="22">
        <v>139174</v>
      </c>
      <c r="E34" s="21">
        <v>5415</v>
      </c>
      <c r="F34" s="22">
        <v>11369</v>
      </c>
    </row>
    <row r="35" spans="1:6" ht="21" customHeight="1" thickBot="1">
      <c r="A35" s="11" t="s">
        <v>57</v>
      </c>
      <c r="B35" s="29">
        <f t="shared" si="1"/>
        <v>543548</v>
      </c>
      <c r="C35" s="21">
        <v>318439</v>
      </c>
      <c r="D35" s="22">
        <v>211200</v>
      </c>
      <c r="E35" s="21">
        <v>10350</v>
      </c>
      <c r="F35" s="22">
        <v>3559</v>
      </c>
    </row>
    <row r="36" spans="1:6" ht="21" customHeight="1" thickBot="1">
      <c r="A36" s="11" t="s">
        <v>8</v>
      </c>
      <c r="B36" s="29">
        <f t="shared" si="1"/>
        <v>385232</v>
      </c>
      <c r="C36" s="21">
        <v>206183</v>
      </c>
      <c r="D36" s="22">
        <v>173201</v>
      </c>
      <c r="E36" s="21">
        <v>3078</v>
      </c>
      <c r="F36" s="22">
        <v>2770</v>
      </c>
    </row>
    <row r="37" spans="1:6" ht="21" customHeight="1" thickBot="1">
      <c r="A37" s="11" t="s">
        <v>9</v>
      </c>
      <c r="B37" s="29">
        <f t="shared" si="1"/>
        <v>955934</v>
      </c>
      <c r="C37" s="21">
        <v>585274</v>
      </c>
      <c r="D37" s="22">
        <v>351890</v>
      </c>
      <c r="E37" s="21">
        <v>11280</v>
      </c>
      <c r="F37" s="22">
        <v>7490</v>
      </c>
    </row>
    <row r="38" spans="1:6" ht="21" customHeight="1" thickBot="1">
      <c r="A38" s="11" t="s">
        <v>58</v>
      </c>
      <c r="B38" s="29">
        <f t="shared" si="1"/>
        <v>479169</v>
      </c>
      <c r="C38" s="21">
        <v>315472</v>
      </c>
      <c r="D38" s="22">
        <v>156184</v>
      </c>
      <c r="E38" s="21">
        <v>5306</v>
      </c>
      <c r="F38" s="22">
        <v>2207</v>
      </c>
    </row>
    <row r="39" spans="1:6" ht="21" customHeight="1" thickBot="1">
      <c r="A39" s="11" t="s">
        <v>10</v>
      </c>
      <c r="B39" s="29">
        <f t="shared" si="1"/>
        <v>557545</v>
      </c>
      <c r="C39" s="21">
        <v>472460</v>
      </c>
      <c r="D39" s="22">
        <v>72947</v>
      </c>
      <c r="E39" s="21">
        <v>4215</v>
      </c>
      <c r="F39" s="22">
        <v>7923</v>
      </c>
    </row>
    <row r="40" spans="1:6" ht="21" customHeight="1" thickBot="1">
      <c r="A40" s="11" t="s">
        <v>11</v>
      </c>
      <c r="B40" s="29">
        <f t="shared" si="1"/>
        <v>400759</v>
      </c>
      <c r="C40" s="21">
        <v>202783</v>
      </c>
      <c r="D40" s="22">
        <v>191100</v>
      </c>
      <c r="E40" s="21">
        <v>3410</v>
      </c>
      <c r="F40" s="22">
        <v>3466</v>
      </c>
    </row>
    <row r="41" spans="1:6" ht="21" customHeight="1" thickBot="1">
      <c r="A41" s="11" t="s">
        <v>59</v>
      </c>
      <c r="B41" s="29">
        <f t="shared" si="1"/>
        <v>529496</v>
      </c>
      <c r="C41" s="21">
        <v>383399</v>
      </c>
      <c r="D41" s="22">
        <v>137721</v>
      </c>
      <c r="E41" s="21">
        <v>3137</v>
      </c>
      <c r="F41" s="22">
        <v>5239</v>
      </c>
    </row>
    <row r="42" spans="1:6" ht="16.5" customHeight="1">
      <c r="A42" s="311" t="s">
        <v>70</v>
      </c>
      <c r="B42" s="311"/>
      <c r="C42" s="311"/>
      <c r="D42" s="311"/>
      <c r="E42" s="311"/>
      <c r="F42" s="311"/>
    </row>
    <row r="43" spans="1:6" ht="14.25" customHeight="1">
      <c r="A43" s="26"/>
      <c r="B43" s="27"/>
      <c r="C43" s="27"/>
      <c r="D43" s="27"/>
      <c r="E43" s="27"/>
      <c r="F43" s="27"/>
    </row>
    <row r="44" spans="1:6" ht="12.75" customHeight="1">
      <c r="A44" s="26"/>
      <c r="B44" s="27"/>
      <c r="C44" s="27"/>
      <c r="D44" s="27"/>
      <c r="E44" s="27"/>
      <c r="F44" s="27"/>
    </row>
    <row r="45" spans="1:6" ht="12.75" customHeight="1">
      <c r="A45" s="26"/>
      <c r="B45" s="27"/>
      <c r="C45" s="27"/>
      <c r="D45" s="27"/>
      <c r="E45" s="27"/>
      <c r="F45" s="27"/>
    </row>
    <row r="46" spans="1:6" ht="12.75" customHeight="1">
      <c r="A46" s="26"/>
      <c r="B46" s="27"/>
      <c r="C46" s="27"/>
      <c r="D46" s="27"/>
      <c r="E46" s="27"/>
      <c r="F46" s="27"/>
    </row>
    <row r="47" spans="1:6" ht="12.75" customHeight="1">
      <c r="A47" s="26"/>
      <c r="B47" s="27"/>
      <c r="C47" s="27"/>
      <c r="D47" s="27"/>
      <c r="E47" s="27"/>
      <c r="F47" s="27"/>
    </row>
  </sheetData>
  <mergeCells count="2">
    <mergeCell ref="A1:F1"/>
    <mergeCell ref="A42:F42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1F840-1AF0-496B-AF47-77BA646A071A}">
  <sheetPr>
    <tabColor rgb="FF9999FF"/>
    <pageSetUpPr fitToPage="1"/>
  </sheetPr>
  <dimension ref="A1:D44"/>
  <sheetViews>
    <sheetView rightToLeft="1" view="pageBreakPreview" zoomScaleSheetLayoutView="100" workbookViewId="0">
      <selection sqref="A1:D1"/>
    </sheetView>
  </sheetViews>
  <sheetFormatPr defaultRowHeight="20.100000000000001" customHeight="1"/>
  <cols>
    <col min="1" max="1" width="23.7109375" style="100" customWidth="1"/>
    <col min="2" max="2" width="24.28515625" style="101" customWidth="1"/>
    <col min="3" max="4" width="24.28515625" style="102" customWidth="1"/>
    <col min="5" max="256" width="9.140625" style="98"/>
    <col min="257" max="257" width="23.7109375" style="98" customWidth="1"/>
    <col min="258" max="258" width="20.7109375" style="98" customWidth="1"/>
    <col min="259" max="260" width="19.140625" style="98" customWidth="1"/>
    <col min="261" max="512" width="9.140625" style="98"/>
    <col min="513" max="513" width="23.7109375" style="98" customWidth="1"/>
    <col min="514" max="514" width="20.7109375" style="98" customWidth="1"/>
    <col min="515" max="516" width="19.140625" style="98" customWidth="1"/>
    <col min="517" max="768" width="9.140625" style="98"/>
    <col min="769" max="769" width="23.7109375" style="98" customWidth="1"/>
    <col min="770" max="770" width="20.7109375" style="98" customWidth="1"/>
    <col min="771" max="772" width="19.140625" style="98" customWidth="1"/>
    <col min="773" max="1024" width="9.140625" style="98"/>
    <col min="1025" max="1025" width="23.7109375" style="98" customWidth="1"/>
    <col min="1026" max="1026" width="20.7109375" style="98" customWidth="1"/>
    <col min="1027" max="1028" width="19.140625" style="98" customWidth="1"/>
    <col min="1029" max="1280" width="9.140625" style="98"/>
    <col min="1281" max="1281" width="23.7109375" style="98" customWidth="1"/>
    <col min="1282" max="1282" width="20.7109375" style="98" customWidth="1"/>
    <col min="1283" max="1284" width="19.140625" style="98" customWidth="1"/>
    <col min="1285" max="1536" width="9.140625" style="98"/>
    <col min="1537" max="1537" width="23.7109375" style="98" customWidth="1"/>
    <col min="1538" max="1538" width="20.7109375" style="98" customWidth="1"/>
    <col min="1539" max="1540" width="19.140625" style="98" customWidth="1"/>
    <col min="1541" max="1792" width="9.140625" style="98"/>
    <col min="1793" max="1793" width="23.7109375" style="98" customWidth="1"/>
    <col min="1794" max="1794" width="20.7109375" style="98" customWidth="1"/>
    <col min="1795" max="1796" width="19.140625" style="98" customWidth="1"/>
    <col min="1797" max="2048" width="9.140625" style="98"/>
    <col min="2049" max="2049" width="23.7109375" style="98" customWidth="1"/>
    <col min="2050" max="2050" width="20.7109375" style="98" customWidth="1"/>
    <col min="2051" max="2052" width="19.140625" style="98" customWidth="1"/>
    <col min="2053" max="2304" width="9.140625" style="98"/>
    <col min="2305" max="2305" width="23.7109375" style="98" customWidth="1"/>
    <col min="2306" max="2306" width="20.7109375" style="98" customWidth="1"/>
    <col min="2307" max="2308" width="19.140625" style="98" customWidth="1"/>
    <col min="2309" max="2560" width="9.140625" style="98"/>
    <col min="2561" max="2561" width="23.7109375" style="98" customWidth="1"/>
    <col min="2562" max="2562" width="20.7109375" style="98" customWidth="1"/>
    <col min="2563" max="2564" width="19.140625" style="98" customWidth="1"/>
    <col min="2565" max="2816" width="9.140625" style="98"/>
    <col min="2817" max="2817" width="23.7109375" style="98" customWidth="1"/>
    <col min="2818" max="2818" width="20.7109375" style="98" customWidth="1"/>
    <col min="2819" max="2820" width="19.140625" style="98" customWidth="1"/>
    <col min="2821" max="3072" width="9.140625" style="98"/>
    <col min="3073" max="3073" width="23.7109375" style="98" customWidth="1"/>
    <col min="3074" max="3074" width="20.7109375" style="98" customWidth="1"/>
    <col min="3075" max="3076" width="19.140625" style="98" customWidth="1"/>
    <col min="3077" max="3328" width="9.140625" style="98"/>
    <col min="3329" max="3329" width="23.7109375" style="98" customWidth="1"/>
    <col min="3330" max="3330" width="20.7109375" style="98" customWidth="1"/>
    <col min="3331" max="3332" width="19.140625" style="98" customWidth="1"/>
    <col min="3333" max="3584" width="9.140625" style="98"/>
    <col min="3585" max="3585" width="23.7109375" style="98" customWidth="1"/>
    <col min="3586" max="3586" width="20.7109375" style="98" customWidth="1"/>
    <col min="3587" max="3588" width="19.140625" style="98" customWidth="1"/>
    <col min="3589" max="3840" width="9.140625" style="98"/>
    <col min="3841" max="3841" width="23.7109375" style="98" customWidth="1"/>
    <col min="3842" max="3842" width="20.7109375" style="98" customWidth="1"/>
    <col min="3843" max="3844" width="19.140625" style="98" customWidth="1"/>
    <col min="3845" max="4096" width="9.140625" style="98"/>
    <col min="4097" max="4097" width="23.7109375" style="98" customWidth="1"/>
    <col min="4098" max="4098" width="20.7109375" style="98" customWidth="1"/>
    <col min="4099" max="4100" width="19.140625" style="98" customWidth="1"/>
    <col min="4101" max="4352" width="9.140625" style="98"/>
    <col min="4353" max="4353" width="23.7109375" style="98" customWidth="1"/>
    <col min="4354" max="4354" width="20.7109375" style="98" customWidth="1"/>
    <col min="4355" max="4356" width="19.140625" style="98" customWidth="1"/>
    <col min="4357" max="4608" width="9.140625" style="98"/>
    <col min="4609" max="4609" width="23.7109375" style="98" customWidth="1"/>
    <col min="4610" max="4610" width="20.7109375" style="98" customWidth="1"/>
    <col min="4611" max="4612" width="19.140625" style="98" customWidth="1"/>
    <col min="4613" max="4864" width="9.140625" style="98"/>
    <col min="4865" max="4865" width="23.7109375" style="98" customWidth="1"/>
    <col min="4866" max="4866" width="20.7109375" style="98" customWidth="1"/>
    <col min="4867" max="4868" width="19.140625" style="98" customWidth="1"/>
    <col min="4869" max="5120" width="9.140625" style="98"/>
    <col min="5121" max="5121" width="23.7109375" style="98" customWidth="1"/>
    <col min="5122" max="5122" width="20.7109375" style="98" customWidth="1"/>
    <col min="5123" max="5124" width="19.140625" style="98" customWidth="1"/>
    <col min="5125" max="5376" width="9.140625" style="98"/>
    <col min="5377" max="5377" width="23.7109375" style="98" customWidth="1"/>
    <col min="5378" max="5378" width="20.7109375" style="98" customWidth="1"/>
    <col min="5379" max="5380" width="19.140625" style="98" customWidth="1"/>
    <col min="5381" max="5632" width="9.140625" style="98"/>
    <col min="5633" max="5633" width="23.7109375" style="98" customWidth="1"/>
    <col min="5634" max="5634" width="20.7109375" style="98" customWidth="1"/>
    <col min="5635" max="5636" width="19.140625" style="98" customWidth="1"/>
    <col min="5637" max="5888" width="9.140625" style="98"/>
    <col min="5889" max="5889" width="23.7109375" style="98" customWidth="1"/>
    <col min="5890" max="5890" width="20.7109375" style="98" customWidth="1"/>
    <col min="5891" max="5892" width="19.140625" style="98" customWidth="1"/>
    <col min="5893" max="6144" width="9.140625" style="98"/>
    <col min="6145" max="6145" width="23.7109375" style="98" customWidth="1"/>
    <col min="6146" max="6146" width="20.7109375" style="98" customWidth="1"/>
    <col min="6147" max="6148" width="19.140625" style="98" customWidth="1"/>
    <col min="6149" max="6400" width="9.140625" style="98"/>
    <col min="6401" max="6401" width="23.7109375" style="98" customWidth="1"/>
    <col min="6402" max="6402" width="20.7109375" style="98" customWidth="1"/>
    <col min="6403" max="6404" width="19.140625" style="98" customWidth="1"/>
    <col min="6405" max="6656" width="9.140625" style="98"/>
    <col min="6657" max="6657" width="23.7109375" style="98" customWidth="1"/>
    <col min="6658" max="6658" width="20.7109375" style="98" customWidth="1"/>
    <col min="6659" max="6660" width="19.140625" style="98" customWidth="1"/>
    <col min="6661" max="6912" width="9.140625" style="98"/>
    <col min="6913" max="6913" width="23.7109375" style="98" customWidth="1"/>
    <col min="6914" max="6914" width="20.7109375" style="98" customWidth="1"/>
    <col min="6915" max="6916" width="19.140625" style="98" customWidth="1"/>
    <col min="6917" max="7168" width="9.140625" style="98"/>
    <col min="7169" max="7169" width="23.7109375" style="98" customWidth="1"/>
    <col min="7170" max="7170" width="20.7109375" style="98" customWidth="1"/>
    <col min="7171" max="7172" width="19.140625" style="98" customWidth="1"/>
    <col min="7173" max="7424" width="9.140625" style="98"/>
    <col min="7425" max="7425" width="23.7109375" style="98" customWidth="1"/>
    <col min="7426" max="7426" width="20.7109375" style="98" customWidth="1"/>
    <col min="7427" max="7428" width="19.140625" style="98" customWidth="1"/>
    <col min="7429" max="7680" width="9.140625" style="98"/>
    <col min="7681" max="7681" width="23.7109375" style="98" customWidth="1"/>
    <col min="7682" max="7682" width="20.7109375" style="98" customWidth="1"/>
    <col min="7683" max="7684" width="19.140625" style="98" customWidth="1"/>
    <col min="7685" max="7936" width="9.140625" style="98"/>
    <col min="7937" max="7937" width="23.7109375" style="98" customWidth="1"/>
    <col min="7938" max="7938" width="20.7109375" style="98" customWidth="1"/>
    <col min="7939" max="7940" width="19.140625" style="98" customWidth="1"/>
    <col min="7941" max="8192" width="9.140625" style="98"/>
    <col min="8193" max="8193" width="23.7109375" style="98" customWidth="1"/>
    <col min="8194" max="8194" width="20.7109375" style="98" customWidth="1"/>
    <col min="8195" max="8196" width="19.140625" style="98" customWidth="1"/>
    <col min="8197" max="8448" width="9.140625" style="98"/>
    <col min="8449" max="8449" width="23.7109375" style="98" customWidth="1"/>
    <col min="8450" max="8450" width="20.7109375" style="98" customWidth="1"/>
    <col min="8451" max="8452" width="19.140625" style="98" customWidth="1"/>
    <col min="8453" max="8704" width="9.140625" style="98"/>
    <col min="8705" max="8705" width="23.7109375" style="98" customWidth="1"/>
    <col min="8706" max="8706" width="20.7109375" style="98" customWidth="1"/>
    <col min="8707" max="8708" width="19.140625" style="98" customWidth="1"/>
    <col min="8709" max="8960" width="9.140625" style="98"/>
    <col min="8961" max="8961" width="23.7109375" style="98" customWidth="1"/>
    <col min="8962" max="8962" width="20.7109375" style="98" customWidth="1"/>
    <col min="8963" max="8964" width="19.140625" style="98" customWidth="1"/>
    <col min="8965" max="9216" width="9.140625" style="98"/>
    <col min="9217" max="9217" width="23.7109375" style="98" customWidth="1"/>
    <col min="9218" max="9218" width="20.7109375" style="98" customWidth="1"/>
    <col min="9219" max="9220" width="19.140625" style="98" customWidth="1"/>
    <col min="9221" max="9472" width="9.140625" style="98"/>
    <col min="9473" max="9473" width="23.7109375" style="98" customWidth="1"/>
    <col min="9474" max="9474" width="20.7109375" style="98" customWidth="1"/>
    <col min="9475" max="9476" width="19.140625" style="98" customWidth="1"/>
    <col min="9477" max="9728" width="9.140625" style="98"/>
    <col min="9729" max="9729" width="23.7109375" style="98" customWidth="1"/>
    <col min="9730" max="9730" width="20.7109375" style="98" customWidth="1"/>
    <col min="9731" max="9732" width="19.140625" style="98" customWidth="1"/>
    <col min="9733" max="9984" width="9.140625" style="98"/>
    <col min="9985" max="9985" width="23.7109375" style="98" customWidth="1"/>
    <col min="9986" max="9986" width="20.7109375" style="98" customWidth="1"/>
    <col min="9987" max="9988" width="19.140625" style="98" customWidth="1"/>
    <col min="9989" max="10240" width="9.140625" style="98"/>
    <col min="10241" max="10241" width="23.7109375" style="98" customWidth="1"/>
    <col min="10242" max="10242" width="20.7109375" style="98" customWidth="1"/>
    <col min="10243" max="10244" width="19.140625" style="98" customWidth="1"/>
    <col min="10245" max="10496" width="9.140625" style="98"/>
    <col min="10497" max="10497" width="23.7109375" style="98" customWidth="1"/>
    <col min="10498" max="10498" width="20.7109375" style="98" customWidth="1"/>
    <col min="10499" max="10500" width="19.140625" style="98" customWidth="1"/>
    <col min="10501" max="10752" width="9.140625" style="98"/>
    <col min="10753" max="10753" width="23.7109375" style="98" customWidth="1"/>
    <col min="10754" max="10754" width="20.7109375" style="98" customWidth="1"/>
    <col min="10755" max="10756" width="19.140625" style="98" customWidth="1"/>
    <col min="10757" max="11008" width="9.140625" style="98"/>
    <col min="11009" max="11009" width="23.7109375" style="98" customWidth="1"/>
    <col min="11010" max="11010" width="20.7109375" style="98" customWidth="1"/>
    <col min="11011" max="11012" width="19.140625" style="98" customWidth="1"/>
    <col min="11013" max="11264" width="9.140625" style="98"/>
    <col min="11265" max="11265" width="23.7109375" style="98" customWidth="1"/>
    <col min="11266" max="11266" width="20.7109375" style="98" customWidth="1"/>
    <col min="11267" max="11268" width="19.140625" style="98" customWidth="1"/>
    <col min="11269" max="11520" width="9.140625" style="98"/>
    <col min="11521" max="11521" width="23.7109375" style="98" customWidth="1"/>
    <col min="11522" max="11522" width="20.7109375" style="98" customWidth="1"/>
    <col min="11523" max="11524" width="19.140625" style="98" customWidth="1"/>
    <col min="11525" max="11776" width="9.140625" style="98"/>
    <col min="11777" max="11777" width="23.7109375" style="98" customWidth="1"/>
    <col min="11778" max="11778" width="20.7109375" style="98" customWidth="1"/>
    <col min="11779" max="11780" width="19.140625" style="98" customWidth="1"/>
    <col min="11781" max="12032" width="9.140625" style="98"/>
    <col min="12033" max="12033" width="23.7109375" style="98" customWidth="1"/>
    <col min="12034" max="12034" width="20.7109375" style="98" customWidth="1"/>
    <col min="12035" max="12036" width="19.140625" style="98" customWidth="1"/>
    <col min="12037" max="12288" width="9.140625" style="98"/>
    <col min="12289" max="12289" width="23.7109375" style="98" customWidth="1"/>
    <col min="12290" max="12290" width="20.7109375" style="98" customWidth="1"/>
    <col min="12291" max="12292" width="19.140625" style="98" customWidth="1"/>
    <col min="12293" max="12544" width="9.140625" style="98"/>
    <col min="12545" max="12545" width="23.7109375" style="98" customWidth="1"/>
    <col min="12546" max="12546" width="20.7109375" style="98" customWidth="1"/>
    <col min="12547" max="12548" width="19.140625" style="98" customWidth="1"/>
    <col min="12549" max="12800" width="9.140625" style="98"/>
    <col min="12801" max="12801" width="23.7109375" style="98" customWidth="1"/>
    <col min="12802" max="12802" width="20.7109375" style="98" customWidth="1"/>
    <col min="12803" max="12804" width="19.140625" style="98" customWidth="1"/>
    <col min="12805" max="13056" width="9.140625" style="98"/>
    <col min="13057" max="13057" width="23.7109375" style="98" customWidth="1"/>
    <col min="13058" max="13058" width="20.7109375" style="98" customWidth="1"/>
    <col min="13059" max="13060" width="19.140625" style="98" customWidth="1"/>
    <col min="13061" max="13312" width="9.140625" style="98"/>
    <col min="13313" max="13313" width="23.7109375" style="98" customWidth="1"/>
    <col min="13314" max="13314" width="20.7109375" style="98" customWidth="1"/>
    <col min="13315" max="13316" width="19.140625" style="98" customWidth="1"/>
    <col min="13317" max="13568" width="9.140625" style="98"/>
    <col min="13569" max="13569" width="23.7109375" style="98" customWidth="1"/>
    <col min="13570" max="13570" width="20.7109375" style="98" customWidth="1"/>
    <col min="13571" max="13572" width="19.140625" style="98" customWidth="1"/>
    <col min="13573" max="13824" width="9.140625" style="98"/>
    <col min="13825" max="13825" width="23.7109375" style="98" customWidth="1"/>
    <col min="13826" max="13826" width="20.7109375" style="98" customWidth="1"/>
    <col min="13827" max="13828" width="19.140625" style="98" customWidth="1"/>
    <col min="13829" max="14080" width="9.140625" style="98"/>
    <col min="14081" max="14081" width="23.7109375" style="98" customWidth="1"/>
    <col min="14082" max="14082" width="20.7109375" style="98" customWidth="1"/>
    <col min="14083" max="14084" width="19.140625" style="98" customWidth="1"/>
    <col min="14085" max="14336" width="9.140625" style="98"/>
    <col min="14337" max="14337" width="23.7109375" style="98" customWidth="1"/>
    <col min="14338" max="14338" width="20.7109375" style="98" customWidth="1"/>
    <col min="14339" max="14340" width="19.140625" style="98" customWidth="1"/>
    <col min="14341" max="14592" width="9.140625" style="98"/>
    <col min="14593" max="14593" width="23.7109375" style="98" customWidth="1"/>
    <col min="14594" max="14594" width="20.7109375" style="98" customWidth="1"/>
    <col min="14595" max="14596" width="19.140625" style="98" customWidth="1"/>
    <col min="14597" max="14848" width="9.140625" style="98"/>
    <col min="14849" max="14849" width="23.7109375" style="98" customWidth="1"/>
    <col min="14850" max="14850" width="20.7109375" style="98" customWidth="1"/>
    <col min="14851" max="14852" width="19.140625" style="98" customWidth="1"/>
    <col min="14853" max="15104" width="9.140625" style="98"/>
    <col min="15105" max="15105" width="23.7109375" style="98" customWidth="1"/>
    <col min="15106" max="15106" width="20.7109375" style="98" customWidth="1"/>
    <col min="15107" max="15108" width="19.140625" style="98" customWidth="1"/>
    <col min="15109" max="15360" width="9.140625" style="98"/>
    <col min="15361" max="15361" width="23.7109375" style="98" customWidth="1"/>
    <col min="15362" max="15362" width="20.7109375" style="98" customWidth="1"/>
    <col min="15363" max="15364" width="19.140625" style="98" customWidth="1"/>
    <col min="15365" max="15616" width="9.140625" style="98"/>
    <col min="15617" max="15617" width="23.7109375" style="98" customWidth="1"/>
    <col min="15618" max="15618" width="20.7109375" style="98" customWidth="1"/>
    <col min="15619" max="15620" width="19.140625" style="98" customWidth="1"/>
    <col min="15621" max="15872" width="9.140625" style="98"/>
    <col min="15873" max="15873" width="23.7109375" style="98" customWidth="1"/>
    <col min="15874" max="15874" width="20.7109375" style="98" customWidth="1"/>
    <col min="15875" max="15876" width="19.140625" style="98" customWidth="1"/>
    <col min="15877" max="16128" width="9.140625" style="98"/>
    <col min="16129" max="16129" width="23.7109375" style="98" customWidth="1"/>
    <col min="16130" max="16130" width="20.7109375" style="98" customWidth="1"/>
    <col min="16131" max="16132" width="19.140625" style="98" customWidth="1"/>
    <col min="16133" max="16384" width="9.140625" style="98"/>
  </cols>
  <sheetData>
    <row r="1" spans="1:4" ht="34.5" customHeight="1" thickBot="1">
      <c r="A1" s="393" t="s">
        <v>320</v>
      </c>
      <c r="B1" s="393"/>
      <c r="C1" s="393"/>
      <c r="D1" s="393"/>
    </row>
    <row r="2" spans="1:4" ht="35.25" customHeight="1" thickBot="1">
      <c r="A2" s="105" t="s">
        <v>34</v>
      </c>
      <c r="B2" s="106" t="s">
        <v>32</v>
      </c>
      <c r="C2" s="107" t="s">
        <v>105</v>
      </c>
      <c r="D2" s="107" t="s">
        <v>107</v>
      </c>
    </row>
    <row r="3" spans="1:4" s="99" customFormat="1" ht="20.100000000000001" customHeight="1">
      <c r="A3" s="108">
        <v>1395</v>
      </c>
      <c r="B3" s="109">
        <v>21320</v>
      </c>
      <c r="C3" s="110">
        <v>14785</v>
      </c>
      <c r="D3" s="110">
        <v>6535</v>
      </c>
    </row>
    <row r="4" spans="1:4" s="99" customFormat="1" ht="20.100000000000001" customHeight="1">
      <c r="A4" s="108">
        <v>1396</v>
      </c>
      <c r="B4" s="109">
        <v>21257</v>
      </c>
      <c r="C4" s="110">
        <v>14611</v>
      </c>
      <c r="D4" s="110">
        <v>6646</v>
      </c>
    </row>
    <row r="5" spans="1:4" s="99" customFormat="1" ht="20.100000000000001" customHeight="1">
      <c r="A5" s="108">
        <v>1397</v>
      </c>
      <c r="B5" s="110">
        <v>20689</v>
      </c>
      <c r="C5" s="110">
        <v>14114</v>
      </c>
      <c r="D5" s="110">
        <v>6575</v>
      </c>
    </row>
    <row r="6" spans="1:4" s="99" customFormat="1" ht="20.100000000000001" customHeight="1">
      <c r="A6" s="108">
        <v>1398</v>
      </c>
      <c r="B6" s="110">
        <v>20037</v>
      </c>
      <c r="C6" s="110">
        <v>13565</v>
      </c>
      <c r="D6" s="110">
        <v>6472</v>
      </c>
    </row>
    <row r="7" spans="1:4" s="99" customFormat="1" ht="20.100000000000001" customHeight="1">
      <c r="A7" s="108">
        <v>1399</v>
      </c>
      <c r="B7" s="110">
        <v>19292</v>
      </c>
      <c r="C7" s="110">
        <v>12989</v>
      </c>
      <c r="D7" s="110">
        <v>6303</v>
      </c>
    </row>
    <row r="8" spans="1:4" s="99" customFormat="1" ht="20.100000000000001" customHeight="1" thickBot="1">
      <c r="A8" s="108">
        <v>1400</v>
      </c>
      <c r="B8" s="110">
        <f>SUM(B9:B43)</f>
        <v>19010</v>
      </c>
      <c r="C8" s="110">
        <f>SUM(C9:C43)</f>
        <v>12537</v>
      </c>
      <c r="D8" s="110">
        <f>SUM(D9:D43)</f>
        <v>6473</v>
      </c>
    </row>
    <row r="9" spans="1:4" ht="20.100000000000001" customHeight="1" thickBot="1">
      <c r="A9" s="5" t="s">
        <v>41</v>
      </c>
      <c r="B9" s="111">
        <v>773</v>
      </c>
      <c r="C9" s="94">
        <v>536</v>
      </c>
      <c r="D9" s="96">
        <v>237</v>
      </c>
    </row>
    <row r="10" spans="1:4" ht="20.100000000000001" customHeight="1" thickBot="1">
      <c r="A10" s="11" t="s">
        <v>42</v>
      </c>
      <c r="B10" s="111">
        <v>452</v>
      </c>
      <c r="C10" s="95">
        <v>335</v>
      </c>
      <c r="D10" s="97">
        <v>117</v>
      </c>
    </row>
    <row r="11" spans="1:4" ht="20.100000000000001" customHeight="1" thickBot="1">
      <c r="A11" s="11" t="s">
        <v>43</v>
      </c>
      <c r="B11" s="111">
        <v>273</v>
      </c>
      <c r="C11" s="95">
        <v>211</v>
      </c>
      <c r="D11" s="97">
        <v>62</v>
      </c>
    </row>
    <row r="12" spans="1:4" ht="20.100000000000001" customHeight="1" thickBot="1">
      <c r="A12" s="11" t="s">
        <v>0</v>
      </c>
      <c r="B12" s="111">
        <v>1149</v>
      </c>
      <c r="C12" s="95">
        <v>789</v>
      </c>
      <c r="D12" s="97">
        <v>360</v>
      </c>
    </row>
    <row r="13" spans="1:4" ht="20.100000000000001" customHeight="1" thickBot="1">
      <c r="A13" s="11" t="s">
        <v>33</v>
      </c>
      <c r="B13" s="111">
        <v>489</v>
      </c>
      <c r="C13" s="95">
        <v>268</v>
      </c>
      <c r="D13" s="97">
        <v>221</v>
      </c>
    </row>
    <row r="14" spans="1:4" ht="20.100000000000001" customHeight="1" thickBot="1">
      <c r="A14" s="11" t="s">
        <v>44</v>
      </c>
      <c r="B14" s="111">
        <v>178</v>
      </c>
      <c r="C14" s="95">
        <v>123</v>
      </c>
      <c r="D14" s="97">
        <v>55</v>
      </c>
    </row>
    <row r="15" spans="1:4" ht="20.100000000000001" customHeight="1" thickBot="1">
      <c r="A15" s="11" t="s">
        <v>1</v>
      </c>
      <c r="B15" s="111">
        <v>449</v>
      </c>
      <c r="C15" s="95">
        <v>326</v>
      </c>
      <c r="D15" s="97">
        <v>123</v>
      </c>
    </row>
    <row r="16" spans="1:4" ht="20.100000000000001" customHeight="1" thickBot="1">
      <c r="A16" s="11" t="s">
        <v>45</v>
      </c>
      <c r="B16" s="111">
        <v>272</v>
      </c>
      <c r="C16" s="95">
        <v>194</v>
      </c>
      <c r="D16" s="97">
        <v>78</v>
      </c>
    </row>
    <row r="17" spans="1:4" ht="20.100000000000001" customHeight="1" thickBot="1">
      <c r="A17" s="11" t="s">
        <v>46</v>
      </c>
      <c r="B17" s="111">
        <v>189</v>
      </c>
      <c r="C17" s="95">
        <v>147</v>
      </c>
      <c r="D17" s="97">
        <v>42</v>
      </c>
    </row>
    <row r="18" spans="1:4" ht="20.100000000000001" customHeight="1" thickBot="1">
      <c r="A18" s="11" t="s">
        <v>47</v>
      </c>
      <c r="B18" s="111">
        <v>1036</v>
      </c>
      <c r="C18" s="95">
        <v>771</v>
      </c>
      <c r="D18" s="97">
        <v>265</v>
      </c>
    </row>
    <row r="19" spans="1:4" ht="20.100000000000001" customHeight="1" thickBot="1">
      <c r="A19" s="11" t="s">
        <v>29</v>
      </c>
      <c r="B19" s="111">
        <v>199</v>
      </c>
      <c r="C19" s="95">
        <v>148</v>
      </c>
      <c r="D19" s="97">
        <v>51</v>
      </c>
    </row>
    <row r="20" spans="1:4" ht="20.100000000000001" customHeight="1" thickBot="1">
      <c r="A20" s="11" t="s">
        <v>2</v>
      </c>
      <c r="B20" s="111">
        <v>1194</v>
      </c>
      <c r="C20" s="95">
        <v>762</v>
      </c>
      <c r="D20" s="97">
        <v>432</v>
      </c>
    </row>
    <row r="21" spans="1:4" ht="20.100000000000001" customHeight="1" thickBot="1">
      <c r="A21" s="11" t="s">
        <v>3</v>
      </c>
      <c r="B21" s="111">
        <v>245</v>
      </c>
      <c r="C21" s="95">
        <v>165</v>
      </c>
      <c r="D21" s="97">
        <v>80</v>
      </c>
    </row>
    <row r="22" spans="1:4" ht="20.100000000000001" customHeight="1" thickBot="1">
      <c r="A22" s="11" t="s">
        <v>4</v>
      </c>
      <c r="B22" s="111">
        <v>256</v>
      </c>
      <c r="C22" s="95">
        <v>173</v>
      </c>
      <c r="D22" s="97">
        <v>83</v>
      </c>
    </row>
    <row r="23" spans="1:4" ht="20.100000000000001" customHeight="1" thickBot="1">
      <c r="A23" s="11" t="s">
        <v>48</v>
      </c>
      <c r="B23" s="111">
        <v>311</v>
      </c>
      <c r="C23" s="95">
        <v>222</v>
      </c>
      <c r="D23" s="97">
        <v>89</v>
      </c>
    </row>
    <row r="24" spans="1:4" ht="20.100000000000001" customHeight="1" thickBot="1">
      <c r="A24" s="11" t="s">
        <v>49</v>
      </c>
      <c r="B24" s="111">
        <v>1410</v>
      </c>
      <c r="C24" s="95">
        <v>666</v>
      </c>
      <c r="D24" s="97">
        <v>744</v>
      </c>
    </row>
    <row r="25" spans="1:4" ht="20.100000000000001" customHeight="1" thickBot="1">
      <c r="A25" s="11" t="s">
        <v>50</v>
      </c>
      <c r="B25" s="111">
        <v>751</v>
      </c>
      <c r="C25" s="95">
        <v>518</v>
      </c>
      <c r="D25" s="97">
        <v>233</v>
      </c>
    </row>
    <row r="26" spans="1:4" ht="20.100000000000001" customHeight="1" thickBot="1">
      <c r="A26" s="11" t="s">
        <v>51</v>
      </c>
      <c r="B26" s="111">
        <v>1346</v>
      </c>
      <c r="C26" s="95">
        <v>605</v>
      </c>
      <c r="D26" s="97">
        <v>741</v>
      </c>
    </row>
    <row r="27" spans="1:4" ht="20.100000000000001" customHeight="1" thickBot="1">
      <c r="A27" s="11" t="s">
        <v>5</v>
      </c>
      <c r="B27" s="111">
        <v>892</v>
      </c>
      <c r="C27" s="95">
        <v>619</v>
      </c>
      <c r="D27" s="97">
        <v>273</v>
      </c>
    </row>
    <row r="28" spans="1:4" ht="20.100000000000001" customHeight="1" thickBot="1">
      <c r="A28" s="11" t="s">
        <v>52</v>
      </c>
      <c r="B28" s="111">
        <v>398</v>
      </c>
      <c r="C28" s="95">
        <v>287</v>
      </c>
      <c r="D28" s="97">
        <v>111</v>
      </c>
    </row>
    <row r="29" spans="1:4" ht="20.100000000000001" customHeight="1" thickBot="1">
      <c r="A29" s="11" t="s">
        <v>6</v>
      </c>
      <c r="B29" s="111">
        <v>209</v>
      </c>
      <c r="C29" s="95">
        <v>168</v>
      </c>
      <c r="D29" s="97">
        <v>41</v>
      </c>
    </row>
    <row r="30" spans="1:4" ht="20.100000000000001" customHeight="1" thickBot="1">
      <c r="A30" s="11" t="s">
        <v>53</v>
      </c>
      <c r="B30" s="111">
        <v>283</v>
      </c>
      <c r="C30" s="95">
        <v>225</v>
      </c>
      <c r="D30" s="97">
        <v>58</v>
      </c>
    </row>
    <row r="31" spans="1:4" ht="20.100000000000001" customHeight="1" thickBot="1">
      <c r="A31" s="11" t="s">
        <v>54</v>
      </c>
      <c r="B31" s="111">
        <v>645</v>
      </c>
      <c r="C31" s="95">
        <v>440</v>
      </c>
      <c r="D31" s="97">
        <v>205</v>
      </c>
    </row>
    <row r="32" spans="1:4" ht="20.100000000000001" customHeight="1" thickBot="1">
      <c r="A32" s="11" t="s">
        <v>55</v>
      </c>
      <c r="B32" s="111">
        <v>429</v>
      </c>
      <c r="C32" s="95">
        <v>293</v>
      </c>
      <c r="D32" s="97">
        <v>136</v>
      </c>
    </row>
    <row r="33" spans="1:4" ht="20.100000000000001" customHeight="1" thickBot="1">
      <c r="A33" s="11" t="s">
        <v>56</v>
      </c>
      <c r="B33" s="111">
        <v>190</v>
      </c>
      <c r="C33" s="95">
        <v>151</v>
      </c>
      <c r="D33" s="97">
        <v>39</v>
      </c>
    </row>
    <row r="34" spans="1:4" ht="20.100000000000001" customHeight="1" thickBot="1">
      <c r="A34" s="11" t="s">
        <v>7</v>
      </c>
      <c r="B34" s="111">
        <v>366</v>
      </c>
      <c r="C34" s="95">
        <v>255</v>
      </c>
      <c r="D34" s="97">
        <v>111</v>
      </c>
    </row>
    <row r="35" spans="1:4" ht="20.100000000000001" customHeight="1" thickBot="1">
      <c r="A35" s="11" t="s">
        <v>57</v>
      </c>
      <c r="B35" s="111">
        <v>660</v>
      </c>
      <c r="C35" s="95">
        <v>394</v>
      </c>
      <c r="D35" s="97">
        <v>266</v>
      </c>
    </row>
    <row r="36" spans="1:4" ht="20.100000000000001" customHeight="1" thickBot="1">
      <c r="A36" s="11" t="s">
        <v>8</v>
      </c>
      <c r="B36" s="111">
        <v>351</v>
      </c>
      <c r="C36" s="95">
        <v>230</v>
      </c>
      <c r="D36" s="97">
        <v>121</v>
      </c>
    </row>
    <row r="37" spans="1:4" ht="20.100000000000001" customHeight="1" thickBot="1">
      <c r="A37" s="11" t="s">
        <v>9</v>
      </c>
      <c r="B37" s="111">
        <v>836</v>
      </c>
      <c r="C37" s="95">
        <v>555</v>
      </c>
      <c r="D37" s="97">
        <v>281</v>
      </c>
    </row>
    <row r="38" spans="1:4" ht="20.100000000000001" customHeight="1" thickBot="1">
      <c r="A38" s="11" t="s">
        <v>58</v>
      </c>
      <c r="B38" s="111">
        <v>434</v>
      </c>
      <c r="C38" s="95">
        <v>344</v>
      </c>
      <c r="D38" s="97">
        <v>90</v>
      </c>
    </row>
    <row r="39" spans="1:4" ht="20.100000000000001" customHeight="1" thickBot="1">
      <c r="A39" s="11" t="s">
        <v>10</v>
      </c>
      <c r="B39" s="111">
        <v>402</v>
      </c>
      <c r="C39" s="95">
        <v>250</v>
      </c>
      <c r="D39" s="97">
        <v>152</v>
      </c>
    </row>
    <row r="40" spans="1:4" ht="20.100000000000001" customHeight="1" thickBot="1">
      <c r="A40" s="11" t="s">
        <v>11</v>
      </c>
      <c r="B40" s="111">
        <v>363</v>
      </c>
      <c r="C40" s="95">
        <v>255</v>
      </c>
      <c r="D40" s="97">
        <v>108</v>
      </c>
    </row>
    <row r="41" spans="1:4" ht="20.100000000000001" customHeight="1" thickBot="1">
      <c r="A41" s="11" t="s">
        <v>59</v>
      </c>
      <c r="B41" s="111">
        <v>457</v>
      </c>
      <c r="C41" s="95">
        <v>338</v>
      </c>
      <c r="D41" s="97">
        <v>119</v>
      </c>
    </row>
    <row r="42" spans="1:4" customFormat="1" ht="9" customHeight="1" thickBot="1">
      <c r="A42" s="245"/>
      <c r="B42" s="245"/>
      <c r="C42" s="245"/>
      <c r="D42" s="245"/>
    </row>
    <row r="43" spans="1:4" ht="20.100000000000001" customHeight="1" thickBot="1">
      <c r="A43" s="11" t="s">
        <v>139</v>
      </c>
      <c r="B43" s="111">
        <v>1123</v>
      </c>
      <c r="C43" s="95">
        <v>774</v>
      </c>
      <c r="D43" s="97">
        <v>349</v>
      </c>
    </row>
    <row r="44" spans="1:4" ht="20.100000000000001" customHeight="1">
      <c r="B44" s="112"/>
    </row>
  </sheetData>
  <mergeCells count="1"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68BFB-979E-4207-B6A0-79130C3BCB80}">
  <sheetPr>
    <tabColor rgb="FF9999FF"/>
    <pageSetUpPr fitToPage="1"/>
  </sheetPr>
  <dimension ref="A1:U41"/>
  <sheetViews>
    <sheetView rightToLeft="1" view="pageBreakPreview" zoomScaleSheetLayoutView="100" workbookViewId="0">
      <selection sqref="A1:K1"/>
    </sheetView>
  </sheetViews>
  <sheetFormatPr defaultColWidth="10.140625" defaultRowHeight="18"/>
  <cols>
    <col min="1" max="1" width="19.7109375" style="116" customWidth="1"/>
    <col min="2" max="2" width="10" style="52" customWidth="1"/>
    <col min="3" max="10" width="7.7109375" style="52" customWidth="1"/>
    <col min="11" max="11" width="8.28515625" style="52" customWidth="1"/>
    <col min="12" max="256" width="10.140625" style="52"/>
    <col min="257" max="257" width="19.7109375" style="52" customWidth="1"/>
    <col min="258" max="258" width="10" style="52" customWidth="1"/>
    <col min="259" max="266" width="7.7109375" style="52" customWidth="1"/>
    <col min="267" max="267" width="8.28515625" style="52" customWidth="1"/>
    <col min="268" max="512" width="10.140625" style="52"/>
    <col min="513" max="513" width="19.7109375" style="52" customWidth="1"/>
    <col min="514" max="514" width="10" style="52" customWidth="1"/>
    <col min="515" max="522" width="7.7109375" style="52" customWidth="1"/>
    <col min="523" max="523" width="8.28515625" style="52" customWidth="1"/>
    <col min="524" max="768" width="10.140625" style="52"/>
    <col min="769" max="769" width="19.7109375" style="52" customWidth="1"/>
    <col min="770" max="770" width="10" style="52" customWidth="1"/>
    <col min="771" max="778" width="7.7109375" style="52" customWidth="1"/>
    <col min="779" max="779" width="8.28515625" style="52" customWidth="1"/>
    <col min="780" max="1024" width="10.140625" style="52"/>
    <col min="1025" max="1025" width="19.7109375" style="52" customWidth="1"/>
    <col min="1026" max="1026" width="10" style="52" customWidth="1"/>
    <col min="1027" max="1034" width="7.7109375" style="52" customWidth="1"/>
    <col min="1035" max="1035" width="8.28515625" style="52" customWidth="1"/>
    <col min="1036" max="1280" width="10.140625" style="52"/>
    <col min="1281" max="1281" width="19.7109375" style="52" customWidth="1"/>
    <col min="1282" max="1282" width="10" style="52" customWidth="1"/>
    <col min="1283" max="1290" width="7.7109375" style="52" customWidth="1"/>
    <col min="1291" max="1291" width="8.28515625" style="52" customWidth="1"/>
    <col min="1292" max="1536" width="10.140625" style="52"/>
    <col min="1537" max="1537" width="19.7109375" style="52" customWidth="1"/>
    <col min="1538" max="1538" width="10" style="52" customWidth="1"/>
    <col min="1539" max="1546" width="7.7109375" style="52" customWidth="1"/>
    <col min="1547" max="1547" width="8.28515625" style="52" customWidth="1"/>
    <col min="1548" max="1792" width="10.140625" style="52"/>
    <col min="1793" max="1793" width="19.7109375" style="52" customWidth="1"/>
    <col min="1794" max="1794" width="10" style="52" customWidth="1"/>
    <col min="1795" max="1802" width="7.7109375" style="52" customWidth="1"/>
    <col min="1803" max="1803" width="8.28515625" style="52" customWidth="1"/>
    <col min="1804" max="2048" width="10.140625" style="52"/>
    <col min="2049" max="2049" width="19.7109375" style="52" customWidth="1"/>
    <col min="2050" max="2050" width="10" style="52" customWidth="1"/>
    <col min="2051" max="2058" width="7.7109375" style="52" customWidth="1"/>
    <col min="2059" max="2059" width="8.28515625" style="52" customWidth="1"/>
    <col min="2060" max="2304" width="10.140625" style="52"/>
    <col min="2305" max="2305" width="19.7109375" style="52" customWidth="1"/>
    <col min="2306" max="2306" width="10" style="52" customWidth="1"/>
    <col min="2307" max="2314" width="7.7109375" style="52" customWidth="1"/>
    <col min="2315" max="2315" width="8.28515625" style="52" customWidth="1"/>
    <col min="2316" max="2560" width="10.140625" style="52"/>
    <col min="2561" max="2561" width="19.7109375" style="52" customWidth="1"/>
    <col min="2562" max="2562" width="10" style="52" customWidth="1"/>
    <col min="2563" max="2570" width="7.7109375" style="52" customWidth="1"/>
    <col min="2571" max="2571" width="8.28515625" style="52" customWidth="1"/>
    <col min="2572" max="2816" width="10.140625" style="52"/>
    <col min="2817" max="2817" width="19.7109375" style="52" customWidth="1"/>
    <col min="2818" max="2818" width="10" style="52" customWidth="1"/>
    <col min="2819" max="2826" width="7.7109375" style="52" customWidth="1"/>
    <col min="2827" max="2827" width="8.28515625" style="52" customWidth="1"/>
    <col min="2828" max="3072" width="10.140625" style="52"/>
    <col min="3073" max="3073" width="19.7109375" style="52" customWidth="1"/>
    <col min="3074" max="3074" width="10" style="52" customWidth="1"/>
    <col min="3075" max="3082" width="7.7109375" style="52" customWidth="1"/>
    <col min="3083" max="3083" width="8.28515625" style="52" customWidth="1"/>
    <col min="3084" max="3328" width="10.140625" style="52"/>
    <col min="3329" max="3329" width="19.7109375" style="52" customWidth="1"/>
    <col min="3330" max="3330" width="10" style="52" customWidth="1"/>
    <col min="3331" max="3338" width="7.7109375" style="52" customWidth="1"/>
    <col min="3339" max="3339" width="8.28515625" style="52" customWidth="1"/>
    <col min="3340" max="3584" width="10.140625" style="52"/>
    <col min="3585" max="3585" width="19.7109375" style="52" customWidth="1"/>
    <col min="3586" max="3586" width="10" style="52" customWidth="1"/>
    <col min="3587" max="3594" width="7.7109375" style="52" customWidth="1"/>
    <col min="3595" max="3595" width="8.28515625" style="52" customWidth="1"/>
    <col min="3596" max="3840" width="10.140625" style="52"/>
    <col min="3841" max="3841" width="19.7109375" style="52" customWidth="1"/>
    <col min="3842" max="3842" width="10" style="52" customWidth="1"/>
    <col min="3843" max="3850" width="7.7109375" style="52" customWidth="1"/>
    <col min="3851" max="3851" width="8.28515625" style="52" customWidth="1"/>
    <col min="3852" max="4096" width="10.140625" style="52"/>
    <col min="4097" max="4097" width="19.7109375" style="52" customWidth="1"/>
    <col min="4098" max="4098" width="10" style="52" customWidth="1"/>
    <col min="4099" max="4106" width="7.7109375" style="52" customWidth="1"/>
    <col min="4107" max="4107" width="8.28515625" style="52" customWidth="1"/>
    <col min="4108" max="4352" width="10.140625" style="52"/>
    <col min="4353" max="4353" width="19.7109375" style="52" customWidth="1"/>
    <col min="4354" max="4354" width="10" style="52" customWidth="1"/>
    <col min="4355" max="4362" width="7.7109375" style="52" customWidth="1"/>
    <col min="4363" max="4363" width="8.28515625" style="52" customWidth="1"/>
    <col min="4364" max="4608" width="10.140625" style="52"/>
    <col min="4609" max="4609" width="19.7109375" style="52" customWidth="1"/>
    <col min="4610" max="4610" width="10" style="52" customWidth="1"/>
    <col min="4611" max="4618" width="7.7109375" style="52" customWidth="1"/>
    <col min="4619" max="4619" width="8.28515625" style="52" customWidth="1"/>
    <col min="4620" max="4864" width="10.140625" style="52"/>
    <col min="4865" max="4865" width="19.7109375" style="52" customWidth="1"/>
    <col min="4866" max="4866" width="10" style="52" customWidth="1"/>
    <col min="4867" max="4874" width="7.7109375" style="52" customWidth="1"/>
    <col min="4875" max="4875" width="8.28515625" style="52" customWidth="1"/>
    <col min="4876" max="5120" width="10.140625" style="52"/>
    <col min="5121" max="5121" width="19.7109375" style="52" customWidth="1"/>
    <col min="5122" max="5122" width="10" style="52" customWidth="1"/>
    <col min="5123" max="5130" width="7.7109375" style="52" customWidth="1"/>
    <col min="5131" max="5131" width="8.28515625" style="52" customWidth="1"/>
    <col min="5132" max="5376" width="10.140625" style="52"/>
    <col min="5377" max="5377" width="19.7109375" style="52" customWidth="1"/>
    <col min="5378" max="5378" width="10" style="52" customWidth="1"/>
    <col min="5379" max="5386" width="7.7109375" style="52" customWidth="1"/>
    <col min="5387" max="5387" width="8.28515625" style="52" customWidth="1"/>
    <col min="5388" max="5632" width="10.140625" style="52"/>
    <col min="5633" max="5633" width="19.7109375" style="52" customWidth="1"/>
    <col min="5634" max="5634" width="10" style="52" customWidth="1"/>
    <col min="5635" max="5642" width="7.7109375" style="52" customWidth="1"/>
    <col min="5643" max="5643" width="8.28515625" style="52" customWidth="1"/>
    <col min="5644" max="5888" width="10.140625" style="52"/>
    <col min="5889" max="5889" width="19.7109375" style="52" customWidth="1"/>
    <col min="5890" max="5890" width="10" style="52" customWidth="1"/>
    <col min="5891" max="5898" width="7.7109375" style="52" customWidth="1"/>
    <col min="5899" max="5899" width="8.28515625" style="52" customWidth="1"/>
    <col min="5900" max="6144" width="10.140625" style="52"/>
    <col min="6145" max="6145" width="19.7109375" style="52" customWidth="1"/>
    <col min="6146" max="6146" width="10" style="52" customWidth="1"/>
    <col min="6147" max="6154" width="7.7109375" style="52" customWidth="1"/>
    <col min="6155" max="6155" width="8.28515625" style="52" customWidth="1"/>
    <col min="6156" max="6400" width="10.140625" style="52"/>
    <col min="6401" max="6401" width="19.7109375" style="52" customWidth="1"/>
    <col min="6402" max="6402" width="10" style="52" customWidth="1"/>
    <col min="6403" max="6410" width="7.7109375" style="52" customWidth="1"/>
    <col min="6411" max="6411" width="8.28515625" style="52" customWidth="1"/>
    <col min="6412" max="6656" width="10.140625" style="52"/>
    <col min="6657" max="6657" width="19.7109375" style="52" customWidth="1"/>
    <col min="6658" max="6658" width="10" style="52" customWidth="1"/>
    <col min="6659" max="6666" width="7.7109375" style="52" customWidth="1"/>
    <col min="6667" max="6667" width="8.28515625" style="52" customWidth="1"/>
    <col min="6668" max="6912" width="10.140625" style="52"/>
    <col min="6913" max="6913" width="19.7109375" style="52" customWidth="1"/>
    <col min="6914" max="6914" width="10" style="52" customWidth="1"/>
    <col min="6915" max="6922" width="7.7109375" style="52" customWidth="1"/>
    <col min="6923" max="6923" width="8.28515625" style="52" customWidth="1"/>
    <col min="6924" max="7168" width="10.140625" style="52"/>
    <col min="7169" max="7169" width="19.7109375" style="52" customWidth="1"/>
    <col min="7170" max="7170" width="10" style="52" customWidth="1"/>
    <col min="7171" max="7178" width="7.7109375" style="52" customWidth="1"/>
    <col min="7179" max="7179" width="8.28515625" style="52" customWidth="1"/>
    <col min="7180" max="7424" width="10.140625" style="52"/>
    <col min="7425" max="7425" width="19.7109375" style="52" customWidth="1"/>
    <col min="7426" max="7426" width="10" style="52" customWidth="1"/>
    <col min="7427" max="7434" width="7.7109375" style="52" customWidth="1"/>
    <col min="7435" max="7435" width="8.28515625" style="52" customWidth="1"/>
    <col min="7436" max="7680" width="10.140625" style="52"/>
    <col min="7681" max="7681" width="19.7109375" style="52" customWidth="1"/>
    <col min="7682" max="7682" width="10" style="52" customWidth="1"/>
    <col min="7683" max="7690" width="7.7109375" style="52" customWidth="1"/>
    <col min="7691" max="7691" width="8.28515625" style="52" customWidth="1"/>
    <col min="7692" max="7936" width="10.140625" style="52"/>
    <col min="7937" max="7937" width="19.7109375" style="52" customWidth="1"/>
    <col min="7938" max="7938" width="10" style="52" customWidth="1"/>
    <col min="7939" max="7946" width="7.7109375" style="52" customWidth="1"/>
    <col min="7947" max="7947" width="8.28515625" style="52" customWidth="1"/>
    <col min="7948" max="8192" width="10.140625" style="52"/>
    <col min="8193" max="8193" width="19.7109375" style="52" customWidth="1"/>
    <col min="8194" max="8194" width="10" style="52" customWidth="1"/>
    <col min="8195" max="8202" width="7.7109375" style="52" customWidth="1"/>
    <col min="8203" max="8203" width="8.28515625" style="52" customWidth="1"/>
    <col min="8204" max="8448" width="10.140625" style="52"/>
    <col min="8449" max="8449" width="19.7109375" style="52" customWidth="1"/>
    <col min="8450" max="8450" width="10" style="52" customWidth="1"/>
    <col min="8451" max="8458" width="7.7109375" style="52" customWidth="1"/>
    <col min="8459" max="8459" width="8.28515625" style="52" customWidth="1"/>
    <col min="8460" max="8704" width="10.140625" style="52"/>
    <col min="8705" max="8705" width="19.7109375" style="52" customWidth="1"/>
    <col min="8706" max="8706" width="10" style="52" customWidth="1"/>
    <col min="8707" max="8714" width="7.7109375" style="52" customWidth="1"/>
    <col min="8715" max="8715" width="8.28515625" style="52" customWidth="1"/>
    <col min="8716" max="8960" width="10.140625" style="52"/>
    <col min="8961" max="8961" width="19.7109375" style="52" customWidth="1"/>
    <col min="8962" max="8962" width="10" style="52" customWidth="1"/>
    <col min="8963" max="8970" width="7.7109375" style="52" customWidth="1"/>
    <col min="8971" max="8971" width="8.28515625" style="52" customWidth="1"/>
    <col min="8972" max="9216" width="10.140625" style="52"/>
    <col min="9217" max="9217" width="19.7109375" style="52" customWidth="1"/>
    <col min="9218" max="9218" width="10" style="52" customWidth="1"/>
    <col min="9219" max="9226" width="7.7109375" style="52" customWidth="1"/>
    <col min="9227" max="9227" width="8.28515625" style="52" customWidth="1"/>
    <col min="9228" max="9472" width="10.140625" style="52"/>
    <col min="9473" max="9473" width="19.7109375" style="52" customWidth="1"/>
    <col min="9474" max="9474" width="10" style="52" customWidth="1"/>
    <col min="9475" max="9482" width="7.7109375" style="52" customWidth="1"/>
    <col min="9483" max="9483" width="8.28515625" style="52" customWidth="1"/>
    <col min="9484" max="9728" width="10.140625" style="52"/>
    <col min="9729" max="9729" width="19.7109375" style="52" customWidth="1"/>
    <col min="9730" max="9730" width="10" style="52" customWidth="1"/>
    <col min="9731" max="9738" width="7.7109375" style="52" customWidth="1"/>
    <col min="9739" max="9739" width="8.28515625" style="52" customWidth="1"/>
    <col min="9740" max="9984" width="10.140625" style="52"/>
    <col min="9985" max="9985" width="19.7109375" style="52" customWidth="1"/>
    <col min="9986" max="9986" width="10" style="52" customWidth="1"/>
    <col min="9987" max="9994" width="7.7109375" style="52" customWidth="1"/>
    <col min="9995" max="9995" width="8.28515625" style="52" customWidth="1"/>
    <col min="9996" max="10240" width="10.140625" style="52"/>
    <col min="10241" max="10241" width="19.7109375" style="52" customWidth="1"/>
    <col min="10242" max="10242" width="10" style="52" customWidth="1"/>
    <col min="10243" max="10250" width="7.7109375" style="52" customWidth="1"/>
    <col min="10251" max="10251" width="8.28515625" style="52" customWidth="1"/>
    <col min="10252" max="10496" width="10.140625" style="52"/>
    <col min="10497" max="10497" width="19.7109375" style="52" customWidth="1"/>
    <col min="10498" max="10498" width="10" style="52" customWidth="1"/>
    <col min="10499" max="10506" width="7.7109375" style="52" customWidth="1"/>
    <col min="10507" max="10507" width="8.28515625" style="52" customWidth="1"/>
    <col min="10508" max="10752" width="10.140625" style="52"/>
    <col min="10753" max="10753" width="19.7109375" style="52" customWidth="1"/>
    <col min="10754" max="10754" width="10" style="52" customWidth="1"/>
    <col min="10755" max="10762" width="7.7109375" style="52" customWidth="1"/>
    <col min="10763" max="10763" width="8.28515625" style="52" customWidth="1"/>
    <col min="10764" max="11008" width="10.140625" style="52"/>
    <col min="11009" max="11009" width="19.7109375" style="52" customWidth="1"/>
    <col min="11010" max="11010" width="10" style="52" customWidth="1"/>
    <col min="11011" max="11018" width="7.7109375" style="52" customWidth="1"/>
    <col min="11019" max="11019" width="8.28515625" style="52" customWidth="1"/>
    <col min="11020" max="11264" width="10.140625" style="52"/>
    <col min="11265" max="11265" width="19.7109375" style="52" customWidth="1"/>
    <col min="11266" max="11266" width="10" style="52" customWidth="1"/>
    <col min="11267" max="11274" width="7.7109375" style="52" customWidth="1"/>
    <col min="11275" max="11275" width="8.28515625" style="52" customWidth="1"/>
    <col min="11276" max="11520" width="10.140625" style="52"/>
    <col min="11521" max="11521" width="19.7109375" style="52" customWidth="1"/>
    <col min="11522" max="11522" width="10" style="52" customWidth="1"/>
    <col min="11523" max="11530" width="7.7109375" style="52" customWidth="1"/>
    <col min="11531" max="11531" width="8.28515625" style="52" customWidth="1"/>
    <col min="11532" max="11776" width="10.140625" style="52"/>
    <col min="11777" max="11777" width="19.7109375" style="52" customWidth="1"/>
    <col min="11778" max="11778" width="10" style="52" customWidth="1"/>
    <col min="11779" max="11786" width="7.7109375" style="52" customWidth="1"/>
    <col min="11787" max="11787" width="8.28515625" style="52" customWidth="1"/>
    <col min="11788" max="12032" width="10.140625" style="52"/>
    <col min="12033" max="12033" width="19.7109375" style="52" customWidth="1"/>
    <col min="12034" max="12034" width="10" style="52" customWidth="1"/>
    <col min="12035" max="12042" width="7.7109375" style="52" customWidth="1"/>
    <col min="12043" max="12043" width="8.28515625" style="52" customWidth="1"/>
    <col min="12044" max="12288" width="10.140625" style="52"/>
    <col min="12289" max="12289" width="19.7109375" style="52" customWidth="1"/>
    <col min="12290" max="12290" width="10" style="52" customWidth="1"/>
    <col min="12291" max="12298" width="7.7109375" style="52" customWidth="1"/>
    <col min="12299" max="12299" width="8.28515625" style="52" customWidth="1"/>
    <col min="12300" max="12544" width="10.140625" style="52"/>
    <col min="12545" max="12545" width="19.7109375" style="52" customWidth="1"/>
    <col min="12546" max="12546" width="10" style="52" customWidth="1"/>
    <col min="12547" max="12554" width="7.7109375" style="52" customWidth="1"/>
    <col min="12555" max="12555" width="8.28515625" style="52" customWidth="1"/>
    <col min="12556" max="12800" width="10.140625" style="52"/>
    <col min="12801" max="12801" width="19.7109375" style="52" customWidth="1"/>
    <col min="12802" max="12802" width="10" style="52" customWidth="1"/>
    <col min="12803" max="12810" width="7.7109375" style="52" customWidth="1"/>
    <col min="12811" max="12811" width="8.28515625" style="52" customWidth="1"/>
    <col min="12812" max="13056" width="10.140625" style="52"/>
    <col min="13057" max="13057" width="19.7109375" style="52" customWidth="1"/>
    <col min="13058" max="13058" width="10" style="52" customWidth="1"/>
    <col min="13059" max="13066" width="7.7109375" style="52" customWidth="1"/>
    <col min="13067" max="13067" width="8.28515625" style="52" customWidth="1"/>
    <col min="13068" max="13312" width="10.140625" style="52"/>
    <col min="13313" max="13313" width="19.7109375" style="52" customWidth="1"/>
    <col min="13314" max="13314" width="10" style="52" customWidth="1"/>
    <col min="13315" max="13322" width="7.7109375" style="52" customWidth="1"/>
    <col min="13323" max="13323" width="8.28515625" style="52" customWidth="1"/>
    <col min="13324" max="13568" width="10.140625" style="52"/>
    <col min="13569" max="13569" width="19.7109375" style="52" customWidth="1"/>
    <col min="13570" max="13570" width="10" style="52" customWidth="1"/>
    <col min="13571" max="13578" width="7.7109375" style="52" customWidth="1"/>
    <col min="13579" max="13579" width="8.28515625" style="52" customWidth="1"/>
    <col min="13580" max="13824" width="10.140625" style="52"/>
    <col min="13825" max="13825" width="19.7109375" style="52" customWidth="1"/>
    <col min="13826" max="13826" width="10" style="52" customWidth="1"/>
    <col min="13827" max="13834" width="7.7109375" style="52" customWidth="1"/>
    <col min="13835" max="13835" width="8.28515625" style="52" customWidth="1"/>
    <col min="13836" max="14080" width="10.140625" style="52"/>
    <col min="14081" max="14081" width="19.7109375" style="52" customWidth="1"/>
    <col min="14082" max="14082" width="10" style="52" customWidth="1"/>
    <col min="14083" max="14090" width="7.7109375" style="52" customWidth="1"/>
    <col min="14091" max="14091" width="8.28515625" style="52" customWidth="1"/>
    <col min="14092" max="14336" width="10.140625" style="52"/>
    <col min="14337" max="14337" width="19.7109375" style="52" customWidth="1"/>
    <col min="14338" max="14338" width="10" style="52" customWidth="1"/>
    <col min="14339" max="14346" width="7.7109375" style="52" customWidth="1"/>
    <col min="14347" max="14347" width="8.28515625" style="52" customWidth="1"/>
    <col min="14348" max="14592" width="10.140625" style="52"/>
    <col min="14593" max="14593" width="19.7109375" style="52" customWidth="1"/>
    <col min="14594" max="14594" width="10" style="52" customWidth="1"/>
    <col min="14595" max="14602" width="7.7109375" style="52" customWidth="1"/>
    <col min="14603" max="14603" width="8.28515625" style="52" customWidth="1"/>
    <col min="14604" max="14848" width="10.140625" style="52"/>
    <col min="14849" max="14849" width="19.7109375" style="52" customWidth="1"/>
    <col min="14850" max="14850" width="10" style="52" customWidth="1"/>
    <col min="14851" max="14858" width="7.7109375" style="52" customWidth="1"/>
    <col min="14859" max="14859" width="8.28515625" style="52" customWidth="1"/>
    <col min="14860" max="15104" width="10.140625" style="52"/>
    <col min="15105" max="15105" width="19.7109375" style="52" customWidth="1"/>
    <col min="15106" max="15106" width="10" style="52" customWidth="1"/>
    <col min="15107" max="15114" width="7.7109375" style="52" customWidth="1"/>
    <col min="15115" max="15115" width="8.28515625" style="52" customWidth="1"/>
    <col min="15116" max="15360" width="10.140625" style="52"/>
    <col min="15361" max="15361" width="19.7109375" style="52" customWidth="1"/>
    <col min="15362" max="15362" width="10" style="52" customWidth="1"/>
    <col min="15363" max="15370" width="7.7109375" style="52" customWidth="1"/>
    <col min="15371" max="15371" width="8.28515625" style="52" customWidth="1"/>
    <col min="15372" max="15616" width="10.140625" style="52"/>
    <col min="15617" max="15617" width="19.7109375" style="52" customWidth="1"/>
    <col min="15618" max="15618" width="10" style="52" customWidth="1"/>
    <col min="15619" max="15626" width="7.7109375" style="52" customWidth="1"/>
    <col min="15627" max="15627" width="8.28515625" style="52" customWidth="1"/>
    <col min="15628" max="15872" width="10.140625" style="52"/>
    <col min="15873" max="15873" width="19.7109375" style="52" customWidth="1"/>
    <col min="15874" max="15874" width="10" style="52" customWidth="1"/>
    <col min="15875" max="15882" width="7.7109375" style="52" customWidth="1"/>
    <col min="15883" max="15883" width="8.28515625" style="52" customWidth="1"/>
    <col min="15884" max="16128" width="10.140625" style="52"/>
    <col min="16129" max="16129" width="19.7109375" style="52" customWidth="1"/>
    <col min="16130" max="16130" width="10" style="52" customWidth="1"/>
    <col min="16131" max="16138" width="7.7109375" style="52" customWidth="1"/>
    <col min="16139" max="16139" width="8.28515625" style="52" customWidth="1"/>
    <col min="16140" max="16384" width="10.140625" style="52"/>
  </cols>
  <sheetData>
    <row r="1" spans="1:21" ht="34.5" customHeight="1" thickBot="1">
      <c r="A1" s="303" t="s">
        <v>436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295"/>
      <c r="M1" s="295"/>
    </row>
    <row r="2" spans="1:21" ht="43.5" customHeight="1" thickBot="1">
      <c r="A2" s="124" t="s">
        <v>34</v>
      </c>
      <c r="B2" s="124" t="s">
        <v>32</v>
      </c>
      <c r="C2" s="124" t="s">
        <v>140</v>
      </c>
      <c r="D2" s="124" t="s">
        <v>141</v>
      </c>
      <c r="E2" s="124" t="s">
        <v>142</v>
      </c>
      <c r="F2" s="124" t="s">
        <v>143</v>
      </c>
      <c r="G2" s="124" t="s">
        <v>144</v>
      </c>
      <c r="H2" s="124" t="s">
        <v>145</v>
      </c>
      <c r="I2" s="124" t="s">
        <v>146</v>
      </c>
      <c r="J2" s="107" t="s">
        <v>147</v>
      </c>
      <c r="K2" s="106" t="s">
        <v>148</v>
      </c>
    </row>
    <row r="3" spans="1:21" ht="21" customHeight="1">
      <c r="A3" s="4">
        <v>1395</v>
      </c>
      <c r="B3" s="4">
        <v>548</v>
      </c>
      <c r="C3" s="4">
        <v>144</v>
      </c>
      <c r="D3" s="4">
        <v>27</v>
      </c>
      <c r="E3" s="4">
        <v>58</v>
      </c>
      <c r="F3" s="4">
        <v>127</v>
      </c>
      <c r="G3" s="4">
        <v>119</v>
      </c>
      <c r="H3" s="4">
        <v>69</v>
      </c>
      <c r="I3" s="4">
        <v>4</v>
      </c>
      <c r="J3" s="4">
        <v>260</v>
      </c>
      <c r="K3" s="4">
        <v>190</v>
      </c>
      <c r="L3" s="113"/>
      <c r="M3" s="113"/>
      <c r="N3" s="113"/>
      <c r="O3" s="113"/>
      <c r="P3" s="113"/>
      <c r="Q3" s="113"/>
      <c r="R3" s="113"/>
      <c r="S3" s="113"/>
      <c r="T3" s="113"/>
    </row>
    <row r="4" spans="1:21" ht="21" customHeight="1">
      <c r="A4" s="4">
        <v>1396</v>
      </c>
      <c r="B4" s="4">
        <v>556</v>
      </c>
      <c r="C4" s="4">
        <v>150</v>
      </c>
      <c r="D4" s="4">
        <v>28</v>
      </c>
      <c r="E4" s="4">
        <v>61</v>
      </c>
      <c r="F4" s="4">
        <v>134</v>
      </c>
      <c r="G4" s="4">
        <v>111</v>
      </c>
      <c r="H4" s="4">
        <v>68</v>
      </c>
      <c r="I4" s="4">
        <v>4</v>
      </c>
      <c r="J4" s="4">
        <v>232</v>
      </c>
      <c r="K4" s="4">
        <v>219</v>
      </c>
      <c r="L4" s="113"/>
      <c r="M4" s="113"/>
      <c r="N4" s="113"/>
      <c r="O4" s="113"/>
      <c r="P4" s="113"/>
      <c r="Q4" s="113"/>
      <c r="R4" s="113"/>
      <c r="S4" s="113"/>
      <c r="T4" s="113"/>
    </row>
    <row r="5" spans="1:21" ht="21" customHeight="1">
      <c r="A5" s="4">
        <v>1397</v>
      </c>
      <c r="B5" s="3">
        <v>558</v>
      </c>
      <c r="C5" s="3">
        <v>150</v>
      </c>
      <c r="D5" s="3">
        <v>28</v>
      </c>
      <c r="E5" s="3">
        <v>61</v>
      </c>
      <c r="F5" s="3">
        <v>134</v>
      </c>
      <c r="G5" s="3">
        <v>111</v>
      </c>
      <c r="H5" s="3">
        <v>70</v>
      </c>
      <c r="I5" s="3">
        <v>4</v>
      </c>
      <c r="J5" s="3">
        <v>269</v>
      </c>
      <c r="K5" s="3">
        <v>299</v>
      </c>
      <c r="L5" s="113"/>
      <c r="M5" s="113"/>
      <c r="N5" s="113"/>
      <c r="O5" s="113"/>
      <c r="P5" s="113"/>
      <c r="Q5" s="113"/>
      <c r="R5" s="113"/>
      <c r="S5" s="113"/>
      <c r="T5" s="113"/>
    </row>
    <row r="6" spans="1:21" ht="21" customHeight="1">
      <c r="A6" s="4">
        <v>1398</v>
      </c>
      <c r="B6" s="3">
        <v>558</v>
      </c>
      <c r="C6" s="3">
        <v>161</v>
      </c>
      <c r="D6" s="3">
        <v>27</v>
      </c>
      <c r="E6" s="3">
        <v>61</v>
      </c>
      <c r="F6" s="3">
        <v>131</v>
      </c>
      <c r="G6" s="3">
        <v>114</v>
      </c>
      <c r="H6" s="3">
        <v>60</v>
      </c>
      <c r="I6" s="3">
        <v>4</v>
      </c>
      <c r="J6" s="3">
        <v>260</v>
      </c>
      <c r="K6" s="3">
        <v>320</v>
      </c>
      <c r="L6" s="113"/>
      <c r="M6" s="113"/>
      <c r="N6" s="113"/>
      <c r="O6" s="113"/>
      <c r="P6" s="113"/>
      <c r="Q6" s="113"/>
      <c r="R6" s="113"/>
      <c r="S6" s="113"/>
      <c r="T6" s="113"/>
    </row>
    <row r="7" spans="1:21" ht="21" customHeight="1">
      <c r="A7" s="4">
        <v>1399</v>
      </c>
      <c r="B7" s="3">
        <v>558</v>
      </c>
      <c r="C7" s="3">
        <v>161</v>
      </c>
      <c r="D7" s="3">
        <v>27</v>
      </c>
      <c r="E7" s="3">
        <v>61</v>
      </c>
      <c r="F7" s="3">
        <v>131</v>
      </c>
      <c r="G7" s="3">
        <v>114</v>
      </c>
      <c r="H7" s="3">
        <v>60</v>
      </c>
      <c r="I7" s="3">
        <v>4</v>
      </c>
      <c r="J7" s="3">
        <v>260</v>
      </c>
      <c r="K7" s="3">
        <v>320</v>
      </c>
      <c r="L7" s="113"/>
      <c r="M7" s="113"/>
      <c r="N7" s="113"/>
      <c r="O7" s="113"/>
      <c r="P7" s="113"/>
      <c r="Q7" s="113"/>
      <c r="R7" s="113"/>
      <c r="S7" s="113"/>
      <c r="T7" s="113"/>
    </row>
    <row r="8" spans="1:21" ht="21" customHeight="1" thickBot="1">
      <c r="A8" s="4">
        <v>1400</v>
      </c>
      <c r="B8" s="3">
        <f>SUM(C8:I8)</f>
        <v>558</v>
      </c>
      <c r="C8" s="3">
        <f t="shared" ref="C8:K8" si="0">SUM(C9:C41)</f>
        <v>161</v>
      </c>
      <c r="D8" s="3">
        <f t="shared" si="0"/>
        <v>27</v>
      </c>
      <c r="E8" s="3">
        <f t="shared" si="0"/>
        <v>61</v>
      </c>
      <c r="F8" s="3">
        <f t="shared" si="0"/>
        <v>131</v>
      </c>
      <c r="G8" s="3">
        <f t="shared" si="0"/>
        <v>114</v>
      </c>
      <c r="H8" s="3">
        <f t="shared" si="0"/>
        <v>60</v>
      </c>
      <c r="I8" s="3">
        <f t="shared" si="0"/>
        <v>4</v>
      </c>
      <c r="J8" s="3">
        <f t="shared" si="0"/>
        <v>250</v>
      </c>
      <c r="K8" s="3">
        <f t="shared" si="0"/>
        <v>320</v>
      </c>
      <c r="L8" s="113"/>
      <c r="M8" s="113"/>
      <c r="N8" s="113"/>
      <c r="O8" s="113"/>
      <c r="P8" s="113"/>
      <c r="Q8" s="113"/>
      <c r="R8" s="113"/>
      <c r="S8" s="113"/>
      <c r="T8" s="113"/>
    </row>
    <row r="9" spans="1:21" ht="21" customHeight="1" thickBot="1">
      <c r="A9" s="5" t="s">
        <v>120</v>
      </c>
      <c r="B9" s="111">
        <f>SUM(C9:I9)</f>
        <v>28</v>
      </c>
      <c r="C9" s="94">
        <v>7</v>
      </c>
      <c r="D9" s="96">
        <v>1</v>
      </c>
      <c r="E9" s="94">
        <v>4</v>
      </c>
      <c r="F9" s="145">
        <v>7</v>
      </c>
      <c r="G9" s="94">
        <v>8</v>
      </c>
      <c r="H9" s="111">
        <v>1</v>
      </c>
      <c r="I9" s="147">
        <v>0</v>
      </c>
      <c r="J9" s="96">
        <v>8</v>
      </c>
      <c r="K9" s="94">
        <v>13</v>
      </c>
      <c r="L9" s="114"/>
      <c r="M9" s="114"/>
      <c r="N9" s="114"/>
      <c r="O9" s="114"/>
      <c r="P9" s="114"/>
      <c r="Q9" s="114"/>
      <c r="R9" s="114"/>
      <c r="S9" s="114"/>
      <c r="T9" s="114"/>
      <c r="U9" s="114"/>
    </row>
    <row r="10" spans="1:21" ht="21" customHeight="1" thickBot="1">
      <c r="A10" s="11" t="s">
        <v>121</v>
      </c>
      <c r="B10" s="111">
        <f t="shared" ref="B10:B41" si="1">SUM(C10:I10)</f>
        <v>17</v>
      </c>
      <c r="C10" s="95">
        <v>3</v>
      </c>
      <c r="D10" s="97">
        <v>3</v>
      </c>
      <c r="E10" s="94">
        <v>2</v>
      </c>
      <c r="F10" s="146">
        <v>4</v>
      </c>
      <c r="G10" s="94">
        <v>3</v>
      </c>
      <c r="H10" s="111">
        <v>2</v>
      </c>
      <c r="I10" s="94">
        <v>0</v>
      </c>
      <c r="J10" s="97">
        <v>5</v>
      </c>
      <c r="K10" s="94">
        <v>14</v>
      </c>
    </row>
    <row r="11" spans="1:21" ht="21" customHeight="1" thickBot="1">
      <c r="A11" s="11" t="s">
        <v>149</v>
      </c>
      <c r="B11" s="111">
        <f t="shared" si="1"/>
        <v>10</v>
      </c>
      <c r="C11" s="95">
        <v>1</v>
      </c>
      <c r="D11" s="97">
        <v>1</v>
      </c>
      <c r="E11" s="94">
        <v>2</v>
      </c>
      <c r="F11" s="146">
        <v>3</v>
      </c>
      <c r="G11" s="94">
        <v>1</v>
      </c>
      <c r="H11" s="111">
        <v>2</v>
      </c>
      <c r="I11" s="94">
        <v>0</v>
      </c>
      <c r="J11" s="97">
        <v>3</v>
      </c>
      <c r="K11" s="94">
        <v>5</v>
      </c>
      <c r="L11" s="115"/>
    </row>
    <row r="12" spans="1:21" ht="21" customHeight="1" thickBot="1">
      <c r="A12" s="11" t="s">
        <v>14</v>
      </c>
      <c r="B12" s="111">
        <f t="shared" si="1"/>
        <v>44</v>
      </c>
      <c r="C12" s="95">
        <v>14</v>
      </c>
      <c r="D12" s="97">
        <v>1</v>
      </c>
      <c r="E12" s="94">
        <v>4</v>
      </c>
      <c r="F12" s="146">
        <v>7</v>
      </c>
      <c r="G12" s="94">
        <v>12</v>
      </c>
      <c r="H12" s="111">
        <v>6</v>
      </c>
      <c r="I12" s="94">
        <v>0</v>
      </c>
      <c r="J12" s="97">
        <v>21</v>
      </c>
      <c r="K12" s="94">
        <v>16</v>
      </c>
      <c r="L12" s="115"/>
    </row>
    <row r="13" spans="1:21" ht="21" customHeight="1" thickBot="1">
      <c r="A13" s="11" t="s">
        <v>33</v>
      </c>
      <c r="B13" s="111">
        <f t="shared" si="1"/>
        <v>9</v>
      </c>
      <c r="C13" s="95">
        <v>6</v>
      </c>
      <c r="D13" s="97">
        <v>2</v>
      </c>
      <c r="E13" s="94">
        <v>1</v>
      </c>
      <c r="F13" s="146">
        <v>0</v>
      </c>
      <c r="G13" s="94">
        <v>0</v>
      </c>
      <c r="H13" s="111">
        <v>0</v>
      </c>
      <c r="I13" s="94">
        <v>0</v>
      </c>
      <c r="J13" s="97">
        <v>1</v>
      </c>
      <c r="K13" s="94">
        <v>8</v>
      </c>
    </row>
    <row r="14" spans="1:21" ht="21" customHeight="1" thickBot="1">
      <c r="A14" s="11" t="s">
        <v>122</v>
      </c>
      <c r="B14" s="111">
        <f t="shared" si="1"/>
        <v>9</v>
      </c>
      <c r="C14" s="95">
        <v>1</v>
      </c>
      <c r="D14" s="97">
        <v>0</v>
      </c>
      <c r="E14" s="94">
        <v>0</v>
      </c>
      <c r="F14" s="146">
        <v>3</v>
      </c>
      <c r="G14" s="94">
        <v>4</v>
      </c>
      <c r="H14" s="111">
        <v>1</v>
      </c>
      <c r="I14" s="94">
        <v>0</v>
      </c>
      <c r="J14" s="97">
        <v>3</v>
      </c>
      <c r="K14" s="94">
        <v>1</v>
      </c>
    </row>
    <row r="15" spans="1:21" ht="21" customHeight="1" thickBot="1">
      <c r="A15" s="11" t="s">
        <v>16</v>
      </c>
      <c r="B15" s="111">
        <f t="shared" si="1"/>
        <v>15</v>
      </c>
      <c r="C15" s="95">
        <v>5</v>
      </c>
      <c r="D15" s="97">
        <v>0</v>
      </c>
      <c r="E15" s="94">
        <v>1</v>
      </c>
      <c r="F15" s="146">
        <v>6</v>
      </c>
      <c r="G15" s="94">
        <v>2</v>
      </c>
      <c r="H15" s="111">
        <v>1</v>
      </c>
      <c r="I15" s="94">
        <v>0</v>
      </c>
      <c r="J15" s="97">
        <v>16</v>
      </c>
      <c r="K15" s="94">
        <v>8</v>
      </c>
    </row>
    <row r="16" spans="1:21" ht="21" customHeight="1" thickBot="1">
      <c r="A16" s="11" t="s">
        <v>123</v>
      </c>
      <c r="B16" s="111">
        <f t="shared" si="1"/>
        <v>14</v>
      </c>
      <c r="C16" s="95">
        <v>1</v>
      </c>
      <c r="D16" s="97">
        <v>0</v>
      </c>
      <c r="E16" s="94">
        <v>1</v>
      </c>
      <c r="F16" s="146">
        <v>2</v>
      </c>
      <c r="G16" s="94">
        <v>5</v>
      </c>
      <c r="H16" s="111">
        <v>5</v>
      </c>
      <c r="I16" s="94">
        <v>0</v>
      </c>
      <c r="J16" s="97">
        <v>10</v>
      </c>
      <c r="K16" s="94">
        <v>4</v>
      </c>
    </row>
    <row r="17" spans="1:11" ht="21" customHeight="1" thickBot="1">
      <c r="A17" s="11" t="s">
        <v>31</v>
      </c>
      <c r="B17" s="111">
        <f t="shared" si="1"/>
        <v>9</v>
      </c>
      <c r="C17" s="95">
        <v>1</v>
      </c>
      <c r="D17" s="97">
        <v>0</v>
      </c>
      <c r="E17" s="94">
        <v>1</v>
      </c>
      <c r="F17" s="146">
        <v>2</v>
      </c>
      <c r="G17" s="94">
        <v>2</v>
      </c>
      <c r="H17" s="111">
        <v>3</v>
      </c>
      <c r="I17" s="94">
        <v>0</v>
      </c>
      <c r="J17" s="97">
        <v>9</v>
      </c>
      <c r="K17" s="94">
        <v>4</v>
      </c>
    </row>
    <row r="18" spans="1:11" ht="21" customHeight="1" thickBot="1">
      <c r="A18" s="11" t="s">
        <v>30</v>
      </c>
      <c r="B18" s="111">
        <f t="shared" si="1"/>
        <v>28</v>
      </c>
      <c r="C18" s="95">
        <v>11</v>
      </c>
      <c r="D18" s="97">
        <v>0</v>
      </c>
      <c r="E18" s="94">
        <v>3</v>
      </c>
      <c r="F18" s="146">
        <v>5</v>
      </c>
      <c r="G18" s="94">
        <v>5</v>
      </c>
      <c r="H18" s="111">
        <v>2</v>
      </c>
      <c r="I18" s="94">
        <v>2</v>
      </c>
      <c r="J18" s="97">
        <v>24</v>
      </c>
      <c r="K18" s="94">
        <v>17</v>
      </c>
    </row>
    <row r="19" spans="1:11" ht="21" customHeight="1" thickBot="1">
      <c r="A19" s="11" t="s">
        <v>29</v>
      </c>
      <c r="B19" s="111">
        <f t="shared" si="1"/>
        <v>7</v>
      </c>
      <c r="C19" s="95">
        <v>1</v>
      </c>
      <c r="D19" s="97">
        <v>0</v>
      </c>
      <c r="E19" s="94">
        <v>1</v>
      </c>
      <c r="F19" s="146">
        <v>3</v>
      </c>
      <c r="G19" s="94">
        <v>1</v>
      </c>
      <c r="H19" s="111">
        <v>1</v>
      </c>
      <c r="I19" s="94">
        <v>0</v>
      </c>
      <c r="J19" s="97">
        <v>3</v>
      </c>
      <c r="K19" s="94">
        <v>3</v>
      </c>
    </row>
    <row r="20" spans="1:11" ht="21" customHeight="1" thickBot="1">
      <c r="A20" s="11" t="s">
        <v>17</v>
      </c>
      <c r="B20" s="111">
        <f t="shared" si="1"/>
        <v>36</v>
      </c>
      <c r="C20" s="94">
        <v>10</v>
      </c>
      <c r="D20" s="96">
        <v>5</v>
      </c>
      <c r="E20" s="94">
        <v>8</v>
      </c>
      <c r="F20" s="145">
        <v>5</v>
      </c>
      <c r="G20" s="94">
        <v>7</v>
      </c>
      <c r="H20" s="111">
        <v>1</v>
      </c>
      <c r="I20" s="94">
        <v>0</v>
      </c>
      <c r="J20" s="96">
        <v>3</v>
      </c>
      <c r="K20" s="94">
        <v>21</v>
      </c>
    </row>
    <row r="21" spans="1:11" ht="21" customHeight="1" thickBot="1">
      <c r="A21" s="11" t="s">
        <v>18</v>
      </c>
      <c r="B21" s="111">
        <f t="shared" si="1"/>
        <v>7</v>
      </c>
      <c r="C21" s="95">
        <v>3</v>
      </c>
      <c r="D21" s="97">
        <v>0</v>
      </c>
      <c r="E21" s="94">
        <v>0</v>
      </c>
      <c r="F21" s="146">
        <v>2</v>
      </c>
      <c r="G21" s="94">
        <v>1</v>
      </c>
      <c r="H21" s="111">
        <v>1</v>
      </c>
      <c r="I21" s="94">
        <v>0</v>
      </c>
      <c r="J21" s="97">
        <v>1</v>
      </c>
      <c r="K21" s="94">
        <v>4</v>
      </c>
    </row>
    <row r="22" spans="1:11" ht="21" customHeight="1" thickBot="1">
      <c r="A22" s="11" t="s">
        <v>19</v>
      </c>
      <c r="B22" s="111">
        <f t="shared" si="1"/>
        <v>10</v>
      </c>
      <c r="C22" s="95">
        <v>2</v>
      </c>
      <c r="D22" s="97">
        <v>0</v>
      </c>
      <c r="E22" s="94">
        <v>1</v>
      </c>
      <c r="F22" s="146">
        <v>4</v>
      </c>
      <c r="G22" s="94">
        <v>3</v>
      </c>
      <c r="H22" s="111">
        <v>0</v>
      </c>
      <c r="I22" s="94">
        <v>0</v>
      </c>
      <c r="J22" s="97">
        <v>2</v>
      </c>
      <c r="K22" s="94">
        <v>4</v>
      </c>
    </row>
    <row r="23" spans="1:11" ht="21" customHeight="1" thickBot="1">
      <c r="A23" s="11" t="s">
        <v>124</v>
      </c>
      <c r="B23" s="111">
        <f t="shared" si="1"/>
        <v>14</v>
      </c>
      <c r="C23" s="95">
        <v>1</v>
      </c>
      <c r="D23" s="97">
        <v>0</v>
      </c>
      <c r="E23" s="94">
        <v>4</v>
      </c>
      <c r="F23" s="146">
        <v>1</v>
      </c>
      <c r="G23" s="94">
        <v>6</v>
      </c>
      <c r="H23" s="111">
        <v>2</v>
      </c>
      <c r="I23" s="94">
        <v>0</v>
      </c>
      <c r="J23" s="97">
        <v>9</v>
      </c>
      <c r="K23" s="94">
        <v>5</v>
      </c>
    </row>
    <row r="24" spans="1:11" ht="21" customHeight="1" thickBot="1">
      <c r="A24" s="11" t="s">
        <v>49</v>
      </c>
      <c r="B24" s="111">
        <f t="shared" si="1"/>
        <v>21</v>
      </c>
      <c r="C24" s="95">
        <v>19</v>
      </c>
      <c r="D24" s="97">
        <v>0</v>
      </c>
      <c r="E24" s="94">
        <v>0</v>
      </c>
      <c r="F24" s="146">
        <v>0</v>
      </c>
      <c r="G24" s="94">
        <v>1</v>
      </c>
      <c r="H24" s="111">
        <v>0</v>
      </c>
      <c r="I24" s="94">
        <v>1</v>
      </c>
      <c r="J24" s="97">
        <v>2</v>
      </c>
      <c r="K24" s="94">
        <v>26</v>
      </c>
    </row>
    <row r="25" spans="1:11" ht="21" customHeight="1" thickBot="1">
      <c r="A25" s="11" t="s">
        <v>126</v>
      </c>
      <c r="B25" s="111">
        <f t="shared" si="1"/>
        <v>14</v>
      </c>
      <c r="C25" s="95">
        <v>10</v>
      </c>
      <c r="D25" s="97">
        <v>1</v>
      </c>
      <c r="E25" s="94">
        <v>0</v>
      </c>
      <c r="F25" s="146">
        <v>1</v>
      </c>
      <c r="G25" s="94">
        <v>2</v>
      </c>
      <c r="H25" s="111">
        <v>0</v>
      </c>
      <c r="I25" s="94">
        <v>0</v>
      </c>
      <c r="J25" s="97">
        <v>9</v>
      </c>
      <c r="K25" s="94">
        <v>15</v>
      </c>
    </row>
    <row r="26" spans="1:11" ht="21" customHeight="1" thickBot="1">
      <c r="A26" s="11" t="s">
        <v>51</v>
      </c>
      <c r="B26" s="111">
        <f t="shared" si="1"/>
        <v>16</v>
      </c>
      <c r="C26" s="95">
        <v>16</v>
      </c>
      <c r="D26" s="97">
        <v>0</v>
      </c>
      <c r="E26" s="94">
        <v>0</v>
      </c>
      <c r="F26" s="146">
        <v>0</v>
      </c>
      <c r="G26" s="94">
        <v>0</v>
      </c>
      <c r="H26" s="111">
        <v>0</v>
      </c>
      <c r="I26" s="94">
        <v>0</v>
      </c>
      <c r="J26" s="97">
        <v>7</v>
      </c>
      <c r="K26" s="94">
        <v>24</v>
      </c>
    </row>
    <row r="27" spans="1:11" ht="21" customHeight="1" thickBot="1">
      <c r="A27" s="11" t="s">
        <v>20</v>
      </c>
      <c r="B27" s="111">
        <f t="shared" si="1"/>
        <v>35</v>
      </c>
      <c r="C27" s="95">
        <v>7</v>
      </c>
      <c r="D27" s="97">
        <v>3</v>
      </c>
      <c r="E27" s="94">
        <v>2</v>
      </c>
      <c r="F27" s="146">
        <v>10</v>
      </c>
      <c r="G27" s="94">
        <v>9</v>
      </c>
      <c r="H27" s="111">
        <v>4</v>
      </c>
      <c r="I27" s="94">
        <v>0</v>
      </c>
      <c r="J27" s="97">
        <v>24</v>
      </c>
      <c r="K27" s="94">
        <v>15</v>
      </c>
    </row>
    <row r="28" spans="1:11" ht="21" customHeight="1" thickBot="1">
      <c r="A28" s="11" t="s">
        <v>128</v>
      </c>
      <c r="B28" s="111">
        <f t="shared" si="1"/>
        <v>8</v>
      </c>
      <c r="C28" s="95">
        <v>4</v>
      </c>
      <c r="D28" s="97">
        <v>2</v>
      </c>
      <c r="E28" s="94">
        <v>1</v>
      </c>
      <c r="F28" s="146">
        <v>1</v>
      </c>
      <c r="G28" s="94">
        <v>0</v>
      </c>
      <c r="H28" s="111">
        <v>0</v>
      </c>
      <c r="I28" s="94">
        <v>0</v>
      </c>
      <c r="J28" s="97">
        <v>8</v>
      </c>
      <c r="K28" s="94">
        <v>8</v>
      </c>
    </row>
    <row r="29" spans="1:11" ht="21" customHeight="1" thickBot="1">
      <c r="A29" s="11" t="s">
        <v>22</v>
      </c>
      <c r="B29" s="111">
        <f t="shared" si="1"/>
        <v>4</v>
      </c>
      <c r="C29" s="95">
        <v>2</v>
      </c>
      <c r="D29" s="97">
        <v>0</v>
      </c>
      <c r="E29" s="94">
        <v>1</v>
      </c>
      <c r="F29" s="146">
        <v>0</v>
      </c>
      <c r="G29" s="94">
        <v>0</v>
      </c>
      <c r="H29" s="111">
        <v>0</v>
      </c>
      <c r="I29" s="94">
        <v>1</v>
      </c>
      <c r="J29" s="97">
        <v>2</v>
      </c>
      <c r="K29" s="94">
        <v>5</v>
      </c>
    </row>
    <row r="30" spans="1:11" ht="21" customHeight="1" thickBot="1">
      <c r="A30" s="11" t="s">
        <v>129</v>
      </c>
      <c r="B30" s="111">
        <f t="shared" si="1"/>
        <v>10</v>
      </c>
      <c r="C30" s="95">
        <v>1</v>
      </c>
      <c r="D30" s="97">
        <v>1</v>
      </c>
      <c r="E30" s="94">
        <v>2</v>
      </c>
      <c r="F30" s="146">
        <v>4</v>
      </c>
      <c r="G30" s="94">
        <v>2</v>
      </c>
      <c r="H30" s="111">
        <v>0</v>
      </c>
      <c r="I30" s="94">
        <v>0</v>
      </c>
      <c r="J30" s="97">
        <v>4</v>
      </c>
      <c r="K30" s="94">
        <v>8</v>
      </c>
    </row>
    <row r="31" spans="1:11" ht="21" customHeight="1" thickBot="1">
      <c r="A31" s="11" t="s">
        <v>130</v>
      </c>
      <c r="B31" s="111">
        <f t="shared" si="1"/>
        <v>26</v>
      </c>
      <c r="C31" s="94">
        <v>5</v>
      </c>
      <c r="D31" s="96">
        <v>1</v>
      </c>
      <c r="E31" s="94">
        <v>2</v>
      </c>
      <c r="F31" s="145">
        <v>5</v>
      </c>
      <c r="G31" s="94">
        <v>6</v>
      </c>
      <c r="H31" s="111">
        <v>7</v>
      </c>
      <c r="I31" s="94">
        <v>0</v>
      </c>
      <c r="J31" s="96">
        <v>16</v>
      </c>
      <c r="K31" s="94">
        <v>13</v>
      </c>
    </row>
    <row r="32" spans="1:11" ht="21" customHeight="1" thickBot="1">
      <c r="A32" s="11" t="s">
        <v>131</v>
      </c>
      <c r="B32" s="111">
        <f t="shared" si="1"/>
        <v>18</v>
      </c>
      <c r="C32" s="95">
        <v>3</v>
      </c>
      <c r="D32" s="97">
        <v>0</v>
      </c>
      <c r="E32" s="94">
        <v>2</v>
      </c>
      <c r="F32" s="146">
        <v>1</v>
      </c>
      <c r="G32" s="94">
        <v>10</v>
      </c>
      <c r="H32" s="111">
        <v>2</v>
      </c>
      <c r="I32" s="94">
        <v>0</v>
      </c>
      <c r="J32" s="97">
        <v>2</v>
      </c>
      <c r="K32" s="94">
        <v>7</v>
      </c>
    </row>
    <row r="33" spans="1:11" ht="21" customHeight="1" thickBot="1">
      <c r="A33" s="11" t="s">
        <v>150</v>
      </c>
      <c r="B33" s="111">
        <f t="shared" si="1"/>
        <v>7</v>
      </c>
      <c r="C33" s="95">
        <v>1</v>
      </c>
      <c r="D33" s="97">
        <v>1</v>
      </c>
      <c r="E33" s="94">
        <v>0</v>
      </c>
      <c r="F33" s="146">
        <v>1</v>
      </c>
      <c r="G33" s="94">
        <v>1</v>
      </c>
      <c r="H33" s="111">
        <v>3</v>
      </c>
      <c r="I33" s="94">
        <v>0</v>
      </c>
      <c r="J33" s="97">
        <v>6</v>
      </c>
      <c r="K33" s="94">
        <v>3</v>
      </c>
    </row>
    <row r="34" spans="1:11" ht="21" customHeight="1" thickBot="1">
      <c r="A34" s="11" t="s">
        <v>132</v>
      </c>
      <c r="B34" s="111">
        <f t="shared" si="1"/>
        <v>13</v>
      </c>
      <c r="C34" s="95">
        <v>3</v>
      </c>
      <c r="D34" s="97">
        <v>0</v>
      </c>
      <c r="E34" s="94">
        <v>0</v>
      </c>
      <c r="F34" s="146">
        <v>9</v>
      </c>
      <c r="G34" s="94">
        <v>0</v>
      </c>
      <c r="H34" s="111">
        <v>1</v>
      </c>
      <c r="I34" s="94">
        <v>0</v>
      </c>
      <c r="J34" s="97">
        <v>5</v>
      </c>
      <c r="K34" s="94">
        <v>9</v>
      </c>
    </row>
    <row r="35" spans="1:11" ht="21" customHeight="1" thickBot="1">
      <c r="A35" s="11" t="s">
        <v>133</v>
      </c>
      <c r="B35" s="111">
        <f t="shared" si="1"/>
        <v>28</v>
      </c>
      <c r="C35" s="95">
        <v>4</v>
      </c>
      <c r="D35" s="97">
        <v>0</v>
      </c>
      <c r="E35" s="94">
        <v>2</v>
      </c>
      <c r="F35" s="146">
        <v>9</v>
      </c>
      <c r="G35" s="94">
        <v>10</v>
      </c>
      <c r="H35" s="111">
        <v>3</v>
      </c>
      <c r="I35" s="94">
        <v>0</v>
      </c>
      <c r="J35" s="97">
        <v>6</v>
      </c>
      <c r="K35" s="94">
        <v>10</v>
      </c>
    </row>
    <row r="36" spans="1:11" ht="21" customHeight="1" thickBot="1">
      <c r="A36" s="11" t="s">
        <v>24</v>
      </c>
      <c r="B36" s="111">
        <f t="shared" si="1"/>
        <v>11</v>
      </c>
      <c r="C36" s="95">
        <v>2</v>
      </c>
      <c r="D36" s="97">
        <v>0</v>
      </c>
      <c r="E36" s="94">
        <v>3</v>
      </c>
      <c r="F36" s="146">
        <v>5</v>
      </c>
      <c r="G36" s="94">
        <v>1</v>
      </c>
      <c r="H36" s="111">
        <v>0</v>
      </c>
      <c r="I36" s="94">
        <v>0</v>
      </c>
      <c r="J36" s="97">
        <v>5</v>
      </c>
      <c r="K36" s="94">
        <v>7</v>
      </c>
    </row>
    <row r="37" spans="1:11" ht="21" customHeight="1" thickBot="1">
      <c r="A37" s="11" t="s">
        <v>25</v>
      </c>
      <c r="B37" s="111">
        <f t="shared" si="1"/>
        <v>28</v>
      </c>
      <c r="C37" s="95">
        <v>6</v>
      </c>
      <c r="D37" s="97">
        <v>3</v>
      </c>
      <c r="E37" s="94">
        <v>5</v>
      </c>
      <c r="F37" s="146">
        <v>11</v>
      </c>
      <c r="G37" s="94">
        <v>2</v>
      </c>
      <c r="H37" s="111">
        <v>1</v>
      </c>
      <c r="I37" s="94">
        <v>0</v>
      </c>
      <c r="J37" s="97">
        <v>6</v>
      </c>
      <c r="K37" s="94">
        <v>16</v>
      </c>
    </row>
    <row r="38" spans="1:11" ht="21" customHeight="1" thickBot="1">
      <c r="A38" s="11" t="s">
        <v>58</v>
      </c>
      <c r="B38" s="111">
        <f t="shared" si="1"/>
        <v>16</v>
      </c>
      <c r="C38" s="95">
        <v>3</v>
      </c>
      <c r="D38" s="97">
        <v>1</v>
      </c>
      <c r="E38" s="94">
        <v>1</v>
      </c>
      <c r="F38" s="146">
        <v>5</v>
      </c>
      <c r="G38" s="94">
        <v>1</v>
      </c>
      <c r="H38" s="111">
        <v>5</v>
      </c>
      <c r="I38" s="94">
        <v>0</v>
      </c>
      <c r="J38" s="97">
        <v>0</v>
      </c>
      <c r="K38" s="94">
        <v>9</v>
      </c>
    </row>
    <row r="39" spans="1:11" ht="21" customHeight="1" thickBot="1">
      <c r="A39" s="11" t="s">
        <v>26</v>
      </c>
      <c r="B39" s="111">
        <f t="shared" si="1"/>
        <v>17</v>
      </c>
      <c r="C39" s="95">
        <v>3</v>
      </c>
      <c r="D39" s="97">
        <v>1</v>
      </c>
      <c r="E39" s="94">
        <v>2</v>
      </c>
      <c r="F39" s="146">
        <v>3</v>
      </c>
      <c r="G39" s="94">
        <v>6</v>
      </c>
      <c r="H39" s="111">
        <v>2</v>
      </c>
      <c r="I39" s="94">
        <v>0</v>
      </c>
      <c r="J39" s="97">
        <v>13</v>
      </c>
      <c r="K39" s="94">
        <v>8</v>
      </c>
    </row>
    <row r="40" spans="1:11" ht="21" customHeight="1" thickBot="1">
      <c r="A40" s="11" t="s">
        <v>27</v>
      </c>
      <c r="B40" s="111">
        <f t="shared" si="1"/>
        <v>13</v>
      </c>
      <c r="C40" s="95">
        <v>3</v>
      </c>
      <c r="D40" s="97">
        <v>0</v>
      </c>
      <c r="E40" s="94">
        <v>1</v>
      </c>
      <c r="F40" s="146">
        <v>6</v>
      </c>
      <c r="G40" s="94">
        <v>1</v>
      </c>
      <c r="H40" s="111">
        <v>2</v>
      </c>
      <c r="I40" s="94">
        <v>0</v>
      </c>
      <c r="J40" s="97">
        <v>9</v>
      </c>
      <c r="K40" s="94">
        <v>5</v>
      </c>
    </row>
    <row r="41" spans="1:11" ht="21" customHeight="1" thickBot="1">
      <c r="A41" s="11" t="s">
        <v>135</v>
      </c>
      <c r="B41" s="111">
        <f t="shared" si="1"/>
        <v>16</v>
      </c>
      <c r="C41" s="95">
        <v>2</v>
      </c>
      <c r="D41" s="97">
        <v>0</v>
      </c>
      <c r="E41" s="94">
        <v>4</v>
      </c>
      <c r="F41" s="146">
        <v>6</v>
      </c>
      <c r="G41" s="94">
        <v>2</v>
      </c>
      <c r="H41" s="111">
        <v>2</v>
      </c>
      <c r="I41" s="94">
        <v>0</v>
      </c>
      <c r="J41" s="97">
        <v>8</v>
      </c>
      <c r="K41" s="94">
        <v>5</v>
      </c>
    </row>
  </sheetData>
  <mergeCells count="1">
    <mergeCell ref="A1:K1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DA72-53B4-4384-94F9-128BBC953990}">
  <sheetPr>
    <tabColor rgb="FF9999FF"/>
    <pageSetUpPr fitToPage="1"/>
  </sheetPr>
  <dimension ref="A1:M45"/>
  <sheetViews>
    <sheetView rightToLeft="1" view="pageBreakPreview" zoomScaleNormal="100" zoomScaleSheetLayoutView="100" workbookViewId="0">
      <selection sqref="A1:D1"/>
    </sheetView>
  </sheetViews>
  <sheetFormatPr defaultRowHeight="18"/>
  <cols>
    <col min="1" max="1" width="24.7109375" style="215" customWidth="1"/>
    <col min="2" max="4" width="25.42578125" style="215" customWidth="1"/>
    <col min="5" max="256" width="9.140625" style="215"/>
    <col min="257" max="260" width="23.7109375" style="215" customWidth="1"/>
    <col min="261" max="512" width="9.140625" style="215"/>
    <col min="513" max="516" width="23.7109375" style="215" customWidth="1"/>
    <col min="517" max="768" width="9.140625" style="215"/>
    <col min="769" max="772" width="23.7109375" style="215" customWidth="1"/>
    <col min="773" max="1024" width="9.140625" style="215"/>
    <col min="1025" max="1028" width="23.7109375" style="215" customWidth="1"/>
    <col min="1029" max="1280" width="9.140625" style="215"/>
    <col min="1281" max="1284" width="23.7109375" style="215" customWidth="1"/>
    <col min="1285" max="1536" width="9.140625" style="215"/>
    <col min="1537" max="1540" width="23.7109375" style="215" customWidth="1"/>
    <col min="1541" max="1792" width="9.140625" style="215"/>
    <col min="1793" max="1796" width="23.7109375" style="215" customWidth="1"/>
    <col min="1797" max="2048" width="9.140625" style="215"/>
    <col min="2049" max="2052" width="23.7109375" style="215" customWidth="1"/>
    <col min="2053" max="2304" width="9.140625" style="215"/>
    <col min="2305" max="2308" width="23.7109375" style="215" customWidth="1"/>
    <col min="2309" max="2560" width="9.140625" style="215"/>
    <col min="2561" max="2564" width="23.7109375" style="215" customWidth="1"/>
    <col min="2565" max="2816" width="9.140625" style="215"/>
    <col min="2817" max="2820" width="23.7109375" style="215" customWidth="1"/>
    <col min="2821" max="3072" width="9.140625" style="215"/>
    <col min="3073" max="3076" width="23.7109375" style="215" customWidth="1"/>
    <col min="3077" max="3328" width="9.140625" style="215"/>
    <col min="3329" max="3332" width="23.7109375" style="215" customWidth="1"/>
    <col min="3333" max="3584" width="9.140625" style="215"/>
    <col min="3585" max="3588" width="23.7109375" style="215" customWidth="1"/>
    <col min="3589" max="3840" width="9.140625" style="215"/>
    <col min="3841" max="3844" width="23.7109375" style="215" customWidth="1"/>
    <col min="3845" max="4096" width="9.140625" style="215"/>
    <col min="4097" max="4100" width="23.7109375" style="215" customWidth="1"/>
    <col min="4101" max="4352" width="9.140625" style="215"/>
    <col min="4353" max="4356" width="23.7109375" style="215" customWidth="1"/>
    <col min="4357" max="4608" width="9.140625" style="215"/>
    <col min="4609" max="4612" width="23.7109375" style="215" customWidth="1"/>
    <col min="4613" max="4864" width="9.140625" style="215"/>
    <col min="4865" max="4868" width="23.7109375" style="215" customWidth="1"/>
    <col min="4869" max="5120" width="9.140625" style="215"/>
    <col min="5121" max="5124" width="23.7109375" style="215" customWidth="1"/>
    <col min="5125" max="5376" width="9.140625" style="215"/>
    <col min="5377" max="5380" width="23.7109375" style="215" customWidth="1"/>
    <col min="5381" max="5632" width="9.140625" style="215"/>
    <col min="5633" max="5636" width="23.7109375" style="215" customWidth="1"/>
    <col min="5637" max="5888" width="9.140625" style="215"/>
    <col min="5889" max="5892" width="23.7109375" style="215" customWidth="1"/>
    <col min="5893" max="6144" width="9.140625" style="215"/>
    <col min="6145" max="6148" width="23.7109375" style="215" customWidth="1"/>
    <col min="6149" max="6400" width="9.140625" style="215"/>
    <col min="6401" max="6404" width="23.7109375" style="215" customWidth="1"/>
    <col min="6405" max="6656" width="9.140625" style="215"/>
    <col min="6657" max="6660" width="23.7109375" style="215" customWidth="1"/>
    <col min="6661" max="6912" width="9.140625" style="215"/>
    <col min="6913" max="6916" width="23.7109375" style="215" customWidth="1"/>
    <col min="6917" max="7168" width="9.140625" style="215"/>
    <col min="7169" max="7172" width="23.7109375" style="215" customWidth="1"/>
    <col min="7173" max="7424" width="9.140625" style="215"/>
    <col min="7425" max="7428" width="23.7109375" style="215" customWidth="1"/>
    <col min="7429" max="7680" width="9.140625" style="215"/>
    <col min="7681" max="7684" width="23.7109375" style="215" customWidth="1"/>
    <col min="7685" max="7936" width="9.140625" style="215"/>
    <col min="7937" max="7940" width="23.7109375" style="215" customWidth="1"/>
    <col min="7941" max="8192" width="9.140625" style="215"/>
    <col min="8193" max="8196" width="23.7109375" style="215" customWidth="1"/>
    <col min="8197" max="8448" width="9.140625" style="215"/>
    <col min="8449" max="8452" width="23.7109375" style="215" customWidth="1"/>
    <col min="8453" max="8704" width="9.140625" style="215"/>
    <col min="8705" max="8708" width="23.7109375" style="215" customWidth="1"/>
    <col min="8709" max="8960" width="9.140625" style="215"/>
    <col min="8961" max="8964" width="23.7109375" style="215" customWidth="1"/>
    <col min="8965" max="9216" width="9.140625" style="215"/>
    <col min="9217" max="9220" width="23.7109375" style="215" customWidth="1"/>
    <col min="9221" max="9472" width="9.140625" style="215"/>
    <col min="9473" max="9476" width="23.7109375" style="215" customWidth="1"/>
    <col min="9477" max="9728" width="9.140625" style="215"/>
    <col min="9729" max="9732" width="23.7109375" style="215" customWidth="1"/>
    <col min="9733" max="9984" width="9.140625" style="215"/>
    <col min="9985" max="9988" width="23.7109375" style="215" customWidth="1"/>
    <col min="9989" max="10240" width="9.140625" style="215"/>
    <col min="10241" max="10244" width="23.7109375" style="215" customWidth="1"/>
    <col min="10245" max="10496" width="9.140625" style="215"/>
    <col min="10497" max="10500" width="23.7109375" style="215" customWidth="1"/>
    <col min="10501" max="10752" width="9.140625" style="215"/>
    <col min="10753" max="10756" width="23.7109375" style="215" customWidth="1"/>
    <col min="10757" max="11008" width="9.140625" style="215"/>
    <col min="11009" max="11012" width="23.7109375" style="215" customWidth="1"/>
    <col min="11013" max="11264" width="9.140625" style="215"/>
    <col min="11265" max="11268" width="23.7109375" style="215" customWidth="1"/>
    <col min="11269" max="11520" width="9.140625" style="215"/>
    <col min="11521" max="11524" width="23.7109375" style="215" customWidth="1"/>
    <col min="11525" max="11776" width="9.140625" style="215"/>
    <col min="11777" max="11780" width="23.7109375" style="215" customWidth="1"/>
    <col min="11781" max="12032" width="9.140625" style="215"/>
    <col min="12033" max="12036" width="23.7109375" style="215" customWidth="1"/>
    <col min="12037" max="12288" width="9.140625" style="215"/>
    <col min="12289" max="12292" width="23.7109375" style="215" customWidth="1"/>
    <col min="12293" max="12544" width="9.140625" style="215"/>
    <col min="12545" max="12548" width="23.7109375" style="215" customWidth="1"/>
    <col min="12549" max="12800" width="9.140625" style="215"/>
    <col min="12801" max="12804" width="23.7109375" style="215" customWidth="1"/>
    <col min="12805" max="13056" width="9.140625" style="215"/>
    <col min="13057" max="13060" width="23.7109375" style="215" customWidth="1"/>
    <col min="13061" max="13312" width="9.140625" style="215"/>
    <col min="13313" max="13316" width="23.7109375" style="215" customWidth="1"/>
    <col min="13317" max="13568" width="9.140625" style="215"/>
    <col min="13569" max="13572" width="23.7109375" style="215" customWidth="1"/>
    <col min="13573" max="13824" width="9.140625" style="215"/>
    <col min="13825" max="13828" width="23.7109375" style="215" customWidth="1"/>
    <col min="13829" max="14080" width="9.140625" style="215"/>
    <col min="14081" max="14084" width="23.7109375" style="215" customWidth="1"/>
    <col min="14085" max="14336" width="9.140625" style="215"/>
    <col min="14337" max="14340" width="23.7109375" style="215" customWidth="1"/>
    <col min="14341" max="14592" width="9.140625" style="215"/>
    <col min="14593" max="14596" width="23.7109375" style="215" customWidth="1"/>
    <col min="14597" max="14848" width="9.140625" style="215"/>
    <col min="14849" max="14852" width="23.7109375" style="215" customWidth="1"/>
    <col min="14853" max="15104" width="9.140625" style="215"/>
    <col min="15105" max="15108" width="23.7109375" style="215" customWidth="1"/>
    <col min="15109" max="15360" width="9.140625" style="215"/>
    <col min="15361" max="15364" width="23.7109375" style="215" customWidth="1"/>
    <col min="15365" max="15616" width="9.140625" style="215"/>
    <col min="15617" max="15620" width="23.7109375" style="215" customWidth="1"/>
    <col min="15621" max="15872" width="9.140625" style="215"/>
    <col min="15873" max="15876" width="23.7109375" style="215" customWidth="1"/>
    <col min="15877" max="16128" width="9.140625" style="215"/>
    <col min="16129" max="16132" width="23.7109375" style="215" customWidth="1"/>
    <col min="16133" max="16384" width="9.140625" style="215"/>
  </cols>
  <sheetData>
    <row r="1" spans="1:13" s="214" customFormat="1" ht="34.5" customHeight="1" thickBot="1">
      <c r="A1" s="395" t="s">
        <v>438</v>
      </c>
      <c r="B1" s="395"/>
      <c r="C1" s="395"/>
      <c r="D1" s="395"/>
      <c r="E1" s="297"/>
      <c r="F1" s="297"/>
      <c r="G1" s="297"/>
      <c r="H1" s="297"/>
      <c r="I1" s="297"/>
      <c r="J1" s="297"/>
      <c r="K1" s="297"/>
      <c r="L1" s="297"/>
      <c r="M1" s="297"/>
    </row>
    <row r="2" spans="1:13" ht="41.25" customHeight="1" thickBot="1">
      <c r="A2" s="207" t="s">
        <v>34</v>
      </c>
      <c r="B2" s="207" t="s">
        <v>270</v>
      </c>
      <c r="C2" s="207" t="s">
        <v>271</v>
      </c>
      <c r="D2" s="207" t="s">
        <v>437</v>
      </c>
    </row>
    <row r="3" spans="1:13" ht="21" customHeight="1">
      <c r="A3" s="4">
        <v>1395</v>
      </c>
      <c r="B3" s="217">
        <v>12673056</v>
      </c>
      <c r="C3" s="217">
        <v>18522</v>
      </c>
      <c r="D3" s="216">
        <v>1.4615259334449402</v>
      </c>
    </row>
    <row r="4" spans="1:13" ht="21" customHeight="1">
      <c r="A4" s="4">
        <v>1396</v>
      </c>
      <c r="B4" s="217">
        <v>12829722</v>
      </c>
      <c r="C4" s="217">
        <v>18876</v>
      </c>
      <c r="D4" s="216">
        <v>1.4712711623837211</v>
      </c>
    </row>
    <row r="5" spans="1:13" ht="21" customHeight="1">
      <c r="A5" s="4">
        <v>1397</v>
      </c>
      <c r="B5" s="217">
        <v>12721924</v>
      </c>
      <c r="C5" s="217">
        <v>17619</v>
      </c>
      <c r="D5" s="216">
        <v>1.3849320275769608</v>
      </c>
    </row>
    <row r="6" spans="1:13" ht="21" customHeight="1">
      <c r="A6" s="4">
        <v>1398</v>
      </c>
      <c r="B6" s="217">
        <v>13073229</v>
      </c>
      <c r="C6" s="217">
        <v>21562</v>
      </c>
      <c r="D6" s="216">
        <v>1.6493247383641791</v>
      </c>
    </row>
    <row r="7" spans="1:13" ht="21" customHeight="1">
      <c r="A7" s="4">
        <v>1399</v>
      </c>
      <c r="B7" s="217">
        <v>13277261</v>
      </c>
      <c r="C7" s="217">
        <v>44491</v>
      </c>
      <c r="D7" s="216">
        <v>3.3509170302519475</v>
      </c>
    </row>
    <row r="8" spans="1:13" ht="21" customHeight="1" thickBot="1">
      <c r="A8" s="4">
        <v>1400</v>
      </c>
      <c r="B8" s="217">
        <f>SUM(B9:B41)</f>
        <v>13727393</v>
      </c>
      <c r="C8" s="217">
        <f>SUM(C9:C41)</f>
        <v>45904</v>
      </c>
      <c r="D8" s="239">
        <f>C8/B8*1000</f>
        <v>3.3439707015017346</v>
      </c>
    </row>
    <row r="9" spans="1:13" ht="21" customHeight="1" thickBot="1">
      <c r="A9" s="5" t="s">
        <v>261</v>
      </c>
      <c r="B9" s="218">
        <v>658582</v>
      </c>
      <c r="C9" s="94">
        <v>1879</v>
      </c>
      <c r="D9" s="238">
        <f>C9/B9*1000</f>
        <v>2.8530995380985207</v>
      </c>
    </row>
    <row r="10" spans="1:13" ht="21" customHeight="1" thickBot="1">
      <c r="A10" s="11" t="s">
        <v>262</v>
      </c>
      <c r="B10" s="219">
        <v>352623</v>
      </c>
      <c r="C10" s="95">
        <v>988</v>
      </c>
      <c r="D10" s="238">
        <f t="shared" ref="D10:D41" si="0">C10/B10*1000</f>
        <v>2.8018592094106172</v>
      </c>
    </row>
    <row r="11" spans="1:13" ht="21" customHeight="1" thickBot="1">
      <c r="A11" s="11" t="s">
        <v>13</v>
      </c>
      <c r="B11" s="219">
        <v>180410</v>
      </c>
      <c r="C11" s="95">
        <v>218</v>
      </c>
      <c r="D11" s="238">
        <f t="shared" si="0"/>
        <v>1.2083587384291337</v>
      </c>
    </row>
    <row r="12" spans="1:13" ht="21" customHeight="1" thickBot="1">
      <c r="A12" s="11" t="s">
        <v>14</v>
      </c>
      <c r="B12" s="219">
        <v>1057060</v>
      </c>
      <c r="C12" s="95">
        <v>3867</v>
      </c>
      <c r="D12" s="238">
        <f t="shared" si="0"/>
        <v>3.6582597014360587</v>
      </c>
    </row>
    <row r="13" spans="1:13" ht="21" customHeight="1" thickBot="1">
      <c r="A13" s="11" t="s">
        <v>33</v>
      </c>
      <c r="B13" s="219">
        <v>424864</v>
      </c>
      <c r="C13" s="95">
        <v>4596</v>
      </c>
      <c r="D13" s="238">
        <f t="shared" si="0"/>
        <v>10.817579272425998</v>
      </c>
    </row>
    <row r="14" spans="1:13" ht="21" customHeight="1" thickBot="1">
      <c r="A14" s="11" t="s">
        <v>15</v>
      </c>
      <c r="B14" s="219">
        <v>100013</v>
      </c>
      <c r="C14" s="95">
        <v>280</v>
      </c>
      <c r="D14" s="238">
        <f t="shared" si="0"/>
        <v>2.7996360473138493</v>
      </c>
    </row>
    <row r="15" spans="1:13" ht="21" customHeight="1" thickBot="1">
      <c r="A15" s="11" t="s">
        <v>16</v>
      </c>
      <c r="B15" s="219">
        <v>330004</v>
      </c>
      <c r="C15" s="95">
        <v>2337</v>
      </c>
      <c r="D15" s="238">
        <f t="shared" si="0"/>
        <v>7.0817323426382712</v>
      </c>
    </row>
    <row r="16" spans="1:13" ht="21" customHeight="1" thickBot="1">
      <c r="A16" s="11" t="s">
        <v>263</v>
      </c>
      <c r="B16" s="219">
        <v>141602</v>
      </c>
      <c r="C16" s="95">
        <v>611</v>
      </c>
      <c r="D16" s="238">
        <f t="shared" si="0"/>
        <v>4.3149108063445434</v>
      </c>
    </row>
    <row r="17" spans="1:4" ht="21" customHeight="1" thickBot="1">
      <c r="A17" s="11" t="s">
        <v>31</v>
      </c>
      <c r="B17" s="219">
        <v>122176</v>
      </c>
      <c r="C17" s="95">
        <v>857</v>
      </c>
      <c r="D17" s="238">
        <f t="shared" si="0"/>
        <v>7.0144709271870083</v>
      </c>
    </row>
    <row r="18" spans="1:4" ht="21" customHeight="1" thickBot="1">
      <c r="A18" s="11" t="s">
        <v>30</v>
      </c>
      <c r="B18" s="219">
        <v>906435</v>
      </c>
      <c r="C18" s="95">
        <v>1986</v>
      </c>
      <c r="D18" s="238">
        <f t="shared" si="0"/>
        <v>2.1910010094491059</v>
      </c>
    </row>
    <row r="19" spans="1:4" ht="21" customHeight="1" thickBot="1">
      <c r="A19" s="11" t="s">
        <v>29</v>
      </c>
      <c r="B19" s="219">
        <v>100330</v>
      </c>
      <c r="C19" s="95">
        <v>146</v>
      </c>
      <c r="D19" s="238">
        <f t="shared" si="0"/>
        <v>1.455197847104555</v>
      </c>
    </row>
    <row r="20" spans="1:4" ht="21" customHeight="1" thickBot="1">
      <c r="A20" s="11" t="s">
        <v>17</v>
      </c>
      <c r="B20" s="219">
        <v>847733</v>
      </c>
      <c r="C20" s="95">
        <v>3017</v>
      </c>
      <c r="D20" s="238">
        <f t="shared" si="0"/>
        <v>3.5589035698740052</v>
      </c>
    </row>
    <row r="21" spans="1:4" ht="21" customHeight="1" thickBot="1">
      <c r="A21" s="11" t="s">
        <v>18</v>
      </c>
      <c r="B21" s="219">
        <v>183057</v>
      </c>
      <c r="C21" s="95">
        <v>1567</v>
      </c>
      <c r="D21" s="238">
        <f t="shared" si="0"/>
        <v>8.5601752459616396</v>
      </c>
    </row>
    <row r="22" spans="1:4" ht="21" customHeight="1" thickBot="1">
      <c r="A22" s="11" t="s">
        <v>19</v>
      </c>
      <c r="B22" s="219">
        <v>161133</v>
      </c>
      <c r="C22" s="95">
        <v>635</v>
      </c>
      <c r="D22" s="238">
        <f t="shared" si="0"/>
        <v>3.9408438991392201</v>
      </c>
    </row>
    <row r="23" spans="1:4" ht="21" customHeight="1" thickBot="1">
      <c r="A23" s="11" t="s">
        <v>264</v>
      </c>
      <c r="B23" s="219">
        <v>219536</v>
      </c>
      <c r="C23" s="95">
        <v>177</v>
      </c>
      <c r="D23" s="238">
        <f t="shared" si="0"/>
        <v>0.806245900444574</v>
      </c>
    </row>
    <row r="24" spans="1:4" ht="21" customHeight="1" thickBot="1">
      <c r="A24" s="11" t="s">
        <v>265</v>
      </c>
      <c r="B24" s="219">
        <v>1210143</v>
      </c>
      <c r="C24" s="95">
        <v>853</v>
      </c>
      <c r="D24" s="238">
        <f t="shared" si="0"/>
        <v>0.70487537423263191</v>
      </c>
    </row>
    <row r="25" spans="1:4" ht="21" customHeight="1" thickBot="1">
      <c r="A25" s="11" t="s">
        <v>266</v>
      </c>
      <c r="B25" s="219">
        <v>634399</v>
      </c>
      <c r="C25" s="95">
        <v>4022</v>
      </c>
      <c r="D25" s="238">
        <f t="shared" si="0"/>
        <v>6.3398586693863006</v>
      </c>
    </row>
    <row r="26" spans="1:4" ht="21" customHeight="1" thickBot="1">
      <c r="A26" s="11" t="s">
        <v>267</v>
      </c>
      <c r="B26" s="219">
        <v>1241117</v>
      </c>
      <c r="C26" s="95">
        <v>2323</v>
      </c>
      <c r="D26" s="238">
        <f t="shared" si="0"/>
        <v>1.8717010563871093</v>
      </c>
    </row>
    <row r="27" spans="1:4" ht="21" customHeight="1" thickBot="1">
      <c r="A27" s="11" t="s">
        <v>20</v>
      </c>
      <c r="B27" s="219">
        <v>748456</v>
      </c>
      <c r="C27" s="95">
        <v>1342</v>
      </c>
      <c r="D27" s="238">
        <f t="shared" si="0"/>
        <v>1.7930245732548071</v>
      </c>
    </row>
    <row r="28" spans="1:4" ht="21" customHeight="1" thickBot="1">
      <c r="A28" s="11" t="s">
        <v>21</v>
      </c>
      <c r="B28" s="219">
        <v>239465</v>
      </c>
      <c r="C28" s="95">
        <v>3042</v>
      </c>
      <c r="D28" s="238">
        <f t="shared" si="0"/>
        <v>12.703317812623974</v>
      </c>
    </row>
    <row r="29" spans="1:4" ht="21" customHeight="1" thickBot="1">
      <c r="A29" s="11" t="s">
        <v>22</v>
      </c>
      <c r="B29" s="219">
        <v>229436</v>
      </c>
      <c r="C29" s="95">
        <v>737</v>
      </c>
      <c r="D29" s="238">
        <f t="shared" si="0"/>
        <v>3.2122247598458831</v>
      </c>
    </row>
    <row r="30" spans="1:4" ht="21" customHeight="1" thickBot="1">
      <c r="A30" s="11" t="s">
        <v>129</v>
      </c>
      <c r="B30" s="219">
        <v>203404</v>
      </c>
      <c r="C30" s="95">
        <v>358</v>
      </c>
      <c r="D30" s="238">
        <f t="shared" si="0"/>
        <v>1.7600440502644983</v>
      </c>
    </row>
    <row r="31" spans="1:4" ht="21" customHeight="1" thickBot="1">
      <c r="A31" s="11" t="s">
        <v>130</v>
      </c>
      <c r="B31" s="219">
        <v>498058</v>
      </c>
      <c r="C31" s="95">
        <v>1096</v>
      </c>
      <c r="D31" s="238">
        <f t="shared" si="0"/>
        <v>2.2005469242538016</v>
      </c>
    </row>
    <row r="32" spans="1:4" ht="21" customHeight="1" thickBot="1">
      <c r="A32" s="11" t="s">
        <v>131</v>
      </c>
      <c r="B32" s="219">
        <v>231835</v>
      </c>
      <c r="C32" s="95">
        <v>441</v>
      </c>
      <c r="D32" s="238">
        <f t="shared" si="0"/>
        <v>1.9022149373476827</v>
      </c>
    </row>
    <row r="33" spans="1:4" ht="21" customHeight="1" thickBot="1">
      <c r="A33" s="11" t="s">
        <v>268</v>
      </c>
      <c r="B33" s="219">
        <v>97768</v>
      </c>
      <c r="C33" s="95">
        <v>365</v>
      </c>
      <c r="D33" s="238">
        <f t="shared" si="0"/>
        <v>3.7333278782423696</v>
      </c>
    </row>
    <row r="34" spans="1:4" ht="21" customHeight="1" thickBot="1">
      <c r="A34" s="11" t="s">
        <v>132</v>
      </c>
      <c r="B34" s="219">
        <v>254242</v>
      </c>
      <c r="C34" s="95">
        <v>548</v>
      </c>
      <c r="D34" s="238">
        <f t="shared" si="0"/>
        <v>2.1554267194248</v>
      </c>
    </row>
    <row r="35" spans="1:4" ht="21" customHeight="1" thickBot="1">
      <c r="A35" s="11" t="s">
        <v>23</v>
      </c>
      <c r="B35" s="219">
        <v>380753</v>
      </c>
      <c r="C35" s="95">
        <v>1504</v>
      </c>
      <c r="D35" s="238">
        <f t="shared" si="0"/>
        <v>3.950067366507946</v>
      </c>
    </row>
    <row r="36" spans="1:4" ht="21" customHeight="1" thickBot="1">
      <c r="A36" s="11" t="s">
        <v>24</v>
      </c>
      <c r="B36" s="219">
        <v>209695</v>
      </c>
      <c r="C36" s="95">
        <v>228</v>
      </c>
      <c r="D36" s="238">
        <f t="shared" si="0"/>
        <v>1.0872934500107299</v>
      </c>
    </row>
    <row r="37" spans="1:4" ht="21" customHeight="1" thickBot="1">
      <c r="A37" s="11" t="s">
        <v>25</v>
      </c>
      <c r="B37" s="219">
        <v>611917</v>
      </c>
      <c r="C37" s="95">
        <v>957</v>
      </c>
      <c r="D37" s="238">
        <f t="shared" si="0"/>
        <v>1.5639375928434738</v>
      </c>
    </row>
    <row r="38" spans="1:4" ht="21" customHeight="1" thickBot="1">
      <c r="A38" s="11" t="s">
        <v>269</v>
      </c>
      <c r="B38" s="219">
        <v>291468</v>
      </c>
      <c r="C38" s="95">
        <v>1798</v>
      </c>
      <c r="D38" s="238">
        <f t="shared" si="0"/>
        <v>6.1687732444041883</v>
      </c>
    </row>
    <row r="39" spans="1:4" ht="21" customHeight="1" thickBot="1">
      <c r="A39" s="11" t="s">
        <v>26</v>
      </c>
      <c r="B39" s="219">
        <v>320343</v>
      </c>
      <c r="C39" s="95">
        <v>412</v>
      </c>
      <c r="D39" s="238">
        <f t="shared" si="0"/>
        <v>1.2861214385830186</v>
      </c>
    </row>
    <row r="40" spans="1:4" ht="21" customHeight="1" thickBot="1">
      <c r="A40" s="11" t="s">
        <v>27</v>
      </c>
      <c r="B40" s="219">
        <v>234368</v>
      </c>
      <c r="C40" s="95">
        <v>559</v>
      </c>
      <c r="D40" s="238">
        <f t="shared" si="0"/>
        <v>2.3851379027853632</v>
      </c>
    </row>
    <row r="41" spans="1:4" ht="21" customHeight="1" thickBot="1">
      <c r="A41" s="11" t="s">
        <v>12</v>
      </c>
      <c r="B41" s="219">
        <v>304968</v>
      </c>
      <c r="C41" s="95">
        <v>2158</v>
      </c>
      <c r="D41" s="238">
        <f t="shared" si="0"/>
        <v>7.0761522520395577</v>
      </c>
    </row>
    <row r="42" spans="1:4">
      <c r="A42" s="394" t="s">
        <v>272</v>
      </c>
      <c r="B42" s="394"/>
      <c r="C42" s="394"/>
      <c r="D42" s="394"/>
    </row>
    <row r="43" spans="1:4" ht="21" customHeight="1"/>
    <row r="44" spans="1:4" ht="21" customHeight="1"/>
    <row r="45" spans="1:4">
      <c r="D45" s="214"/>
    </row>
  </sheetData>
  <mergeCells count="2">
    <mergeCell ref="A42:D42"/>
    <mergeCell ref="A1:D1"/>
  </mergeCells>
  <printOptions horizontalCentered="1" verticalCentered="1"/>
  <pageMargins left="0.39370078740157483" right="0.59055118110236227" top="0.19685039370078741" bottom="0.39370078740157483" header="0" footer="0"/>
  <pageSetup paperSize="9" scale="91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83FE9-481B-4EED-ABA4-57347B5BD9A1}">
  <sheetPr>
    <tabColor rgb="FF9999FF"/>
    <pageSetUpPr fitToPage="1"/>
  </sheetPr>
  <dimension ref="A1:J42"/>
  <sheetViews>
    <sheetView rightToLeft="1" view="pageBreakPreview" zoomScaleNormal="100" zoomScaleSheetLayoutView="100" workbookViewId="0">
      <selection sqref="A1:G1"/>
    </sheetView>
  </sheetViews>
  <sheetFormatPr defaultColWidth="10.140625" defaultRowHeight="21"/>
  <cols>
    <col min="1" max="1" width="22.140625" style="213" customWidth="1"/>
    <col min="2" max="3" width="11.140625" style="206" customWidth="1"/>
    <col min="4" max="4" width="14.5703125" style="206" customWidth="1"/>
    <col min="5" max="6" width="11.140625" style="206" customWidth="1"/>
    <col min="7" max="7" width="15" style="206" customWidth="1"/>
    <col min="8" max="8" width="19.28515625" style="206" customWidth="1"/>
    <col min="9" max="256" width="10.140625" style="206"/>
    <col min="257" max="257" width="20.28515625" style="206" bestFit="1" customWidth="1"/>
    <col min="258" max="259" width="11.140625" style="206" customWidth="1"/>
    <col min="260" max="260" width="14.5703125" style="206" customWidth="1"/>
    <col min="261" max="262" width="11.140625" style="206" customWidth="1"/>
    <col min="263" max="263" width="15" style="206" customWidth="1"/>
    <col min="264" max="264" width="19.28515625" style="206" customWidth="1"/>
    <col min="265" max="512" width="10.140625" style="206"/>
    <col min="513" max="513" width="20.28515625" style="206" bestFit="1" customWidth="1"/>
    <col min="514" max="515" width="11.140625" style="206" customWidth="1"/>
    <col min="516" max="516" width="14.5703125" style="206" customWidth="1"/>
    <col min="517" max="518" width="11.140625" style="206" customWidth="1"/>
    <col min="519" max="519" width="15" style="206" customWidth="1"/>
    <col min="520" max="520" width="19.28515625" style="206" customWidth="1"/>
    <col min="521" max="768" width="10.140625" style="206"/>
    <col min="769" max="769" width="20.28515625" style="206" bestFit="1" customWidth="1"/>
    <col min="770" max="771" width="11.140625" style="206" customWidth="1"/>
    <col min="772" max="772" width="14.5703125" style="206" customWidth="1"/>
    <col min="773" max="774" width="11.140625" style="206" customWidth="1"/>
    <col min="775" max="775" width="15" style="206" customWidth="1"/>
    <col min="776" max="776" width="19.28515625" style="206" customWidth="1"/>
    <col min="777" max="1024" width="10.140625" style="206"/>
    <col min="1025" max="1025" width="20.28515625" style="206" bestFit="1" customWidth="1"/>
    <col min="1026" max="1027" width="11.140625" style="206" customWidth="1"/>
    <col min="1028" max="1028" width="14.5703125" style="206" customWidth="1"/>
    <col min="1029" max="1030" width="11.140625" style="206" customWidth="1"/>
    <col min="1031" max="1031" width="15" style="206" customWidth="1"/>
    <col min="1032" max="1032" width="19.28515625" style="206" customWidth="1"/>
    <col min="1033" max="1280" width="10.140625" style="206"/>
    <col min="1281" max="1281" width="20.28515625" style="206" bestFit="1" customWidth="1"/>
    <col min="1282" max="1283" width="11.140625" style="206" customWidth="1"/>
    <col min="1284" max="1284" width="14.5703125" style="206" customWidth="1"/>
    <col min="1285" max="1286" width="11.140625" style="206" customWidth="1"/>
    <col min="1287" max="1287" width="15" style="206" customWidth="1"/>
    <col min="1288" max="1288" width="19.28515625" style="206" customWidth="1"/>
    <col min="1289" max="1536" width="10.140625" style="206"/>
    <col min="1537" max="1537" width="20.28515625" style="206" bestFit="1" customWidth="1"/>
    <col min="1538" max="1539" width="11.140625" style="206" customWidth="1"/>
    <col min="1540" max="1540" width="14.5703125" style="206" customWidth="1"/>
    <col min="1541" max="1542" width="11.140625" style="206" customWidth="1"/>
    <col min="1543" max="1543" width="15" style="206" customWidth="1"/>
    <col min="1544" max="1544" width="19.28515625" style="206" customWidth="1"/>
    <col min="1545" max="1792" width="10.140625" style="206"/>
    <col min="1793" max="1793" width="20.28515625" style="206" bestFit="1" customWidth="1"/>
    <col min="1794" max="1795" width="11.140625" style="206" customWidth="1"/>
    <col min="1796" max="1796" width="14.5703125" style="206" customWidth="1"/>
    <col min="1797" max="1798" width="11.140625" style="206" customWidth="1"/>
    <col min="1799" max="1799" width="15" style="206" customWidth="1"/>
    <col min="1800" max="1800" width="19.28515625" style="206" customWidth="1"/>
    <col min="1801" max="2048" width="10.140625" style="206"/>
    <col min="2049" max="2049" width="20.28515625" style="206" bestFit="1" customWidth="1"/>
    <col min="2050" max="2051" width="11.140625" style="206" customWidth="1"/>
    <col min="2052" max="2052" width="14.5703125" style="206" customWidth="1"/>
    <col min="2053" max="2054" width="11.140625" style="206" customWidth="1"/>
    <col min="2055" max="2055" width="15" style="206" customWidth="1"/>
    <col min="2056" max="2056" width="19.28515625" style="206" customWidth="1"/>
    <col min="2057" max="2304" width="10.140625" style="206"/>
    <col min="2305" max="2305" width="20.28515625" style="206" bestFit="1" customWidth="1"/>
    <col min="2306" max="2307" width="11.140625" style="206" customWidth="1"/>
    <col min="2308" max="2308" width="14.5703125" style="206" customWidth="1"/>
    <col min="2309" max="2310" width="11.140625" style="206" customWidth="1"/>
    <col min="2311" max="2311" width="15" style="206" customWidth="1"/>
    <col min="2312" max="2312" width="19.28515625" style="206" customWidth="1"/>
    <col min="2313" max="2560" width="10.140625" style="206"/>
    <col min="2561" max="2561" width="20.28515625" style="206" bestFit="1" customWidth="1"/>
    <col min="2562" max="2563" width="11.140625" style="206" customWidth="1"/>
    <col min="2564" max="2564" width="14.5703125" style="206" customWidth="1"/>
    <col min="2565" max="2566" width="11.140625" style="206" customWidth="1"/>
    <col min="2567" max="2567" width="15" style="206" customWidth="1"/>
    <col min="2568" max="2568" width="19.28515625" style="206" customWidth="1"/>
    <col min="2569" max="2816" width="10.140625" style="206"/>
    <col min="2817" max="2817" width="20.28515625" style="206" bestFit="1" customWidth="1"/>
    <col min="2818" max="2819" width="11.140625" style="206" customWidth="1"/>
    <col min="2820" max="2820" width="14.5703125" style="206" customWidth="1"/>
    <col min="2821" max="2822" width="11.140625" style="206" customWidth="1"/>
    <col min="2823" max="2823" width="15" style="206" customWidth="1"/>
    <col min="2824" max="2824" width="19.28515625" style="206" customWidth="1"/>
    <col min="2825" max="3072" width="10.140625" style="206"/>
    <col min="3073" max="3073" width="20.28515625" style="206" bestFit="1" customWidth="1"/>
    <col min="3074" max="3075" width="11.140625" style="206" customWidth="1"/>
    <col min="3076" max="3076" width="14.5703125" style="206" customWidth="1"/>
    <col min="3077" max="3078" width="11.140625" style="206" customWidth="1"/>
    <col min="3079" max="3079" width="15" style="206" customWidth="1"/>
    <col min="3080" max="3080" width="19.28515625" style="206" customWidth="1"/>
    <col min="3081" max="3328" width="10.140625" style="206"/>
    <col min="3329" max="3329" width="20.28515625" style="206" bestFit="1" customWidth="1"/>
    <col min="3330" max="3331" width="11.140625" style="206" customWidth="1"/>
    <col min="3332" max="3332" width="14.5703125" style="206" customWidth="1"/>
    <col min="3333" max="3334" width="11.140625" style="206" customWidth="1"/>
    <col min="3335" max="3335" width="15" style="206" customWidth="1"/>
    <col min="3336" max="3336" width="19.28515625" style="206" customWidth="1"/>
    <col min="3337" max="3584" width="10.140625" style="206"/>
    <col min="3585" max="3585" width="20.28515625" style="206" bestFit="1" customWidth="1"/>
    <col min="3586" max="3587" width="11.140625" style="206" customWidth="1"/>
    <col min="3588" max="3588" width="14.5703125" style="206" customWidth="1"/>
    <col min="3589" max="3590" width="11.140625" style="206" customWidth="1"/>
    <col min="3591" max="3591" width="15" style="206" customWidth="1"/>
    <col min="3592" max="3592" width="19.28515625" style="206" customWidth="1"/>
    <col min="3593" max="3840" width="10.140625" style="206"/>
    <col min="3841" max="3841" width="20.28515625" style="206" bestFit="1" customWidth="1"/>
    <col min="3842" max="3843" width="11.140625" style="206" customWidth="1"/>
    <col min="3844" max="3844" width="14.5703125" style="206" customWidth="1"/>
    <col min="3845" max="3846" width="11.140625" style="206" customWidth="1"/>
    <col min="3847" max="3847" width="15" style="206" customWidth="1"/>
    <col min="3848" max="3848" width="19.28515625" style="206" customWidth="1"/>
    <col min="3849" max="4096" width="10.140625" style="206"/>
    <col min="4097" max="4097" width="20.28515625" style="206" bestFit="1" customWidth="1"/>
    <col min="4098" max="4099" width="11.140625" style="206" customWidth="1"/>
    <col min="4100" max="4100" width="14.5703125" style="206" customWidth="1"/>
    <col min="4101" max="4102" width="11.140625" style="206" customWidth="1"/>
    <col min="4103" max="4103" width="15" style="206" customWidth="1"/>
    <col min="4104" max="4104" width="19.28515625" style="206" customWidth="1"/>
    <col min="4105" max="4352" width="10.140625" style="206"/>
    <col min="4353" max="4353" width="20.28515625" style="206" bestFit="1" customWidth="1"/>
    <col min="4354" max="4355" width="11.140625" style="206" customWidth="1"/>
    <col min="4356" max="4356" width="14.5703125" style="206" customWidth="1"/>
    <col min="4357" max="4358" width="11.140625" style="206" customWidth="1"/>
    <col min="4359" max="4359" width="15" style="206" customWidth="1"/>
    <col min="4360" max="4360" width="19.28515625" style="206" customWidth="1"/>
    <col min="4361" max="4608" width="10.140625" style="206"/>
    <col min="4609" max="4609" width="20.28515625" style="206" bestFit="1" customWidth="1"/>
    <col min="4610" max="4611" width="11.140625" style="206" customWidth="1"/>
    <col min="4612" max="4612" width="14.5703125" style="206" customWidth="1"/>
    <col min="4613" max="4614" width="11.140625" style="206" customWidth="1"/>
    <col min="4615" max="4615" width="15" style="206" customWidth="1"/>
    <col min="4616" max="4616" width="19.28515625" style="206" customWidth="1"/>
    <col min="4617" max="4864" width="10.140625" style="206"/>
    <col min="4865" max="4865" width="20.28515625" style="206" bestFit="1" customWidth="1"/>
    <col min="4866" max="4867" width="11.140625" style="206" customWidth="1"/>
    <col min="4868" max="4868" width="14.5703125" style="206" customWidth="1"/>
    <col min="4869" max="4870" width="11.140625" style="206" customWidth="1"/>
    <col min="4871" max="4871" width="15" style="206" customWidth="1"/>
    <col min="4872" max="4872" width="19.28515625" style="206" customWidth="1"/>
    <col min="4873" max="5120" width="10.140625" style="206"/>
    <col min="5121" max="5121" width="20.28515625" style="206" bestFit="1" customWidth="1"/>
    <col min="5122" max="5123" width="11.140625" style="206" customWidth="1"/>
    <col min="5124" max="5124" width="14.5703125" style="206" customWidth="1"/>
    <col min="5125" max="5126" width="11.140625" style="206" customWidth="1"/>
    <col min="5127" max="5127" width="15" style="206" customWidth="1"/>
    <col min="5128" max="5128" width="19.28515625" style="206" customWidth="1"/>
    <col min="5129" max="5376" width="10.140625" style="206"/>
    <col min="5377" max="5377" width="20.28515625" style="206" bestFit="1" customWidth="1"/>
    <col min="5378" max="5379" width="11.140625" style="206" customWidth="1"/>
    <col min="5380" max="5380" width="14.5703125" style="206" customWidth="1"/>
    <col min="5381" max="5382" width="11.140625" style="206" customWidth="1"/>
    <col min="5383" max="5383" width="15" style="206" customWidth="1"/>
    <col min="5384" max="5384" width="19.28515625" style="206" customWidth="1"/>
    <col min="5385" max="5632" width="10.140625" style="206"/>
    <col min="5633" max="5633" width="20.28515625" style="206" bestFit="1" customWidth="1"/>
    <col min="5634" max="5635" width="11.140625" style="206" customWidth="1"/>
    <col min="5636" max="5636" width="14.5703125" style="206" customWidth="1"/>
    <col min="5637" max="5638" width="11.140625" style="206" customWidth="1"/>
    <col min="5639" max="5639" width="15" style="206" customWidth="1"/>
    <col min="5640" max="5640" width="19.28515625" style="206" customWidth="1"/>
    <col min="5641" max="5888" width="10.140625" style="206"/>
    <col min="5889" max="5889" width="20.28515625" style="206" bestFit="1" customWidth="1"/>
    <col min="5890" max="5891" width="11.140625" style="206" customWidth="1"/>
    <col min="5892" max="5892" width="14.5703125" style="206" customWidth="1"/>
    <col min="5893" max="5894" width="11.140625" style="206" customWidth="1"/>
    <col min="5895" max="5895" width="15" style="206" customWidth="1"/>
    <col min="5896" max="5896" width="19.28515625" style="206" customWidth="1"/>
    <col min="5897" max="6144" width="10.140625" style="206"/>
    <col min="6145" max="6145" width="20.28515625" style="206" bestFit="1" customWidth="1"/>
    <col min="6146" max="6147" width="11.140625" style="206" customWidth="1"/>
    <col min="6148" max="6148" width="14.5703125" style="206" customWidth="1"/>
    <col min="6149" max="6150" width="11.140625" style="206" customWidth="1"/>
    <col min="6151" max="6151" width="15" style="206" customWidth="1"/>
    <col min="6152" max="6152" width="19.28515625" style="206" customWidth="1"/>
    <col min="6153" max="6400" width="10.140625" style="206"/>
    <col min="6401" max="6401" width="20.28515625" style="206" bestFit="1" customWidth="1"/>
    <col min="6402" max="6403" width="11.140625" style="206" customWidth="1"/>
    <col min="6404" max="6404" width="14.5703125" style="206" customWidth="1"/>
    <col min="6405" max="6406" width="11.140625" style="206" customWidth="1"/>
    <col min="6407" max="6407" width="15" style="206" customWidth="1"/>
    <col min="6408" max="6408" width="19.28515625" style="206" customWidth="1"/>
    <col min="6409" max="6656" width="10.140625" style="206"/>
    <col min="6657" max="6657" width="20.28515625" style="206" bestFit="1" customWidth="1"/>
    <col min="6658" max="6659" width="11.140625" style="206" customWidth="1"/>
    <col min="6660" max="6660" width="14.5703125" style="206" customWidth="1"/>
    <col min="6661" max="6662" width="11.140625" style="206" customWidth="1"/>
    <col min="6663" max="6663" width="15" style="206" customWidth="1"/>
    <col min="6664" max="6664" width="19.28515625" style="206" customWidth="1"/>
    <col min="6665" max="6912" width="10.140625" style="206"/>
    <col min="6913" max="6913" width="20.28515625" style="206" bestFit="1" customWidth="1"/>
    <col min="6914" max="6915" width="11.140625" style="206" customWidth="1"/>
    <col min="6916" max="6916" width="14.5703125" style="206" customWidth="1"/>
    <col min="6917" max="6918" width="11.140625" style="206" customWidth="1"/>
    <col min="6919" max="6919" width="15" style="206" customWidth="1"/>
    <col min="6920" max="6920" width="19.28515625" style="206" customWidth="1"/>
    <col min="6921" max="7168" width="10.140625" style="206"/>
    <col min="7169" max="7169" width="20.28515625" style="206" bestFit="1" customWidth="1"/>
    <col min="7170" max="7171" width="11.140625" style="206" customWidth="1"/>
    <col min="7172" max="7172" width="14.5703125" style="206" customWidth="1"/>
    <col min="7173" max="7174" width="11.140625" style="206" customWidth="1"/>
    <col min="7175" max="7175" width="15" style="206" customWidth="1"/>
    <col min="7176" max="7176" width="19.28515625" style="206" customWidth="1"/>
    <col min="7177" max="7424" width="10.140625" style="206"/>
    <col min="7425" max="7425" width="20.28515625" style="206" bestFit="1" customWidth="1"/>
    <col min="7426" max="7427" width="11.140625" style="206" customWidth="1"/>
    <col min="7428" max="7428" width="14.5703125" style="206" customWidth="1"/>
    <col min="7429" max="7430" width="11.140625" style="206" customWidth="1"/>
    <col min="7431" max="7431" width="15" style="206" customWidth="1"/>
    <col min="7432" max="7432" width="19.28515625" style="206" customWidth="1"/>
    <col min="7433" max="7680" width="10.140625" style="206"/>
    <col min="7681" max="7681" width="20.28515625" style="206" bestFit="1" customWidth="1"/>
    <col min="7682" max="7683" width="11.140625" style="206" customWidth="1"/>
    <col min="7684" max="7684" width="14.5703125" style="206" customWidth="1"/>
    <col min="7685" max="7686" width="11.140625" style="206" customWidth="1"/>
    <col min="7687" max="7687" width="15" style="206" customWidth="1"/>
    <col min="7688" max="7688" width="19.28515625" style="206" customWidth="1"/>
    <col min="7689" max="7936" width="10.140625" style="206"/>
    <col min="7937" max="7937" width="20.28515625" style="206" bestFit="1" customWidth="1"/>
    <col min="7938" max="7939" width="11.140625" style="206" customWidth="1"/>
    <col min="7940" max="7940" width="14.5703125" style="206" customWidth="1"/>
    <col min="7941" max="7942" width="11.140625" style="206" customWidth="1"/>
    <col min="7943" max="7943" width="15" style="206" customWidth="1"/>
    <col min="7944" max="7944" width="19.28515625" style="206" customWidth="1"/>
    <col min="7945" max="8192" width="10.140625" style="206"/>
    <col min="8193" max="8193" width="20.28515625" style="206" bestFit="1" customWidth="1"/>
    <col min="8194" max="8195" width="11.140625" style="206" customWidth="1"/>
    <col min="8196" max="8196" width="14.5703125" style="206" customWidth="1"/>
    <col min="8197" max="8198" width="11.140625" style="206" customWidth="1"/>
    <col min="8199" max="8199" width="15" style="206" customWidth="1"/>
    <col min="8200" max="8200" width="19.28515625" style="206" customWidth="1"/>
    <col min="8201" max="8448" width="10.140625" style="206"/>
    <col min="8449" max="8449" width="20.28515625" style="206" bestFit="1" customWidth="1"/>
    <col min="8450" max="8451" width="11.140625" style="206" customWidth="1"/>
    <col min="8452" max="8452" width="14.5703125" style="206" customWidth="1"/>
    <col min="8453" max="8454" width="11.140625" style="206" customWidth="1"/>
    <col min="8455" max="8455" width="15" style="206" customWidth="1"/>
    <col min="8456" max="8456" width="19.28515625" style="206" customWidth="1"/>
    <col min="8457" max="8704" width="10.140625" style="206"/>
    <col min="8705" max="8705" width="20.28515625" style="206" bestFit="1" customWidth="1"/>
    <col min="8706" max="8707" width="11.140625" style="206" customWidth="1"/>
    <col min="8708" max="8708" width="14.5703125" style="206" customWidth="1"/>
    <col min="8709" max="8710" width="11.140625" style="206" customWidth="1"/>
    <col min="8711" max="8711" width="15" style="206" customWidth="1"/>
    <col min="8712" max="8712" width="19.28515625" style="206" customWidth="1"/>
    <col min="8713" max="8960" width="10.140625" style="206"/>
    <col min="8961" max="8961" width="20.28515625" style="206" bestFit="1" customWidth="1"/>
    <col min="8962" max="8963" width="11.140625" style="206" customWidth="1"/>
    <col min="8964" max="8964" width="14.5703125" style="206" customWidth="1"/>
    <col min="8965" max="8966" width="11.140625" style="206" customWidth="1"/>
    <col min="8967" max="8967" width="15" style="206" customWidth="1"/>
    <col min="8968" max="8968" width="19.28515625" style="206" customWidth="1"/>
    <col min="8969" max="9216" width="10.140625" style="206"/>
    <col min="9217" max="9217" width="20.28515625" style="206" bestFit="1" customWidth="1"/>
    <col min="9218" max="9219" width="11.140625" style="206" customWidth="1"/>
    <col min="9220" max="9220" width="14.5703125" style="206" customWidth="1"/>
    <col min="9221" max="9222" width="11.140625" style="206" customWidth="1"/>
    <col min="9223" max="9223" width="15" style="206" customWidth="1"/>
    <col min="9224" max="9224" width="19.28515625" style="206" customWidth="1"/>
    <col min="9225" max="9472" width="10.140625" style="206"/>
    <col min="9473" max="9473" width="20.28515625" style="206" bestFit="1" customWidth="1"/>
    <col min="9474" max="9475" width="11.140625" style="206" customWidth="1"/>
    <col min="9476" max="9476" width="14.5703125" style="206" customWidth="1"/>
    <col min="9477" max="9478" width="11.140625" style="206" customWidth="1"/>
    <col min="9479" max="9479" width="15" style="206" customWidth="1"/>
    <col min="9480" max="9480" width="19.28515625" style="206" customWidth="1"/>
    <col min="9481" max="9728" width="10.140625" style="206"/>
    <col min="9729" max="9729" width="20.28515625" style="206" bestFit="1" customWidth="1"/>
    <col min="9730" max="9731" width="11.140625" style="206" customWidth="1"/>
    <col min="9732" max="9732" width="14.5703125" style="206" customWidth="1"/>
    <col min="9733" max="9734" width="11.140625" style="206" customWidth="1"/>
    <col min="9735" max="9735" width="15" style="206" customWidth="1"/>
    <col min="9736" max="9736" width="19.28515625" style="206" customWidth="1"/>
    <col min="9737" max="9984" width="10.140625" style="206"/>
    <col min="9985" max="9985" width="20.28515625" style="206" bestFit="1" customWidth="1"/>
    <col min="9986" max="9987" width="11.140625" style="206" customWidth="1"/>
    <col min="9988" max="9988" width="14.5703125" style="206" customWidth="1"/>
    <col min="9989" max="9990" width="11.140625" style="206" customWidth="1"/>
    <col min="9991" max="9991" width="15" style="206" customWidth="1"/>
    <col min="9992" max="9992" width="19.28515625" style="206" customWidth="1"/>
    <col min="9993" max="10240" width="10.140625" style="206"/>
    <col min="10241" max="10241" width="20.28515625" style="206" bestFit="1" customWidth="1"/>
    <col min="10242" max="10243" width="11.140625" style="206" customWidth="1"/>
    <col min="10244" max="10244" width="14.5703125" style="206" customWidth="1"/>
    <col min="10245" max="10246" width="11.140625" style="206" customWidth="1"/>
    <col min="10247" max="10247" width="15" style="206" customWidth="1"/>
    <col min="10248" max="10248" width="19.28515625" style="206" customWidth="1"/>
    <col min="10249" max="10496" width="10.140625" style="206"/>
    <col min="10497" max="10497" width="20.28515625" style="206" bestFit="1" customWidth="1"/>
    <col min="10498" max="10499" width="11.140625" style="206" customWidth="1"/>
    <col min="10500" max="10500" width="14.5703125" style="206" customWidth="1"/>
    <col min="10501" max="10502" width="11.140625" style="206" customWidth="1"/>
    <col min="10503" max="10503" width="15" style="206" customWidth="1"/>
    <col min="10504" max="10504" width="19.28515625" style="206" customWidth="1"/>
    <col min="10505" max="10752" width="10.140625" style="206"/>
    <col min="10753" max="10753" width="20.28515625" style="206" bestFit="1" customWidth="1"/>
    <col min="10754" max="10755" width="11.140625" style="206" customWidth="1"/>
    <col min="10756" max="10756" width="14.5703125" style="206" customWidth="1"/>
    <col min="10757" max="10758" width="11.140625" style="206" customWidth="1"/>
    <col min="10759" max="10759" width="15" style="206" customWidth="1"/>
    <col min="10760" max="10760" width="19.28515625" style="206" customWidth="1"/>
    <col min="10761" max="11008" width="10.140625" style="206"/>
    <col min="11009" max="11009" width="20.28515625" style="206" bestFit="1" customWidth="1"/>
    <col min="11010" max="11011" width="11.140625" style="206" customWidth="1"/>
    <col min="11012" max="11012" width="14.5703125" style="206" customWidth="1"/>
    <col min="11013" max="11014" width="11.140625" style="206" customWidth="1"/>
    <col min="11015" max="11015" width="15" style="206" customWidth="1"/>
    <col min="11016" max="11016" width="19.28515625" style="206" customWidth="1"/>
    <col min="11017" max="11264" width="10.140625" style="206"/>
    <col min="11265" max="11265" width="20.28515625" style="206" bestFit="1" customWidth="1"/>
    <col min="11266" max="11267" width="11.140625" style="206" customWidth="1"/>
    <col min="11268" max="11268" width="14.5703125" style="206" customWidth="1"/>
    <col min="11269" max="11270" width="11.140625" style="206" customWidth="1"/>
    <col min="11271" max="11271" width="15" style="206" customWidth="1"/>
    <col min="11272" max="11272" width="19.28515625" style="206" customWidth="1"/>
    <col min="11273" max="11520" width="10.140625" style="206"/>
    <col min="11521" max="11521" width="20.28515625" style="206" bestFit="1" customWidth="1"/>
    <col min="11522" max="11523" width="11.140625" style="206" customWidth="1"/>
    <col min="11524" max="11524" width="14.5703125" style="206" customWidth="1"/>
    <col min="11525" max="11526" width="11.140625" style="206" customWidth="1"/>
    <col min="11527" max="11527" width="15" style="206" customWidth="1"/>
    <col min="11528" max="11528" width="19.28515625" style="206" customWidth="1"/>
    <col min="11529" max="11776" width="10.140625" style="206"/>
    <col min="11777" max="11777" width="20.28515625" style="206" bestFit="1" customWidth="1"/>
    <col min="11778" max="11779" width="11.140625" style="206" customWidth="1"/>
    <col min="11780" max="11780" width="14.5703125" style="206" customWidth="1"/>
    <col min="11781" max="11782" width="11.140625" style="206" customWidth="1"/>
    <col min="11783" max="11783" width="15" style="206" customWidth="1"/>
    <col min="11784" max="11784" width="19.28515625" style="206" customWidth="1"/>
    <col min="11785" max="12032" width="10.140625" style="206"/>
    <col min="12033" max="12033" width="20.28515625" style="206" bestFit="1" customWidth="1"/>
    <col min="12034" max="12035" width="11.140625" style="206" customWidth="1"/>
    <col min="12036" max="12036" width="14.5703125" style="206" customWidth="1"/>
    <col min="12037" max="12038" width="11.140625" style="206" customWidth="1"/>
    <col min="12039" max="12039" width="15" style="206" customWidth="1"/>
    <col min="12040" max="12040" width="19.28515625" style="206" customWidth="1"/>
    <col min="12041" max="12288" width="10.140625" style="206"/>
    <col min="12289" max="12289" width="20.28515625" style="206" bestFit="1" customWidth="1"/>
    <col min="12290" max="12291" width="11.140625" style="206" customWidth="1"/>
    <col min="12292" max="12292" width="14.5703125" style="206" customWidth="1"/>
    <col min="12293" max="12294" width="11.140625" style="206" customWidth="1"/>
    <col min="12295" max="12295" width="15" style="206" customWidth="1"/>
    <col min="12296" max="12296" width="19.28515625" style="206" customWidth="1"/>
    <col min="12297" max="12544" width="10.140625" style="206"/>
    <col min="12545" max="12545" width="20.28515625" style="206" bestFit="1" customWidth="1"/>
    <col min="12546" max="12547" width="11.140625" style="206" customWidth="1"/>
    <col min="12548" max="12548" width="14.5703125" style="206" customWidth="1"/>
    <col min="12549" max="12550" width="11.140625" style="206" customWidth="1"/>
    <col min="12551" max="12551" width="15" style="206" customWidth="1"/>
    <col min="12552" max="12552" width="19.28515625" style="206" customWidth="1"/>
    <col min="12553" max="12800" width="10.140625" style="206"/>
    <col min="12801" max="12801" width="20.28515625" style="206" bestFit="1" customWidth="1"/>
    <col min="12802" max="12803" width="11.140625" style="206" customWidth="1"/>
    <col min="12804" max="12804" width="14.5703125" style="206" customWidth="1"/>
    <col min="12805" max="12806" width="11.140625" style="206" customWidth="1"/>
    <col min="12807" max="12807" width="15" style="206" customWidth="1"/>
    <col min="12808" max="12808" width="19.28515625" style="206" customWidth="1"/>
    <col min="12809" max="13056" width="10.140625" style="206"/>
    <col min="13057" max="13057" width="20.28515625" style="206" bestFit="1" customWidth="1"/>
    <col min="13058" max="13059" width="11.140625" style="206" customWidth="1"/>
    <col min="13060" max="13060" width="14.5703125" style="206" customWidth="1"/>
    <col min="13061" max="13062" width="11.140625" style="206" customWidth="1"/>
    <col min="13063" max="13063" width="15" style="206" customWidth="1"/>
    <col min="13064" max="13064" width="19.28515625" style="206" customWidth="1"/>
    <col min="13065" max="13312" width="10.140625" style="206"/>
    <col min="13313" max="13313" width="20.28515625" style="206" bestFit="1" customWidth="1"/>
    <col min="13314" max="13315" width="11.140625" style="206" customWidth="1"/>
    <col min="13316" max="13316" width="14.5703125" style="206" customWidth="1"/>
    <col min="13317" max="13318" width="11.140625" style="206" customWidth="1"/>
    <col min="13319" max="13319" width="15" style="206" customWidth="1"/>
    <col min="13320" max="13320" width="19.28515625" style="206" customWidth="1"/>
    <col min="13321" max="13568" width="10.140625" style="206"/>
    <col min="13569" max="13569" width="20.28515625" style="206" bestFit="1" customWidth="1"/>
    <col min="13570" max="13571" width="11.140625" style="206" customWidth="1"/>
    <col min="13572" max="13572" width="14.5703125" style="206" customWidth="1"/>
    <col min="13573" max="13574" width="11.140625" style="206" customWidth="1"/>
    <col min="13575" max="13575" width="15" style="206" customWidth="1"/>
    <col min="13576" max="13576" width="19.28515625" style="206" customWidth="1"/>
    <col min="13577" max="13824" width="10.140625" style="206"/>
    <col min="13825" max="13825" width="20.28515625" style="206" bestFit="1" customWidth="1"/>
    <col min="13826" max="13827" width="11.140625" style="206" customWidth="1"/>
    <col min="13828" max="13828" width="14.5703125" style="206" customWidth="1"/>
    <col min="13829" max="13830" width="11.140625" style="206" customWidth="1"/>
    <col min="13831" max="13831" width="15" style="206" customWidth="1"/>
    <col min="13832" max="13832" width="19.28515625" style="206" customWidth="1"/>
    <col min="13833" max="14080" width="10.140625" style="206"/>
    <col min="14081" max="14081" width="20.28515625" style="206" bestFit="1" customWidth="1"/>
    <col min="14082" max="14083" width="11.140625" style="206" customWidth="1"/>
    <col min="14084" max="14084" width="14.5703125" style="206" customWidth="1"/>
    <col min="14085" max="14086" width="11.140625" style="206" customWidth="1"/>
    <col min="14087" max="14087" width="15" style="206" customWidth="1"/>
    <col min="14088" max="14088" width="19.28515625" style="206" customWidth="1"/>
    <col min="14089" max="14336" width="10.140625" style="206"/>
    <col min="14337" max="14337" width="20.28515625" style="206" bestFit="1" customWidth="1"/>
    <col min="14338" max="14339" width="11.140625" style="206" customWidth="1"/>
    <col min="14340" max="14340" width="14.5703125" style="206" customWidth="1"/>
    <col min="14341" max="14342" width="11.140625" style="206" customWidth="1"/>
    <col min="14343" max="14343" width="15" style="206" customWidth="1"/>
    <col min="14344" max="14344" width="19.28515625" style="206" customWidth="1"/>
    <col min="14345" max="14592" width="10.140625" style="206"/>
    <col min="14593" max="14593" width="20.28515625" style="206" bestFit="1" customWidth="1"/>
    <col min="14594" max="14595" width="11.140625" style="206" customWidth="1"/>
    <col min="14596" max="14596" width="14.5703125" style="206" customWidth="1"/>
    <col min="14597" max="14598" width="11.140625" style="206" customWidth="1"/>
    <col min="14599" max="14599" width="15" style="206" customWidth="1"/>
    <col min="14600" max="14600" width="19.28515625" style="206" customWidth="1"/>
    <col min="14601" max="14848" width="10.140625" style="206"/>
    <col min="14849" max="14849" width="20.28515625" style="206" bestFit="1" customWidth="1"/>
    <col min="14850" max="14851" width="11.140625" style="206" customWidth="1"/>
    <col min="14852" max="14852" width="14.5703125" style="206" customWidth="1"/>
    <col min="14853" max="14854" width="11.140625" style="206" customWidth="1"/>
    <col min="14855" max="14855" width="15" style="206" customWidth="1"/>
    <col min="14856" max="14856" width="19.28515625" style="206" customWidth="1"/>
    <col min="14857" max="15104" width="10.140625" style="206"/>
    <col min="15105" max="15105" width="20.28515625" style="206" bestFit="1" customWidth="1"/>
    <col min="15106" max="15107" width="11.140625" style="206" customWidth="1"/>
    <col min="15108" max="15108" width="14.5703125" style="206" customWidth="1"/>
    <col min="15109" max="15110" width="11.140625" style="206" customWidth="1"/>
    <col min="15111" max="15111" width="15" style="206" customWidth="1"/>
    <col min="15112" max="15112" width="19.28515625" style="206" customWidth="1"/>
    <col min="15113" max="15360" width="10.140625" style="206"/>
    <col min="15361" max="15361" width="20.28515625" style="206" bestFit="1" customWidth="1"/>
    <col min="15362" max="15363" width="11.140625" style="206" customWidth="1"/>
    <col min="15364" max="15364" width="14.5703125" style="206" customWidth="1"/>
    <col min="15365" max="15366" width="11.140625" style="206" customWidth="1"/>
    <col min="15367" max="15367" width="15" style="206" customWidth="1"/>
    <col min="15368" max="15368" width="19.28515625" style="206" customWidth="1"/>
    <col min="15369" max="15616" width="10.140625" style="206"/>
    <col min="15617" max="15617" width="20.28515625" style="206" bestFit="1" customWidth="1"/>
    <col min="15618" max="15619" width="11.140625" style="206" customWidth="1"/>
    <col min="15620" max="15620" width="14.5703125" style="206" customWidth="1"/>
    <col min="15621" max="15622" width="11.140625" style="206" customWidth="1"/>
    <col min="15623" max="15623" width="15" style="206" customWidth="1"/>
    <col min="15624" max="15624" width="19.28515625" style="206" customWidth="1"/>
    <col min="15625" max="15872" width="10.140625" style="206"/>
    <col min="15873" max="15873" width="20.28515625" style="206" bestFit="1" customWidth="1"/>
    <col min="15874" max="15875" width="11.140625" style="206" customWidth="1"/>
    <col min="15876" max="15876" width="14.5703125" style="206" customWidth="1"/>
    <col min="15877" max="15878" width="11.140625" style="206" customWidth="1"/>
    <col min="15879" max="15879" width="15" style="206" customWidth="1"/>
    <col min="15880" max="15880" width="19.28515625" style="206" customWidth="1"/>
    <col min="15881" max="16128" width="10.140625" style="206"/>
    <col min="16129" max="16129" width="20.28515625" style="206" bestFit="1" customWidth="1"/>
    <col min="16130" max="16131" width="11.140625" style="206" customWidth="1"/>
    <col min="16132" max="16132" width="14.5703125" style="206" customWidth="1"/>
    <col min="16133" max="16134" width="11.140625" style="206" customWidth="1"/>
    <col min="16135" max="16135" width="15" style="206" customWidth="1"/>
    <col min="16136" max="16136" width="19.28515625" style="206" customWidth="1"/>
    <col min="16137" max="16384" width="10.140625" style="206"/>
  </cols>
  <sheetData>
    <row r="1" spans="1:10" ht="34.5" customHeight="1" thickBot="1">
      <c r="A1" s="346" t="s">
        <v>439</v>
      </c>
      <c r="B1" s="346"/>
      <c r="C1" s="346"/>
      <c r="D1" s="346"/>
      <c r="E1" s="346"/>
      <c r="F1" s="346"/>
      <c r="G1" s="346"/>
      <c r="H1" s="396"/>
      <c r="I1" s="397"/>
      <c r="J1" s="397"/>
    </row>
    <row r="2" spans="1:10" ht="21.75" thickBot="1">
      <c r="A2" s="398" t="s">
        <v>256</v>
      </c>
      <c r="B2" s="398" t="s">
        <v>257</v>
      </c>
      <c r="C2" s="398"/>
      <c r="D2" s="398"/>
      <c r="E2" s="398" t="s">
        <v>258</v>
      </c>
      <c r="F2" s="398"/>
      <c r="G2" s="398"/>
    </row>
    <row r="3" spans="1:10" ht="21.75" thickBot="1">
      <c r="A3" s="399"/>
      <c r="B3" s="207" t="s">
        <v>105</v>
      </c>
      <c r="C3" s="207" t="s">
        <v>107</v>
      </c>
      <c r="D3" s="207" t="s">
        <v>40</v>
      </c>
      <c r="E3" s="207" t="s">
        <v>259</v>
      </c>
      <c r="F3" s="207" t="s">
        <v>260</v>
      </c>
      <c r="G3" s="207" t="s">
        <v>40</v>
      </c>
    </row>
    <row r="4" spans="1:10">
      <c r="A4" s="4">
        <v>1395</v>
      </c>
      <c r="B4" s="4">
        <v>18007</v>
      </c>
      <c r="C4" s="4">
        <v>515</v>
      </c>
      <c r="D4" s="4">
        <v>18522</v>
      </c>
      <c r="E4" s="4">
        <v>3649</v>
      </c>
      <c r="F4" s="4">
        <v>14873</v>
      </c>
      <c r="G4" s="4">
        <v>18522</v>
      </c>
    </row>
    <row r="5" spans="1:10">
      <c r="A5" s="4">
        <v>1396</v>
      </c>
      <c r="B5" s="4">
        <v>18329</v>
      </c>
      <c r="C5" s="4">
        <v>547</v>
      </c>
      <c r="D5" s="4">
        <v>18876</v>
      </c>
      <c r="E5" s="4">
        <v>4010</v>
      </c>
      <c r="F5" s="4">
        <v>14866</v>
      </c>
      <c r="G5" s="4">
        <v>18876</v>
      </c>
    </row>
    <row r="6" spans="1:10">
      <c r="A6" s="4">
        <v>1397</v>
      </c>
      <c r="B6" s="4">
        <v>16330</v>
      </c>
      <c r="C6" s="4">
        <v>1289</v>
      </c>
      <c r="D6" s="4">
        <v>17619</v>
      </c>
      <c r="E6" s="4">
        <v>5488</v>
      </c>
      <c r="F6" s="4">
        <v>12131</v>
      </c>
      <c r="G6" s="4">
        <v>17619</v>
      </c>
    </row>
    <row r="7" spans="1:10">
      <c r="A7" s="4">
        <v>1398</v>
      </c>
      <c r="B7" s="4">
        <v>20857</v>
      </c>
      <c r="C7" s="4">
        <v>705</v>
      </c>
      <c r="D7" s="4">
        <v>21562</v>
      </c>
      <c r="E7" s="4">
        <v>11153</v>
      </c>
      <c r="F7" s="4">
        <v>10409</v>
      </c>
      <c r="G7" s="4">
        <v>21562</v>
      </c>
    </row>
    <row r="8" spans="1:10">
      <c r="A8" s="4">
        <v>1399</v>
      </c>
      <c r="B8" s="4">
        <v>42898</v>
      </c>
      <c r="C8" s="4">
        <v>1593</v>
      </c>
      <c r="D8" s="4">
        <v>44491</v>
      </c>
      <c r="E8" s="4">
        <v>22587</v>
      </c>
      <c r="F8" s="4">
        <v>21904</v>
      </c>
      <c r="G8" s="4">
        <v>44491</v>
      </c>
    </row>
    <row r="9" spans="1:10" ht="21.75" thickBot="1">
      <c r="A9" s="4">
        <v>1400</v>
      </c>
      <c r="B9" s="4">
        <f t="shared" ref="B9:G9" si="0">SUM(B10:B42)</f>
        <v>43990</v>
      </c>
      <c r="C9" s="3">
        <f t="shared" si="0"/>
        <v>1914</v>
      </c>
      <c r="D9" s="4">
        <f t="shared" si="0"/>
        <v>45904</v>
      </c>
      <c r="E9" s="3">
        <f t="shared" si="0"/>
        <v>24910</v>
      </c>
      <c r="F9" s="4">
        <f t="shared" si="0"/>
        <v>20994</v>
      </c>
      <c r="G9" s="3">
        <f t="shared" si="0"/>
        <v>45904</v>
      </c>
    </row>
    <row r="10" spans="1:10" ht="21.75" thickBot="1">
      <c r="A10" s="5" t="s">
        <v>261</v>
      </c>
      <c r="B10" s="208">
        <v>1830</v>
      </c>
      <c r="C10" s="94">
        <v>49</v>
      </c>
      <c r="D10" s="209">
        <f>SUM(B10:C10)</f>
        <v>1879</v>
      </c>
      <c r="E10" s="94">
        <v>1155</v>
      </c>
      <c r="F10" s="210">
        <v>724</v>
      </c>
      <c r="G10" s="147">
        <f>SUM(E10:F10)</f>
        <v>1879</v>
      </c>
    </row>
    <row r="11" spans="1:10" ht="21.75" thickBot="1">
      <c r="A11" s="11" t="s">
        <v>262</v>
      </c>
      <c r="B11" s="211">
        <v>958</v>
      </c>
      <c r="C11" s="94">
        <v>30</v>
      </c>
      <c r="D11" s="209">
        <f t="shared" ref="D11:D42" si="1">SUM(B11:C11)</f>
        <v>988</v>
      </c>
      <c r="E11" s="94">
        <v>679</v>
      </c>
      <c r="F11" s="212">
        <v>309</v>
      </c>
      <c r="G11" s="147">
        <f t="shared" ref="G11:G42" si="2">SUM(E11:F11)</f>
        <v>988</v>
      </c>
    </row>
    <row r="12" spans="1:10" ht="21.75" thickBot="1">
      <c r="A12" s="11" t="s">
        <v>13</v>
      </c>
      <c r="B12" s="211">
        <v>216</v>
      </c>
      <c r="C12" s="94">
        <v>2</v>
      </c>
      <c r="D12" s="209">
        <f t="shared" si="1"/>
        <v>218</v>
      </c>
      <c r="E12" s="94">
        <v>80</v>
      </c>
      <c r="F12" s="212">
        <v>138</v>
      </c>
      <c r="G12" s="147">
        <f t="shared" si="2"/>
        <v>218</v>
      </c>
    </row>
    <row r="13" spans="1:10" ht="21.75" thickBot="1">
      <c r="A13" s="11" t="s">
        <v>14</v>
      </c>
      <c r="B13" s="208">
        <v>3682</v>
      </c>
      <c r="C13" s="94">
        <v>185</v>
      </c>
      <c r="D13" s="209">
        <f t="shared" si="1"/>
        <v>3867</v>
      </c>
      <c r="E13" s="94">
        <v>2840</v>
      </c>
      <c r="F13" s="212">
        <v>1027</v>
      </c>
      <c r="G13" s="147">
        <f t="shared" si="2"/>
        <v>3867</v>
      </c>
    </row>
    <row r="14" spans="1:10" ht="21.75" thickBot="1">
      <c r="A14" s="11" t="s">
        <v>33</v>
      </c>
      <c r="B14" s="208">
        <v>4126</v>
      </c>
      <c r="C14" s="94">
        <v>470</v>
      </c>
      <c r="D14" s="209">
        <f t="shared" si="1"/>
        <v>4596</v>
      </c>
      <c r="E14" s="94">
        <v>2402</v>
      </c>
      <c r="F14" s="208">
        <v>2194</v>
      </c>
      <c r="G14" s="147">
        <f t="shared" si="2"/>
        <v>4596</v>
      </c>
    </row>
    <row r="15" spans="1:10" ht="21.75" thickBot="1">
      <c r="A15" s="11" t="s">
        <v>15</v>
      </c>
      <c r="B15" s="208">
        <v>274</v>
      </c>
      <c r="C15" s="94">
        <v>6</v>
      </c>
      <c r="D15" s="209">
        <f t="shared" si="1"/>
        <v>280</v>
      </c>
      <c r="E15" s="94">
        <v>83</v>
      </c>
      <c r="F15" s="208">
        <v>197</v>
      </c>
      <c r="G15" s="147">
        <f t="shared" si="2"/>
        <v>280</v>
      </c>
    </row>
    <row r="16" spans="1:10" ht="21.75" thickBot="1">
      <c r="A16" s="11" t="s">
        <v>16</v>
      </c>
      <c r="B16" s="208">
        <v>2319</v>
      </c>
      <c r="C16" s="94">
        <v>18</v>
      </c>
      <c r="D16" s="209">
        <f t="shared" si="1"/>
        <v>2337</v>
      </c>
      <c r="E16" s="94">
        <v>1235</v>
      </c>
      <c r="F16" s="208">
        <v>1102</v>
      </c>
      <c r="G16" s="147">
        <f t="shared" si="2"/>
        <v>2337</v>
      </c>
    </row>
    <row r="17" spans="1:7" ht="21.75" thickBot="1">
      <c r="A17" s="11" t="s">
        <v>263</v>
      </c>
      <c r="B17" s="208">
        <v>590</v>
      </c>
      <c r="C17" s="94">
        <v>21</v>
      </c>
      <c r="D17" s="209">
        <f t="shared" si="1"/>
        <v>611</v>
      </c>
      <c r="E17" s="94">
        <v>227</v>
      </c>
      <c r="F17" s="208">
        <v>384</v>
      </c>
      <c r="G17" s="147">
        <f t="shared" si="2"/>
        <v>611</v>
      </c>
    </row>
    <row r="18" spans="1:7" ht="21.75" thickBot="1">
      <c r="A18" s="11" t="s">
        <v>31</v>
      </c>
      <c r="B18" s="208">
        <v>855</v>
      </c>
      <c r="C18" s="94">
        <v>2</v>
      </c>
      <c r="D18" s="209">
        <f t="shared" si="1"/>
        <v>857</v>
      </c>
      <c r="E18" s="94">
        <v>125</v>
      </c>
      <c r="F18" s="208">
        <v>732</v>
      </c>
      <c r="G18" s="147">
        <f t="shared" si="2"/>
        <v>857</v>
      </c>
    </row>
    <row r="19" spans="1:7" ht="21.75" thickBot="1">
      <c r="A19" s="11" t="s">
        <v>30</v>
      </c>
      <c r="B19" s="208">
        <v>1927</v>
      </c>
      <c r="C19" s="94">
        <v>59</v>
      </c>
      <c r="D19" s="209">
        <f t="shared" si="1"/>
        <v>1986</v>
      </c>
      <c r="E19" s="94">
        <v>1017</v>
      </c>
      <c r="F19" s="208">
        <v>969</v>
      </c>
      <c r="G19" s="147">
        <f t="shared" si="2"/>
        <v>1986</v>
      </c>
    </row>
    <row r="20" spans="1:7" ht="21.75" thickBot="1">
      <c r="A20" s="11" t="s">
        <v>29</v>
      </c>
      <c r="B20" s="208">
        <v>140</v>
      </c>
      <c r="C20" s="94">
        <v>6</v>
      </c>
      <c r="D20" s="209">
        <f t="shared" si="1"/>
        <v>146</v>
      </c>
      <c r="E20" s="94">
        <v>87</v>
      </c>
      <c r="F20" s="208">
        <v>59</v>
      </c>
      <c r="G20" s="147">
        <f t="shared" si="2"/>
        <v>146</v>
      </c>
    </row>
    <row r="21" spans="1:7" ht="21.75" thickBot="1">
      <c r="A21" s="11" t="s">
        <v>17</v>
      </c>
      <c r="B21" s="208">
        <v>2948</v>
      </c>
      <c r="C21" s="94">
        <v>69</v>
      </c>
      <c r="D21" s="209">
        <f t="shared" si="1"/>
        <v>3017</v>
      </c>
      <c r="E21" s="94">
        <v>1392</v>
      </c>
      <c r="F21" s="208">
        <v>1625</v>
      </c>
      <c r="G21" s="147">
        <f t="shared" si="2"/>
        <v>3017</v>
      </c>
    </row>
    <row r="22" spans="1:7" ht="21.75" thickBot="1">
      <c r="A22" s="11" t="s">
        <v>18</v>
      </c>
      <c r="B22" s="208">
        <v>1518</v>
      </c>
      <c r="C22" s="94">
        <v>49</v>
      </c>
      <c r="D22" s="209">
        <f t="shared" si="1"/>
        <v>1567</v>
      </c>
      <c r="E22" s="94">
        <v>778</v>
      </c>
      <c r="F22" s="208">
        <v>789</v>
      </c>
      <c r="G22" s="147">
        <f t="shared" si="2"/>
        <v>1567</v>
      </c>
    </row>
    <row r="23" spans="1:7" ht="21.75" thickBot="1">
      <c r="A23" s="11" t="s">
        <v>19</v>
      </c>
      <c r="B23" s="208">
        <v>596</v>
      </c>
      <c r="C23" s="94">
        <v>39</v>
      </c>
      <c r="D23" s="209">
        <f t="shared" si="1"/>
        <v>635</v>
      </c>
      <c r="E23" s="94">
        <v>249</v>
      </c>
      <c r="F23" s="208">
        <v>386</v>
      </c>
      <c r="G23" s="147">
        <f t="shared" si="2"/>
        <v>635</v>
      </c>
    </row>
    <row r="24" spans="1:7" ht="21.75" thickBot="1">
      <c r="A24" s="11" t="s">
        <v>264</v>
      </c>
      <c r="B24" s="208">
        <v>171</v>
      </c>
      <c r="C24" s="94">
        <v>6</v>
      </c>
      <c r="D24" s="209">
        <f t="shared" si="1"/>
        <v>177</v>
      </c>
      <c r="E24" s="94">
        <v>33</v>
      </c>
      <c r="F24" s="208">
        <v>144</v>
      </c>
      <c r="G24" s="147">
        <f t="shared" si="2"/>
        <v>177</v>
      </c>
    </row>
    <row r="25" spans="1:7" ht="21.75" thickBot="1">
      <c r="A25" s="11" t="s">
        <v>265</v>
      </c>
      <c r="B25" s="208">
        <v>829</v>
      </c>
      <c r="C25" s="94">
        <v>24</v>
      </c>
      <c r="D25" s="209">
        <f t="shared" si="1"/>
        <v>853</v>
      </c>
      <c r="E25" s="94">
        <v>410</v>
      </c>
      <c r="F25" s="208">
        <v>443</v>
      </c>
      <c r="G25" s="147">
        <f t="shared" si="2"/>
        <v>853</v>
      </c>
    </row>
    <row r="26" spans="1:7" ht="21.75" thickBot="1">
      <c r="A26" s="11" t="s">
        <v>266</v>
      </c>
      <c r="B26" s="208">
        <v>3845</v>
      </c>
      <c r="C26" s="94">
        <v>177</v>
      </c>
      <c r="D26" s="209">
        <f t="shared" si="1"/>
        <v>4022</v>
      </c>
      <c r="E26" s="94">
        <v>2312</v>
      </c>
      <c r="F26" s="208">
        <v>1710</v>
      </c>
      <c r="G26" s="147">
        <f t="shared" si="2"/>
        <v>4022</v>
      </c>
    </row>
    <row r="27" spans="1:7" ht="21.75" thickBot="1">
      <c r="A27" s="11" t="s">
        <v>267</v>
      </c>
      <c r="B27" s="208">
        <v>2223</v>
      </c>
      <c r="C27" s="94">
        <v>100</v>
      </c>
      <c r="D27" s="209">
        <f t="shared" si="1"/>
        <v>2323</v>
      </c>
      <c r="E27" s="94">
        <v>1628</v>
      </c>
      <c r="F27" s="208">
        <v>695</v>
      </c>
      <c r="G27" s="147">
        <f t="shared" si="2"/>
        <v>2323</v>
      </c>
    </row>
    <row r="28" spans="1:7" ht="21.75" thickBot="1">
      <c r="A28" s="11" t="s">
        <v>20</v>
      </c>
      <c r="B28" s="208">
        <v>1291</v>
      </c>
      <c r="C28" s="94">
        <v>51</v>
      </c>
      <c r="D28" s="209">
        <f t="shared" si="1"/>
        <v>1342</v>
      </c>
      <c r="E28" s="94">
        <v>536</v>
      </c>
      <c r="F28" s="208">
        <v>806</v>
      </c>
      <c r="G28" s="147">
        <f t="shared" si="2"/>
        <v>1342</v>
      </c>
    </row>
    <row r="29" spans="1:7" ht="21.75" thickBot="1">
      <c r="A29" s="11" t="s">
        <v>21</v>
      </c>
      <c r="B29" s="208">
        <v>2924</v>
      </c>
      <c r="C29" s="94">
        <v>118</v>
      </c>
      <c r="D29" s="209">
        <f t="shared" si="1"/>
        <v>3042</v>
      </c>
      <c r="E29" s="94">
        <v>2721</v>
      </c>
      <c r="F29" s="208">
        <v>321</v>
      </c>
      <c r="G29" s="147">
        <f t="shared" si="2"/>
        <v>3042</v>
      </c>
    </row>
    <row r="30" spans="1:7" ht="21.75" thickBot="1">
      <c r="A30" s="11" t="s">
        <v>22</v>
      </c>
      <c r="B30" s="208">
        <v>700</v>
      </c>
      <c r="C30" s="94">
        <v>37</v>
      </c>
      <c r="D30" s="209">
        <f t="shared" si="1"/>
        <v>737</v>
      </c>
      <c r="E30" s="94">
        <v>477</v>
      </c>
      <c r="F30" s="208">
        <v>260</v>
      </c>
      <c r="G30" s="147">
        <f t="shared" si="2"/>
        <v>737</v>
      </c>
    </row>
    <row r="31" spans="1:7" ht="21.75" thickBot="1">
      <c r="A31" s="11" t="s">
        <v>129</v>
      </c>
      <c r="B31" s="208">
        <v>348</v>
      </c>
      <c r="C31" s="94">
        <v>10</v>
      </c>
      <c r="D31" s="209">
        <f t="shared" si="1"/>
        <v>358</v>
      </c>
      <c r="E31" s="94">
        <v>124</v>
      </c>
      <c r="F31" s="208">
        <v>234</v>
      </c>
      <c r="G31" s="147">
        <f t="shared" si="2"/>
        <v>358</v>
      </c>
    </row>
    <row r="32" spans="1:7" ht="21.75" thickBot="1">
      <c r="A32" s="11" t="s">
        <v>130</v>
      </c>
      <c r="B32" s="208">
        <v>1079</v>
      </c>
      <c r="C32" s="94">
        <v>17</v>
      </c>
      <c r="D32" s="209">
        <f t="shared" si="1"/>
        <v>1096</v>
      </c>
      <c r="E32" s="94">
        <v>434</v>
      </c>
      <c r="F32" s="208">
        <v>662</v>
      </c>
      <c r="G32" s="147">
        <f t="shared" si="2"/>
        <v>1096</v>
      </c>
    </row>
    <row r="33" spans="1:7" ht="21.75" thickBot="1">
      <c r="A33" s="11" t="s">
        <v>131</v>
      </c>
      <c r="B33" s="208">
        <v>431</v>
      </c>
      <c r="C33" s="94">
        <v>10</v>
      </c>
      <c r="D33" s="209">
        <f t="shared" si="1"/>
        <v>441</v>
      </c>
      <c r="E33" s="94">
        <v>117</v>
      </c>
      <c r="F33" s="208">
        <v>324</v>
      </c>
      <c r="G33" s="147">
        <f t="shared" si="2"/>
        <v>441</v>
      </c>
    </row>
    <row r="34" spans="1:7" ht="21.75" thickBot="1">
      <c r="A34" s="11" t="s">
        <v>268</v>
      </c>
      <c r="B34" s="208">
        <v>356</v>
      </c>
      <c r="C34" s="94">
        <v>9</v>
      </c>
      <c r="D34" s="209">
        <f t="shared" si="1"/>
        <v>365</v>
      </c>
      <c r="E34" s="94">
        <v>107</v>
      </c>
      <c r="F34" s="208">
        <v>258</v>
      </c>
      <c r="G34" s="147">
        <f t="shared" si="2"/>
        <v>365</v>
      </c>
    </row>
    <row r="35" spans="1:7" ht="21.75" thickBot="1">
      <c r="A35" s="11" t="s">
        <v>132</v>
      </c>
      <c r="B35" s="208">
        <v>541</v>
      </c>
      <c r="C35" s="94">
        <v>7</v>
      </c>
      <c r="D35" s="209">
        <f t="shared" si="1"/>
        <v>548</v>
      </c>
      <c r="E35" s="94">
        <v>187</v>
      </c>
      <c r="F35" s="208">
        <v>361</v>
      </c>
      <c r="G35" s="147">
        <f t="shared" si="2"/>
        <v>548</v>
      </c>
    </row>
    <row r="36" spans="1:7" ht="21.75" thickBot="1">
      <c r="A36" s="11" t="s">
        <v>23</v>
      </c>
      <c r="B36" s="208">
        <v>1409</v>
      </c>
      <c r="C36" s="94">
        <v>95</v>
      </c>
      <c r="D36" s="209">
        <f t="shared" si="1"/>
        <v>1504</v>
      </c>
      <c r="E36" s="94">
        <v>795</v>
      </c>
      <c r="F36" s="208">
        <v>709</v>
      </c>
      <c r="G36" s="147">
        <f t="shared" si="2"/>
        <v>1504</v>
      </c>
    </row>
    <row r="37" spans="1:7" ht="21.75" thickBot="1">
      <c r="A37" s="11" t="s">
        <v>24</v>
      </c>
      <c r="B37" s="208">
        <v>225</v>
      </c>
      <c r="C37" s="94">
        <v>3</v>
      </c>
      <c r="D37" s="209">
        <f t="shared" si="1"/>
        <v>228</v>
      </c>
      <c r="E37" s="94">
        <v>66</v>
      </c>
      <c r="F37" s="208">
        <v>162</v>
      </c>
      <c r="G37" s="147">
        <f t="shared" si="2"/>
        <v>228</v>
      </c>
    </row>
    <row r="38" spans="1:7" ht="21.75" thickBot="1">
      <c r="A38" s="11" t="s">
        <v>25</v>
      </c>
      <c r="B38" s="208">
        <v>934</v>
      </c>
      <c r="C38" s="94">
        <v>23</v>
      </c>
      <c r="D38" s="209">
        <f t="shared" si="1"/>
        <v>957</v>
      </c>
      <c r="E38" s="94">
        <v>476</v>
      </c>
      <c r="F38" s="208">
        <v>481</v>
      </c>
      <c r="G38" s="147">
        <f t="shared" si="2"/>
        <v>957</v>
      </c>
    </row>
    <row r="39" spans="1:7" ht="21.75" thickBot="1">
      <c r="A39" s="11" t="s">
        <v>269</v>
      </c>
      <c r="B39" s="208">
        <v>1689</v>
      </c>
      <c r="C39" s="94">
        <v>109</v>
      </c>
      <c r="D39" s="209">
        <f t="shared" si="1"/>
        <v>1798</v>
      </c>
      <c r="E39" s="94">
        <v>798</v>
      </c>
      <c r="F39" s="208">
        <v>1000</v>
      </c>
      <c r="G39" s="147">
        <f t="shared" si="2"/>
        <v>1798</v>
      </c>
    </row>
    <row r="40" spans="1:7" ht="21.75" thickBot="1">
      <c r="A40" s="11" t="s">
        <v>26</v>
      </c>
      <c r="B40" s="208">
        <v>407</v>
      </c>
      <c r="C40" s="94">
        <v>5</v>
      </c>
      <c r="D40" s="209">
        <f t="shared" si="1"/>
        <v>412</v>
      </c>
      <c r="E40" s="94">
        <v>328</v>
      </c>
      <c r="F40" s="208">
        <v>84</v>
      </c>
      <c r="G40" s="147">
        <f t="shared" si="2"/>
        <v>412</v>
      </c>
    </row>
    <row r="41" spans="1:7" ht="21.75" thickBot="1">
      <c r="A41" s="11" t="s">
        <v>27</v>
      </c>
      <c r="B41" s="208">
        <v>544</v>
      </c>
      <c r="C41" s="94">
        <v>15</v>
      </c>
      <c r="D41" s="209">
        <f t="shared" si="1"/>
        <v>559</v>
      </c>
      <c r="E41" s="94">
        <v>293</v>
      </c>
      <c r="F41" s="208">
        <v>266</v>
      </c>
      <c r="G41" s="147">
        <f t="shared" si="2"/>
        <v>559</v>
      </c>
    </row>
    <row r="42" spans="1:7" ht="21.75" thickBot="1">
      <c r="A42" s="11" t="s">
        <v>12</v>
      </c>
      <c r="B42" s="208">
        <v>2065</v>
      </c>
      <c r="C42" s="94">
        <v>93</v>
      </c>
      <c r="D42" s="209">
        <f t="shared" si="1"/>
        <v>2158</v>
      </c>
      <c r="E42" s="94">
        <v>719</v>
      </c>
      <c r="F42" s="208">
        <v>1439</v>
      </c>
      <c r="G42" s="147">
        <f t="shared" si="2"/>
        <v>2158</v>
      </c>
    </row>
  </sheetData>
  <mergeCells count="5">
    <mergeCell ref="A1:G1"/>
    <mergeCell ref="H1:J1"/>
    <mergeCell ref="A2:A3"/>
    <mergeCell ref="B2:D2"/>
    <mergeCell ref="E2:G2"/>
  </mergeCells>
  <printOptions horizontalCentered="1" verticalCentered="1"/>
  <pageMargins left="0.39370078740157483" right="0.59055118110236227" top="0.19685039370078741" bottom="0.39370078740157483" header="0" footer="0"/>
  <pageSetup paperSize="9" scale="89" orientation="portrait" r:id="rId1"/>
  <headerFooter alignWithMargins="0"/>
  <colBreaks count="1" manualBreakCount="1">
    <brk id="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19F4-B033-47C2-AB00-12AD73733DA7}">
  <sheetPr>
    <tabColor rgb="FF9999FF"/>
    <pageSetUpPr fitToPage="1"/>
  </sheetPr>
  <dimension ref="A1:J43"/>
  <sheetViews>
    <sheetView rightToLeft="1" view="pageBreakPreview" zoomScaleNormal="100" zoomScaleSheetLayoutView="100" workbookViewId="0">
      <selection sqref="A1:J1"/>
    </sheetView>
  </sheetViews>
  <sheetFormatPr defaultColWidth="10.140625" defaultRowHeight="21"/>
  <cols>
    <col min="1" max="1" width="19.28515625" style="228" customWidth="1"/>
    <col min="2" max="10" width="9.140625" style="220" customWidth="1"/>
    <col min="11" max="255" width="10.140625" style="220"/>
    <col min="256" max="256" width="20.28515625" style="220" bestFit="1" customWidth="1"/>
    <col min="257" max="257" width="11.140625" style="220" customWidth="1"/>
    <col min="258" max="265" width="8.85546875" style="220" customWidth="1"/>
    <col min="266" max="511" width="10.140625" style="220"/>
    <col min="512" max="512" width="20.28515625" style="220" bestFit="1" customWidth="1"/>
    <col min="513" max="513" width="11.140625" style="220" customWidth="1"/>
    <col min="514" max="521" width="8.85546875" style="220" customWidth="1"/>
    <col min="522" max="767" width="10.140625" style="220"/>
    <col min="768" max="768" width="20.28515625" style="220" bestFit="1" customWidth="1"/>
    <col min="769" max="769" width="11.140625" style="220" customWidth="1"/>
    <col min="770" max="777" width="8.85546875" style="220" customWidth="1"/>
    <col min="778" max="1023" width="10.140625" style="220"/>
    <col min="1024" max="1024" width="20.28515625" style="220" bestFit="1" customWidth="1"/>
    <col min="1025" max="1025" width="11.140625" style="220" customWidth="1"/>
    <col min="1026" max="1033" width="8.85546875" style="220" customWidth="1"/>
    <col min="1034" max="1279" width="10.140625" style="220"/>
    <col min="1280" max="1280" width="20.28515625" style="220" bestFit="1" customWidth="1"/>
    <col min="1281" max="1281" width="11.140625" style="220" customWidth="1"/>
    <col min="1282" max="1289" width="8.85546875" style="220" customWidth="1"/>
    <col min="1290" max="1535" width="10.140625" style="220"/>
    <col min="1536" max="1536" width="20.28515625" style="220" bestFit="1" customWidth="1"/>
    <col min="1537" max="1537" width="11.140625" style="220" customWidth="1"/>
    <col min="1538" max="1545" width="8.85546875" style="220" customWidth="1"/>
    <col min="1546" max="1791" width="10.140625" style="220"/>
    <col min="1792" max="1792" width="20.28515625" style="220" bestFit="1" customWidth="1"/>
    <col min="1793" max="1793" width="11.140625" style="220" customWidth="1"/>
    <col min="1794" max="1801" width="8.85546875" style="220" customWidth="1"/>
    <col min="1802" max="2047" width="10.140625" style="220"/>
    <col min="2048" max="2048" width="20.28515625" style="220" bestFit="1" customWidth="1"/>
    <col min="2049" max="2049" width="11.140625" style="220" customWidth="1"/>
    <col min="2050" max="2057" width="8.85546875" style="220" customWidth="1"/>
    <col min="2058" max="2303" width="10.140625" style="220"/>
    <col min="2304" max="2304" width="20.28515625" style="220" bestFit="1" customWidth="1"/>
    <col min="2305" max="2305" width="11.140625" style="220" customWidth="1"/>
    <col min="2306" max="2313" width="8.85546875" style="220" customWidth="1"/>
    <col min="2314" max="2559" width="10.140625" style="220"/>
    <col min="2560" max="2560" width="20.28515625" style="220" bestFit="1" customWidth="1"/>
    <col min="2561" max="2561" width="11.140625" style="220" customWidth="1"/>
    <col min="2562" max="2569" width="8.85546875" style="220" customWidth="1"/>
    <col min="2570" max="2815" width="10.140625" style="220"/>
    <col min="2816" max="2816" width="20.28515625" style="220" bestFit="1" customWidth="1"/>
    <col min="2817" max="2817" width="11.140625" style="220" customWidth="1"/>
    <col min="2818" max="2825" width="8.85546875" style="220" customWidth="1"/>
    <col min="2826" max="3071" width="10.140625" style="220"/>
    <col min="3072" max="3072" width="20.28515625" style="220" bestFit="1" customWidth="1"/>
    <col min="3073" max="3073" width="11.140625" style="220" customWidth="1"/>
    <col min="3074" max="3081" width="8.85546875" style="220" customWidth="1"/>
    <col min="3082" max="3327" width="10.140625" style="220"/>
    <col min="3328" max="3328" width="20.28515625" style="220" bestFit="1" customWidth="1"/>
    <col min="3329" max="3329" width="11.140625" style="220" customWidth="1"/>
    <col min="3330" max="3337" width="8.85546875" style="220" customWidth="1"/>
    <col min="3338" max="3583" width="10.140625" style="220"/>
    <col min="3584" max="3584" width="20.28515625" style="220" bestFit="1" customWidth="1"/>
    <col min="3585" max="3585" width="11.140625" style="220" customWidth="1"/>
    <col min="3586" max="3593" width="8.85546875" style="220" customWidth="1"/>
    <col min="3594" max="3839" width="10.140625" style="220"/>
    <col min="3840" max="3840" width="20.28515625" style="220" bestFit="1" customWidth="1"/>
    <col min="3841" max="3841" width="11.140625" style="220" customWidth="1"/>
    <col min="3842" max="3849" width="8.85546875" style="220" customWidth="1"/>
    <col min="3850" max="4095" width="10.140625" style="220"/>
    <col min="4096" max="4096" width="20.28515625" style="220" bestFit="1" customWidth="1"/>
    <col min="4097" max="4097" width="11.140625" style="220" customWidth="1"/>
    <col min="4098" max="4105" width="8.85546875" style="220" customWidth="1"/>
    <col min="4106" max="4351" width="10.140625" style="220"/>
    <col min="4352" max="4352" width="20.28515625" style="220" bestFit="1" customWidth="1"/>
    <col min="4353" max="4353" width="11.140625" style="220" customWidth="1"/>
    <col min="4354" max="4361" width="8.85546875" style="220" customWidth="1"/>
    <col min="4362" max="4607" width="10.140625" style="220"/>
    <col min="4608" max="4608" width="20.28515625" style="220" bestFit="1" customWidth="1"/>
    <col min="4609" max="4609" width="11.140625" style="220" customWidth="1"/>
    <col min="4610" max="4617" width="8.85546875" style="220" customWidth="1"/>
    <col min="4618" max="4863" width="10.140625" style="220"/>
    <col min="4864" max="4864" width="20.28515625" style="220" bestFit="1" customWidth="1"/>
    <col min="4865" max="4865" width="11.140625" style="220" customWidth="1"/>
    <col min="4866" max="4873" width="8.85546875" style="220" customWidth="1"/>
    <col min="4874" max="5119" width="10.140625" style="220"/>
    <col min="5120" max="5120" width="20.28515625" style="220" bestFit="1" customWidth="1"/>
    <col min="5121" max="5121" width="11.140625" style="220" customWidth="1"/>
    <col min="5122" max="5129" width="8.85546875" style="220" customWidth="1"/>
    <col min="5130" max="5375" width="10.140625" style="220"/>
    <col min="5376" max="5376" width="20.28515625" style="220" bestFit="1" customWidth="1"/>
    <col min="5377" max="5377" width="11.140625" style="220" customWidth="1"/>
    <col min="5378" max="5385" width="8.85546875" style="220" customWidth="1"/>
    <col min="5386" max="5631" width="10.140625" style="220"/>
    <col min="5632" max="5632" width="20.28515625" style="220" bestFit="1" customWidth="1"/>
    <col min="5633" max="5633" width="11.140625" style="220" customWidth="1"/>
    <col min="5634" max="5641" width="8.85546875" style="220" customWidth="1"/>
    <col min="5642" max="5887" width="10.140625" style="220"/>
    <col min="5888" max="5888" width="20.28515625" style="220" bestFit="1" customWidth="1"/>
    <col min="5889" max="5889" width="11.140625" style="220" customWidth="1"/>
    <col min="5890" max="5897" width="8.85546875" style="220" customWidth="1"/>
    <col min="5898" max="6143" width="10.140625" style="220"/>
    <col min="6144" max="6144" width="20.28515625" style="220" bestFit="1" customWidth="1"/>
    <col min="6145" max="6145" width="11.140625" style="220" customWidth="1"/>
    <col min="6146" max="6153" width="8.85546875" style="220" customWidth="1"/>
    <col min="6154" max="6399" width="10.140625" style="220"/>
    <col min="6400" max="6400" width="20.28515625" style="220" bestFit="1" customWidth="1"/>
    <col min="6401" max="6401" width="11.140625" style="220" customWidth="1"/>
    <col min="6402" max="6409" width="8.85546875" style="220" customWidth="1"/>
    <col min="6410" max="6655" width="10.140625" style="220"/>
    <col min="6656" max="6656" width="20.28515625" style="220" bestFit="1" customWidth="1"/>
    <col min="6657" max="6657" width="11.140625" style="220" customWidth="1"/>
    <col min="6658" max="6665" width="8.85546875" style="220" customWidth="1"/>
    <col min="6666" max="6911" width="10.140625" style="220"/>
    <col min="6912" max="6912" width="20.28515625" style="220" bestFit="1" customWidth="1"/>
    <col min="6913" max="6913" width="11.140625" style="220" customWidth="1"/>
    <col min="6914" max="6921" width="8.85546875" style="220" customWidth="1"/>
    <col min="6922" max="7167" width="10.140625" style="220"/>
    <col min="7168" max="7168" width="20.28515625" style="220" bestFit="1" customWidth="1"/>
    <col min="7169" max="7169" width="11.140625" style="220" customWidth="1"/>
    <col min="7170" max="7177" width="8.85546875" style="220" customWidth="1"/>
    <col min="7178" max="7423" width="10.140625" style="220"/>
    <col min="7424" max="7424" width="20.28515625" style="220" bestFit="1" customWidth="1"/>
    <col min="7425" max="7425" width="11.140625" style="220" customWidth="1"/>
    <col min="7426" max="7433" width="8.85546875" style="220" customWidth="1"/>
    <col min="7434" max="7679" width="10.140625" style="220"/>
    <col min="7680" max="7680" width="20.28515625" style="220" bestFit="1" customWidth="1"/>
    <col min="7681" max="7681" width="11.140625" style="220" customWidth="1"/>
    <col min="7682" max="7689" width="8.85546875" style="220" customWidth="1"/>
    <col min="7690" max="7935" width="10.140625" style="220"/>
    <col min="7936" max="7936" width="20.28515625" style="220" bestFit="1" customWidth="1"/>
    <col min="7937" max="7937" width="11.140625" style="220" customWidth="1"/>
    <col min="7938" max="7945" width="8.85546875" style="220" customWidth="1"/>
    <col min="7946" max="8191" width="10.140625" style="220"/>
    <col min="8192" max="8192" width="20.28515625" style="220" bestFit="1" customWidth="1"/>
    <col min="8193" max="8193" width="11.140625" style="220" customWidth="1"/>
    <col min="8194" max="8201" width="8.85546875" style="220" customWidth="1"/>
    <col min="8202" max="8447" width="10.140625" style="220"/>
    <col min="8448" max="8448" width="20.28515625" style="220" bestFit="1" customWidth="1"/>
    <col min="8449" max="8449" width="11.140625" style="220" customWidth="1"/>
    <col min="8450" max="8457" width="8.85546875" style="220" customWidth="1"/>
    <col min="8458" max="8703" width="10.140625" style="220"/>
    <col min="8704" max="8704" width="20.28515625" style="220" bestFit="1" customWidth="1"/>
    <col min="8705" max="8705" width="11.140625" style="220" customWidth="1"/>
    <col min="8706" max="8713" width="8.85546875" style="220" customWidth="1"/>
    <col min="8714" max="8959" width="10.140625" style="220"/>
    <col min="8960" max="8960" width="20.28515625" style="220" bestFit="1" customWidth="1"/>
    <col min="8961" max="8961" width="11.140625" style="220" customWidth="1"/>
    <col min="8962" max="8969" width="8.85546875" style="220" customWidth="1"/>
    <col min="8970" max="9215" width="10.140625" style="220"/>
    <col min="9216" max="9216" width="20.28515625" style="220" bestFit="1" customWidth="1"/>
    <col min="9217" max="9217" width="11.140625" style="220" customWidth="1"/>
    <col min="9218" max="9225" width="8.85546875" style="220" customWidth="1"/>
    <col min="9226" max="9471" width="10.140625" style="220"/>
    <col min="9472" max="9472" width="20.28515625" style="220" bestFit="1" customWidth="1"/>
    <col min="9473" max="9473" width="11.140625" style="220" customWidth="1"/>
    <col min="9474" max="9481" width="8.85546875" style="220" customWidth="1"/>
    <col min="9482" max="9727" width="10.140625" style="220"/>
    <col min="9728" max="9728" width="20.28515625" style="220" bestFit="1" customWidth="1"/>
    <col min="9729" max="9729" width="11.140625" style="220" customWidth="1"/>
    <col min="9730" max="9737" width="8.85546875" style="220" customWidth="1"/>
    <col min="9738" max="9983" width="10.140625" style="220"/>
    <col min="9984" max="9984" width="20.28515625" style="220" bestFit="1" customWidth="1"/>
    <col min="9985" max="9985" width="11.140625" style="220" customWidth="1"/>
    <col min="9986" max="9993" width="8.85546875" style="220" customWidth="1"/>
    <col min="9994" max="10239" width="10.140625" style="220"/>
    <col min="10240" max="10240" width="20.28515625" style="220" bestFit="1" customWidth="1"/>
    <col min="10241" max="10241" width="11.140625" style="220" customWidth="1"/>
    <col min="10242" max="10249" width="8.85546875" style="220" customWidth="1"/>
    <col min="10250" max="10495" width="10.140625" style="220"/>
    <col min="10496" max="10496" width="20.28515625" style="220" bestFit="1" customWidth="1"/>
    <col min="10497" max="10497" width="11.140625" style="220" customWidth="1"/>
    <col min="10498" max="10505" width="8.85546875" style="220" customWidth="1"/>
    <col min="10506" max="10751" width="10.140625" style="220"/>
    <col min="10752" max="10752" width="20.28515625" style="220" bestFit="1" customWidth="1"/>
    <col min="10753" max="10753" width="11.140625" style="220" customWidth="1"/>
    <col min="10754" max="10761" width="8.85546875" style="220" customWidth="1"/>
    <col min="10762" max="11007" width="10.140625" style="220"/>
    <col min="11008" max="11008" width="20.28515625" style="220" bestFit="1" customWidth="1"/>
    <col min="11009" max="11009" width="11.140625" style="220" customWidth="1"/>
    <col min="11010" max="11017" width="8.85546875" style="220" customWidth="1"/>
    <col min="11018" max="11263" width="10.140625" style="220"/>
    <col min="11264" max="11264" width="20.28515625" style="220" bestFit="1" customWidth="1"/>
    <col min="11265" max="11265" width="11.140625" style="220" customWidth="1"/>
    <col min="11266" max="11273" width="8.85546875" style="220" customWidth="1"/>
    <col min="11274" max="11519" width="10.140625" style="220"/>
    <col min="11520" max="11520" width="20.28515625" style="220" bestFit="1" customWidth="1"/>
    <col min="11521" max="11521" width="11.140625" style="220" customWidth="1"/>
    <col min="11522" max="11529" width="8.85546875" style="220" customWidth="1"/>
    <col min="11530" max="11775" width="10.140625" style="220"/>
    <col min="11776" max="11776" width="20.28515625" style="220" bestFit="1" customWidth="1"/>
    <col min="11777" max="11777" width="11.140625" style="220" customWidth="1"/>
    <col min="11778" max="11785" width="8.85546875" style="220" customWidth="1"/>
    <col min="11786" max="12031" width="10.140625" style="220"/>
    <col min="12032" max="12032" width="20.28515625" style="220" bestFit="1" customWidth="1"/>
    <col min="12033" max="12033" width="11.140625" style="220" customWidth="1"/>
    <col min="12034" max="12041" width="8.85546875" style="220" customWidth="1"/>
    <col min="12042" max="12287" width="10.140625" style="220"/>
    <col min="12288" max="12288" width="20.28515625" style="220" bestFit="1" customWidth="1"/>
    <col min="12289" max="12289" width="11.140625" style="220" customWidth="1"/>
    <col min="12290" max="12297" width="8.85546875" style="220" customWidth="1"/>
    <col min="12298" max="12543" width="10.140625" style="220"/>
    <col min="12544" max="12544" width="20.28515625" style="220" bestFit="1" customWidth="1"/>
    <col min="12545" max="12545" width="11.140625" style="220" customWidth="1"/>
    <col min="12546" max="12553" width="8.85546875" style="220" customWidth="1"/>
    <col min="12554" max="12799" width="10.140625" style="220"/>
    <col min="12800" max="12800" width="20.28515625" style="220" bestFit="1" customWidth="1"/>
    <col min="12801" max="12801" width="11.140625" style="220" customWidth="1"/>
    <col min="12802" max="12809" width="8.85546875" style="220" customWidth="1"/>
    <col min="12810" max="13055" width="10.140625" style="220"/>
    <col min="13056" max="13056" width="20.28515625" style="220" bestFit="1" customWidth="1"/>
    <col min="13057" max="13057" width="11.140625" style="220" customWidth="1"/>
    <col min="13058" max="13065" width="8.85546875" style="220" customWidth="1"/>
    <col min="13066" max="13311" width="10.140625" style="220"/>
    <col min="13312" max="13312" width="20.28515625" style="220" bestFit="1" customWidth="1"/>
    <col min="13313" max="13313" width="11.140625" style="220" customWidth="1"/>
    <col min="13314" max="13321" width="8.85546875" style="220" customWidth="1"/>
    <col min="13322" max="13567" width="10.140625" style="220"/>
    <col min="13568" max="13568" width="20.28515625" style="220" bestFit="1" customWidth="1"/>
    <col min="13569" max="13569" width="11.140625" style="220" customWidth="1"/>
    <col min="13570" max="13577" width="8.85546875" style="220" customWidth="1"/>
    <col min="13578" max="13823" width="10.140625" style="220"/>
    <col min="13824" max="13824" width="20.28515625" style="220" bestFit="1" customWidth="1"/>
    <col min="13825" max="13825" width="11.140625" style="220" customWidth="1"/>
    <col min="13826" max="13833" width="8.85546875" style="220" customWidth="1"/>
    <col min="13834" max="14079" width="10.140625" style="220"/>
    <col min="14080" max="14080" width="20.28515625" style="220" bestFit="1" customWidth="1"/>
    <col min="14081" max="14081" width="11.140625" style="220" customWidth="1"/>
    <col min="14082" max="14089" width="8.85546875" style="220" customWidth="1"/>
    <col min="14090" max="14335" width="10.140625" style="220"/>
    <col min="14336" max="14336" width="20.28515625" style="220" bestFit="1" customWidth="1"/>
    <col min="14337" max="14337" width="11.140625" style="220" customWidth="1"/>
    <col min="14338" max="14345" width="8.85546875" style="220" customWidth="1"/>
    <col min="14346" max="14591" width="10.140625" style="220"/>
    <col min="14592" max="14592" width="20.28515625" style="220" bestFit="1" customWidth="1"/>
    <col min="14593" max="14593" width="11.140625" style="220" customWidth="1"/>
    <col min="14594" max="14601" width="8.85546875" style="220" customWidth="1"/>
    <col min="14602" max="14847" width="10.140625" style="220"/>
    <col min="14848" max="14848" width="20.28515625" style="220" bestFit="1" customWidth="1"/>
    <col min="14849" max="14849" width="11.140625" style="220" customWidth="1"/>
    <col min="14850" max="14857" width="8.85546875" style="220" customWidth="1"/>
    <col min="14858" max="15103" width="10.140625" style="220"/>
    <col min="15104" max="15104" width="20.28515625" style="220" bestFit="1" customWidth="1"/>
    <col min="15105" max="15105" width="11.140625" style="220" customWidth="1"/>
    <col min="15106" max="15113" width="8.85546875" style="220" customWidth="1"/>
    <col min="15114" max="15359" width="10.140625" style="220"/>
    <col min="15360" max="15360" width="20.28515625" style="220" bestFit="1" customWidth="1"/>
    <col min="15361" max="15361" width="11.140625" style="220" customWidth="1"/>
    <col min="15362" max="15369" width="8.85546875" style="220" customWidth="1"/>
    <col min="15370" max="15615" width="10.140625" style="220"/>
    <col min="15616" max="15616" width="20.28515625" style="220" bestFit="1" customWidth="1"/>
    <col min="15617" max="15617" width="11.140625" style="220" customWidth="1"/>
    <col min="15618" max="15625" width="8.85546875" style="220" customWidth="1"/>
    <col min="15626" max="15871" width="10.140625" style="220"/>
    <col min="15872" max="15872" width="20.28515625" style="220" bestFit="1" customWidth="1"/>
    <col min="15873" max="15873" width="11.140625" style="220" customWidth="1"/>
    <col min="15874" max="15881" width="8.85546875" style="220" customWidth="1"/>
    <col min="15882" max="16127" width="10.140625" style="220"/>
    <col min="16128" max="16128" width="20.28515625" style="220" bestFit="1" customWidth="1"/>
    <col min="16129" max="16129" width="11.140625" style="220" customWidth="1"/>
    <col min="16130" max="16137" width="8.85546875" style="220" customWidth="1"/>
    <col min="16138" max="16384" width="10.140625" style="220"/>
  </cols>
  <sheetData>
    <row r="1" spans="1:10" ht="34.5" customHeight="1" thickBot="1">
      <c r="A1" s="400" t="s">
        <v>321</v>
      </c>
      <c r="B1" s="400"/>
      <c r="C1" s="400"/>
      <c r="D1" s="400"/>
      <c r="E1" s="400"/>
      <c r="F1" s="400"/>
      <c r="G1" s="400"/>
      <c r="H1" s="400"/>
      <c r="I1" s="400"/>
      <c r="J1" s="400"/>
    </row>
    <row r="2" spans="1:10" ht="39.75" thickBot="1">
      <c r="A2" s="221" t="s">
        <v>256</v>
      </c>
      <c r="B2" s="221" t="s">
        <v>32</v>
      </c>
      <c r="C2" s="222" t="s">
        <v>273</v>
      </c>
      <c r="D2" s="222" t="s">
        <v>274</v>
      </c>
      <c r="E2" s="222" t="s">
        <v>275</v>
      </c>
      <c r="F2" s="222" t="s">
        <v>276</v>
      </c>
      <c r="G2" s="222" t="s">
        <v>277</v>
      </c>
      <c r="H2" s="222" t="s">
        <v>278</v>
      </c>
      <c r="I2" s="222" t="s">
        <v>279</v>
      </c>
      <c r="J2" s="222" t="s">
        <v>280</v>
      </c>
    </row>
    <row r="3" spans="1:10" ht="21.75">
      <c r="A3" s="217">
        <v>1395</v>
      </c>
      <c r="B3" s="217">
        <v>19718</v>
      </c>
      <c r="C3" s="217">
        <v>707</v>
      </c>
      <c r="D3" s="217">
        <v>526</v>
      </c>
      <c r="E3" s="217">
        <v>12578</v>
      </c>
      <c r="F3" s="217">
        <v>61</v>
      </c>
      <c r="G3" s="217">
        <v>26</v>
      </c>
      <c r="H3" s="217">
        <v>38</v>
      </c>
      <c r="I3" s="217">
        <v>135</v>
      </c>
      <c r="J3" s="217">
        <v>5647</v>
      </c>
    </row>
    <row r="4" spans="1:10" s="223" customFormat="1" ht="21.75">
      <c r="A4" s="217">
        <v>1396</v>
      </c>
      <c r="B4" s="217">
        <v>19876</v>
      </c>
      <c r="C4" s="217">
        <v>628</v>
      </c>
      <c r="D4" s="217">
        <v>515</v>
      </c>
      <c r="E4" s="217">
        <v>12841</v>
      </c>
      <c r="F4" s="217">
        <v>70</v>
      </c>
      <c r="G4" s="217">
        <v>23</v>
      </c>
      <c r="H4" s="217">
        <v>36</v>
      </c>
      <c r="I4" s="217">
        <v>116</v>
      </c>
      <c r="J4" s="217">
        <v>5647</v>
      </c>
    </row>
    <row r="5" spans="1:10" s="223" customFormat="1" ht="21.75">
      <c r="A5" s="217">
        <v>1397</v>
      </c>
      <c r="B5" s="217">
        <v>18250</v>
      </c>
      <c r="C5" s="217">
        <v>631</v>
      </c>
      <c r="D5" s="217">
        <v>338</v>
      </c>
      <c r="E5" s="217">
        <v>11806</v>
      </c>
      <c r="F5" s="217">
        <v>26</v>
      </c>
      <c r="G5" s="217">
        <v>14</v>
      </c>
      <c r="H5" s="217">
        <v>11</v>
      </c>
      <c r="I5" s="217">
        <v>38</v>
      </c>
      <c r="J5" s="217">
        <v>5386</v>
      </c>
    </row>
    <row r="6" spans="1:10" s="223" customFormat="1" ht="21.75">
      <c r="A6" s="217">
        <v>1398</v>
      </c>
      <c r="B6" s="217">
        <v>21562</v>
      </c>
      <c r="C6" s="217">
        <v>938</v>
      </c>
      <c r="D6" s="217">
        <v>503</v>
      </c>
      <c r="E6" s="217">
        <v>12845</v>
      </c>
      <c r="F6" s="217">
        <v>18</v>
      </c>
      <c r="G6" s="217">
        <v>8</v>
      </c>
      <c r="H6" s="217">
        <v>11</v>
      </c>
      <c r="I6" s="217">
        <v>245</v>
      </c>
      <c r="J6" s="217">
        <v>6994</v>
      </c>
    </row>
    <row r="7" spans="1:10" s="223" customFormat="1" ht="21.75">
      <c r="A7" s="217">
        <v>1399</v>
      </c>
      <c r="B7" s="217">
        <v>44491</v>
      </c>
      <c r="C7" s="217">
        <v>1941</v>
      </c>
      <c r="D7" s="217">
        <v>966</v>
      </c>
      <c r="E7" s="217">
        <v>26958</v>
      </c>
      <c r="F7" s="217">
        <v>15</v>
      </c>
      <c r="G7" s="217">
        <v>12</v>
      </c>
      <c r="H7" s="217">
        <v>19</v>
      </c>
      <c r="I7" s="217">
        <v>404</v>
      </c>
      <c r="J7" s="217">
        <v>14176</v>
      </c>
    </row>
    <row r="8" spans="1:10" s="223" customFormat="1" ht="22.5" thickBot="1">
      <c r="A8" s="217">
        <v>1400</v>
      </c>
      <c r="B8" s="217">
        <f t="shared" ref="B8:J8" si="0">SUM(B9:B41)</f>
        <v>45904</v>
      </c>
      <c r="C8" s="217">
        <f t="shared" si="0"/>
        <v>371</v>
      </c>
      <c r="D8" s="217">
        <f t="shared" si="0"/>
        <v>913</v>
      </c>
      <c r="E8" s="217">
        <f t="shared" si="0"/>
        <v>26579</v>
      </c>
      <c r="F8" s="217">
        <f t="shared" si="0"/>
        <v>23</v>
      </c>
      <c r="G8" s="217">
        <f t="shared" si="0"/>
        <v>17</v>
      </c>
      <c r="H8" s="217">
        <f t="shared" si="0"/>
        <v>16</v>
      </c>
      <c r="I8" s="217">
        <f t="shared" si="0"/>
        <v>464</v>
      </c>
      <c r="J8" s="217">
        <f t="shared" si="0"/>
        <v>17521</v>
      </c>
    </row>
    <row r="9" spans="1:10" ht="21.75" thickBot="1">
      <c r="A9" s="5" t="s">
        <v>261</v>
      </c>
      <c r="B9" s="224">
        <f>C9+D9+E9+F9+G9+H9+I9+J9</f>
        <v>1879</v>
      </c>
      <c r="C9" s="94">
        <v>13</v>
      </c>
      <c r="D9" s="96">
        <v>45</v>
      </c>
      <c r="E9" s="94">
        <v>1424</v>
      </c>
      <c r="F9" s="96">
        <v>1</v>
      </c>
      <c r="G9" s="94">
        <v>0</v>
      </c>
      <c r="H9" s="96">
        <v>2</v>
      </c>
      <c r="I9" s="94">
        <v>2</v>
      </c>
      <c r="J9" s="96">
        <v>392</v>
      </c>
    </row>
    <row r="10" spans="1:10" ht="21.75" thickBot="1">
      <c r="A10" s="11" t="s">
        <v>262</v>
      </c>
      <c r="B10" s="224">
        <f t="shared" ref="B10:B41" si="1">C10+D10+E10+F10+G10+H10+I10+J10</f>
        <v>988</v>
      </c>
      <c r="C10" s="95">
        <v>3</v>
      </c>
      <c r="D10" s="97">
        <v>12</v>
      </c>
      <c r="E10" s="95">
        <v>893</v>
      </c>
      <c r="F10" s="219">
        <v>3</v>
      </c>
      <c r="G10" s="94">
        <v>0</v>
      </c>
      <c r="H10" s="219">
        <v>0</v>
      </c>
      <c r="I10" s="94">
        <v>0</v>
      </c>
      <c r="J10" s="97">
        <v>77</v>
      </c>
    </row>
    <row r="11" spans="1:10" ht="21.75" thickBot="1">
      <c r="A11" s="11" t="s">
        <v>13</v>
      </c>
      <c r="B11" s="224">
        <f t="shared" si="1"/>
        <v>218</v>
      </c>
      <c r="C11" s="95">
        <v>4</v>
      </c>
      <c r="D11" s="97">
        <v>4</v>
      </c>
      <c r="E11" s="95">
        <v>181</v>
      </c>
      <c r="F11" s="97">
        <v>0</v>
      </c>
      <c r="G11" s="94">
        <v>0</v>
      </c>
      <c r="H11" s="97">
        <v>0</v>
      </c>
      <c r="I11" s="94">
        <v>2</v>
      </c>
      <c r="J11" s="97">
        <v>27</v>
      </c>
    </row>
    <row r="12" spans="1:10" ht="21.75" thickBot="1">
      <c r="A12" s="11" t="s">
        <v>14</v>
      </c>
      <c r="B12" s="224">
        <f t="shared" si="1"/>
        <v>3867</v>
      </c>
      <c r="C12" s="95">
        <v>39</v>
      </c>
      <c r="D12" s="97">
        <v>176</v>
      </c>
      <c r="E12" s="95">
        <v>1926</v>
      </c>
      <c r="F12" s="97">
        <v>0</v>
      </c>
      <c r="G12" s="94">
        <v>1</v>
      </c>
      <c r="H12" s="219">
        <v>2</v>
      </c>
      <c r="I12" s="94">
        <v>8</v>
      </c>
      <c r="J12" s="97">
        <v>1715</v>
      </c>
    </row>
    <row r="13" spans="1:10" ht="21.75" thickBot="1">
      <c r="A13" s="11" t="s">
        <v>33</v>
      </c>
      <c r="B13" s="224">
        <f t="shared" si="1"/>
        <v>4596</v>
      </c>
      <c r="C13" s="225">
        <v>91</v>
      </c>
      <c r="D13" s="226">
        <v>80</v>
      </c>
      <c r="E13" s="225">
        <v>1896</v>
      </c>
      <c r="F13" s="97">
        <v>0</v>
      </c>
      <c r="G13" s="94">
        <v>1</v>
      </c>
      <c r="H13" s="97">
        <v>0</v>
      </c>
      <c r="I13" s="94">
        <v>19</v>
      </c>
      <c r="J13" s="226">
        <v>2509</v>
      </c>
    </row>
    <row r="14" spans="1:10" ht="21.75" thickBot="1">
      <c r="A14" s="11" t="s">
        <v>15</v>
      </c>
      <c r="B14" s="224">
        <f t="shared" si="1"/>
        <v>280</v>
      </c>
      <c r="C14" s="95">
        <v>0</v>
      </c>
      <c r="D14" s="97">
        <v>5</v>
      </c>
      <c r="E14" s="95">
        <v>121</v>
      </c>
      <c r="F14" s="97">
        <v>0</v>
      </c>
      <c r="G14" s="94">
        <v>0</v>
      </c>
      <c r="H14" s="97">
        <v>0</v>
      </c>
      <c r="I14" s="94">
        <v>0</v>
      </c>
      <c r="J14" s="97">
        <v>154</v>
      </c>
    </row>
    <row r="15" spans="1:10" ht="21.75" thickBot="1">
      <c r="A15" s="11" t="s">
        <v>16</v>
      </c>
      <c r="B15" s="224">
        <f t="shared" si="1"/>
        <v>2337</v>
      </c>
      <c r="C15" s="95">
        <v>1</v>
      </c>
      <c r="D15" s="97">
        <v>4</v>
      </c>
      <c r="E15" s="95">
        <v>1214</v>
      </c>
      <c r="F15" s="97">
        <v>1</v>
      </c>
      <c r="G15" s="94">
        <v>1</v>
      </c>
      <c r="H15" s="97">
        <v>0</v>
      </c>
      <c r="I15" s="94">
        <v>1</v>
      </c>
      <c r="J15" s="97">
        <v>1115</v>
      </c>
    </row>
    <row r="16" spans="1:10" ht="21.75" thickBot="1">
      <c r="A16" s="11" t="s">
        <v>263</v>
      </c>
      <c r="B16" s="224">
        <f t="shared" si="1"/>
        <v>611</v>
      </c>
      <c r="C16" s="225">
        <v>0</v>
      </c>
      <c r="D16" s="226">
        <v>3</v>
      </c>
      <c r="E16" s="225">
        <v>500</v>
      </c>
      <c r="F16" s="97">
        <v>0</v>
      </c>
      <c r="G16" s="94">
        <v>1</v>
      </c>
      <c r="H16" s="97">
        <v>0</v>
      </c>
      <c r="I16" s="94">
        <v>0</v>
      </c>
      <c r="J16" s="226">
        <v>107</v>
      </c>
    </row>
    <row r="17" spans="1:10" ht="21.75" thickBot="1">
      <c r="A17" s="11" t="s">
        <v>31</v>
      </c>
      <c r="B17" s="224">
        <f t="shared" si="1"/>
        <v>857</v>
      </c>
      <c r="C17" s="95">
        <v>0</v>
      </c>
      <c r="D17" s="97">
        <v>42</v>
      </c>
      <c r="E17" s="95">
        <v>646</v>
      </c>
      <c r="F17" s="97">
        <v>0</v>
      </c>
      <c r="G17" s="94">
        <v>0</v>
      </c>
      <c r="H17" s="97">
        <v>0</v>
      </c>
      <c r="I17" s="94">
        <v>0</v>
      </c>
      <c r="J17" s="97">
        <v>169</v>
      </c>
    </row>
    <row r="18" spans="1:10" ht="21.75" thickBot="1">
      <c r="A18" s="11" t="s">
        <v>30</v>
      </c>
      <c r="B18" s="224">
        <f t="shared" si="1"/>
        <v>1986</v>
      </c>
      <c r="C18" s="95">
        <v>14</v>
      </c>
      <c r="D18" s="97">
        <v>53</v>
      </c>
      <c r="E18" s="95">
        <v>1133</v>
      </c>
      <c r="F18" s="97">
        <v>4</v>
      </c>
      <c r="G18" s="94">
        <v>1</v>
      </c>
      <c r="H18" s="219">
        <v>2</v>
      </c>
      <c r="I18" s="94">
        <v>2</v>
      </c>
      <c r="J18" s="97">
        <v>777</v>
      </c>
    </row>
    <row r="19" spans="1:10" ht="21.75" thickBot="1">
      <c r="A19" s="11" t="s">
        <v>29</v>
      </c>
      <c r="B19" s="224">
        <f t="shared" si="1"/>
        <v>146</v>
      </c>
      <c r="C19" s="95">
        <v>1</v>
      </c>
      <c r="D19" s="97">
        <v>8</v>
      </c>
      <c r="E19" s="95">
        <v>110</v>
      </c>
      <c r="F19" s="97">
        <v>0</v>
      </c>
      <c r="G19" s="94">
        <v>0</v>
      </c>
      <c r="H19" s="219">
        <v>0</v>
      </c>
      <c r="I19" s="94">
        <v>1</v>
      </c>
      <c r="J19" s="97">
        <v>26</v>
      </c>
    </row>
    <row r="20" spans="1:10" ht="21.75" thickBot="1">
      <c r="A20" s="11" t="s">
        <v>17</v>
      </c>
      <c r="B20" s="224">
        <f t="shared" si="1"/>
        <v>3017</v>
      </c>
      <c r="C20" s="95">
        <v>8</v>
      </c>
      <c r="D20" s="97">
        <v>36</v>
      </c>
      <c r="E20" s="95">
        <v>1519</v>
      </c>
      <c r="F20" s="219">
        <v>3</v>
      </c>
      <c r="G20" s="94">
        <v>2</v>
      </c>
      <c r="H20" s="97">
        <v>1</v>
      </c>
      <c r="I20" s="94">
        <v>5</v>
      </c>
      <c r="J20" s="97">
        <v>1443</v>
      </c>
    </row>
    <row r="21" spans="1:10" ht="21.75" thickBot="1">
      <c r="A21" s="11" t="s">
        <v>18</v>
      </c>
      <c r="B21" s="224">
        <f t="shared" si="1"/>
        <v>1567</v>
      </c>
      <c r="C21" s="225">
        <v>21</v>
      </c>
      <c r="D21" s="226">
        <v>62</v>
      </c>
      <c r="E21" s="225">
        <v>513</v>
      </c>
      <c r="F21" s="97">
        <v>1</v>
      </c>
      <c r="G21" s="94">
        <v>1</v>
      </c>
      <c r="H21" s="219">
        <v>2</v>
      </c>
      <c r="I21" s="94">
        <v>18</v>
      </c>
      <c r="J21" s="226">
        <v>949</v>
      </c>
    </row>
    <row r="22" spans="1:10" ht="21.75" thickBot="1">
      <c r="A22" s="11" t="s">
        <v>19</v>
      </c>
      <c r="B22" s="224">
        <f t="shared" si="1"/>
        <v>635</v>
      </c>
      <c r="C22" s="95">
        <v>62</v>
      </c>
      <c r="D22" s="97">
        <v>6</v>
      </c>
      <c r="E22" s="95">
        <v>104</v>
      </c>
      <c r="F22" s="219">
        <v>0</v>
      </c>
      <c r="G22" s="94">
        <v>0</v>
      </c>
      <c r="H22" s="97">
        <v>0</v>
      </c>
      <c r="I22" s="94">
        <v>111</v>
      </c>
      <c r="J22" s="97">
        <v>352</v>
      </c>
    </row>
    <row r="23" spans="1:10" ht="21.75" thickBot="1">
      <c r="A23" s="11" t="s">
        <v>264</v>
      </c>
      <c r="B23" s="224">
        <f t="shared" si="1"/>
        <v>177</v>
      </c>
      <c r="C23" s="95">
        <v>2</v>
      </c>
      <c r="D23" s="97">
        <v>6</v>
      </c>
      <c r="E23" s="95">
        <v>115</v>
      </c>
      <c r="F23" s="97">
        <v>1</v>
      </c>
      <c r="G23" s="94">
        <v>0</v>
      </c>
      <c r="H23" s="97">
        <v>0</v>
      </c>
      <c r="I23" s="94">
        <v>0</v>
      </c>
      <c r="J23" s="97">
        <v>53</v>
      </c>
    </row>
    <row r="24" spans="1:10" ht="21.75" thickBot="1">
      <c r="A24" s="11" t="s">
        <v>265</v>
      </c>
      <c r="B24" s="224">
        <f t="shared" si="1"/>
        <v>853</v>
      </c>
      <c r="C24" s="95">
        <v>5</v>
      </c>
      <c r="D24" s="97">
        <v>10</v>
      </c>
      <c r="E24" s="95">
        <v>580</v>
      </c>
      <c r="F24" s="97">
        <v>0</v>
      </c>
      <c r="G24" s="94">
        <v>0</v>
      </c>
      <c r="H24" s="97">
        <v>0</v>
      </c>
      <c r="I24" s="94">
        <v>5</v>
      </c>
      <c r="J24" s="97">
        <v>253</v>
      </c>
    </row>
    <row r="25" spans="1:10" ht="21.75" thickBot="1">
      <c r="A25" s="11" t="s">
        <v>266</v>
      </c>
      <c r="B25" s="224">
        <f t="shared" si="1"/>
        <v>4022</v>
      </c>
      <c r="C25" s="95">
        <v>27</v>
      </c>
      <c r="D25" s="97">
        <v>25</v>
      </c>
      <c r="E25" s="95">
        <v>2002</v>
      </c>
      <c r="F25" s="219">
        <v>1</v>
      </c>
      <c r="G25" s="94">
        <v>0</v>
      </c>
      <c r="H25" s="97">
        <v>1</v>
      </c>
      <c r="I25" s="94">
        <v>6</v>
      </c>
      <c r="J25" s="97">
        <v>1960</v>
      </c>
    </row>
    <row r="26" spans="1:10" ht="21.75" thickBot="1">
      <c r="A26" s="11" t="s">
        <v>267</v>
      </c>
      <c r="B26" s="224">
        <f t="shared" si="1"/>
        <v>2323</v>
      </c>
      <c r="C26" s="95">
        <v>5</v>
      </c>
      <c r="D26" s="97">
        <v>29</v>
      </c>
      <c r="E26" s="95">
        <v>712</v>
      </c>
      <c r="F26" s="97">
        <v>2</v>
      </c>
      <c r="G26" s="94">
        <v>0</v>
      </c>
      <c r="H26" s="97">
        <v>0</v>
      </c>
      <c r="I26" s="94">
        <v>1</v>
      </c>
      <c r="J26" s="97">
        <v>1574</v>
      </c>
    </row>
    <row r="27" spans="1:10" ht="21.75" thickBot="1">
      <c r="A27" s="11" t="s">
        <v>20</v>
      </c>
      <c r="B27" s="224">
        <f t="shared" si="1"/>
        <v>1342</v>
      </c>
      <c r="C27" s="95">
        <v>7</v>
      </c>
      <c r="D27" s="97">
        <v>19</v>
      </c>
      <c r="E27" s="95">
        <v>886</v>
      </c>
      <c r="F27" s="219">
        <v>0</v>
      </c>
      <c r="G27" s="94">
        <v>0</v>
      </c>
      <c r="H27" s="219">
        <v>0</v>
      </c>
      <c r="I27" s="94">
        <v>194</v>
      </c>
      <c r="J27" s="97">
        <v>236</v>
      </c>
    </row>
    <row r="28" spans="1:10" ht="21.75" thickBot="1">
      <c r="A28" s="11" t="s">
        <v>21</v>
      </c>
      <c r="B28" s="224">
        <f t="shared" si="1"/>
        <v>3042</v>
      </c>
      <c r="C28" s="225">
        <v>2</v>
      </c>
      <c r="D28" s="226">
        <v>28</v>
      </c>
      <c r="E28" s="225">
        <v>2194</v>
      </c>
      <c r="F28" s="97">
        <v>0</v>
      </c>
      <c r="G28" s="94">
        <v>2</v>
      </c>
      <c r="H28" s="97">
        <v>0</v>
      </c>
      <c r="I28" s="94">
        <v>2</v>
      </c>
      <c r="J28" s="226">
        <v>814</v>
      </c>
    </row>
    <row r="29" spans="1:10" ht="21.75" thickBot="1">
      <c r="A29" s="11" t="s">
        <v>22</v>
      </c>
      <c r="B29" s="224">
        <f t="shared" si="1"/>
        <v>737</v>
      </c>
      <c r="C29" s="95">
        <v>1</v>
      </c>
      <c r="D29" s="97">
        <v>8</v>
      </c>
      <c r="E29" s="95">
        <v>589</v>
      </c>
      <c r="F29" s="219">
        <v>0</v>
      </c>
      <c r="G29" s="94">
        <v>0</v>
      </c>
      <c r="H29" s="97">
        <v>0</v>
      </c>
      <c r="I29" s="94">
        <v>1</v>
      </c>
      <c r="J29" s="97">
        <v>138</v>
      </c>
    </row>
    <row r="30" spans="1:10" ht="21.75" thickBot="1">
      <c r="A30" s="11" t="s">
        <v>129</v>
      </c>
      <c r="B30" s="224">
        <f t="shared" si="1"/>
        <v>358</v>
      </c>
      <c r="C30" s="95">
        <v>1</v>
      </c>
      <c r="D30" s="97">
        <v>34</v>
      </c>
      <c r="E30" s="95">
        <v>266</v>
      </c>
      <c r="F30" s="97">
        <v>0</v>
      </c>
      <c r="G30" s="94">
        <v>0</v>
      </c>
      <c r="H30" s="97">
        <v>0</v>
      </c>
      <c r="I30" s="94">
        <v>2</v>
      </c>
      <c r="J30" s="97">
        <v>55</v>
      </c>
    </row>
    <row r="31" spans="1:10" ht="21.75" thickBot="1">
      <c r="A31" s="11" t="s">
        <v>130</v>
      </c>
      <c r="B31" s="224">
        <f t="shared" si="1"/>
        <v>1096</v>
      </c>
      <c r="C31" s="95">
        <v>7</v>
      </c>
      <c r="D31" s="97">
        <v>22</v>
      </c>
      <c r="E31" s="95">
        <v>877</v>
      </c>
      <c r="F31" s="97">
        <v>1</v>
      </c>
      <c r="G31" s="94">
        <v>3</v>
      </c>
      <c r="H31" s="97">
        <v>1</v>
      </c>
      <c r="I31" s="94">
        <v>2</v>
      </c>
      <c r="J31" s="97">
        <v>183</v>
      </c>
    </row>
    <row r="32" spans="1:10" ht="21.75" thickBot="1">
      <c r="A32" s="11" t="s">
        <v>131</v>
      </c>
      <c r="B32" s="224">
        <f t="shared" si="1"/>
        <v>441</v>
      </c>
      <c r="C32" s="95">
        <v>0</v>
      </c>
      <c r="D32" s="97">
        <v>9</v>
      </c>
      <c r="E32" s="95">
        <v>368</v>
      </c>
      <c r="F32" s="97">
        <v>0</v>
      </c>
      <c r="G32" s="94">
        <v>0</v>
      </c>
      <c r="H32" s="97">
        <v>1</v>
      </c>
      <c r="I32" s="94">
        <v>1</v>
      </c>
      <c r="J32" s="97">
        <v>62</v>
      </c>
    </row>
    <row r="33" spans="1:10" ht="21.75" thickBot="1">
      <c r="A33" s="11" t="s">
        <v>268</v>
      </c>
      <c r="B33" s="224">
        <f t="shared" si="1"/>
        <v>365</v>
      </c>
      <c r="C33" s="95">
        <v>0</v>
      </c>
      <c r="D33" s="97">
        <v>5</v>
      </c>
      <c r="E33" s="95">
        <v>335</v>
      </c>
      <c r="F33" s="97">
        <v>0</v>
      </c>
      <c r="G33" s="94">
        <v>0</v>
      </c>
      <c r="H33" s="97">
        <v>0</v>
      </c>
      <c r="I33" s="94">
        <v>0</v>
      </c>
      <c r="J33" s="97">
        <v>25</v>
      </c>
    </row>
    <row r="34" spans="1:10" ht="21.75" thickBot="1">
      <c r="A34" s="11" t="s">
        <v>132</v>
      </c>
      <c r="B34" s="224">
        <f t="shared" si="1"/>
        <v>548</v>
      </c>
      <c r="C34" s="225">
        <v>2</v>
      </c>
      <c r="D34" s="226">
        <v>15</v>
      </c>
      <c r="E34" s="225">
        <v>428</v>
      </c>
      <c r="F34" s="97">
        <v>0</v>
      </c>
      <c r="G34" s="94">
        <v>0</v>
      </c>
      <c r="H34" s="97">
        <v>0</v>
      </c>
      <c r="I34" s="94">
        <v>0</v>
      </c>
      <c r="J34" s="226">
        <v>103</v>
      </c>
    </row>
    <row r="35" spans="1:10" ht="21.75" thickBot="1">
      <c r="A35" s="11" t="s">
        <v>23</v>
      </c>
      <c r="B35" s="224">
        <f t="shared" si="1"/>
        <v>1504</v>
      </c>
      <c r="C35" s="95">
        <v>16</v>
      </c>
      <c r="D35" s="97">
        <v>26</v>
      </c>
      <c r="E35" s="95">
        <v>1170</v>
      </c>
      <c r="F35" s="219">
        <v>0</v>
      </c>
      <c r="G35" s="94">
        <v>3</v>
      </c>
      <c r="H35" s="97">
        <v>1</v>
      </c>
      <c r="I35" s="94">
        <v>2</v>
      </c>
      <c r="J35" s="97">
        <v>286</v>
      </c>
    </row>
    <row r="36" spans="1:10" ht="21.75" thickBot="1">
      <c r="A36" s="11" t="s">
        <v>24</v>
      </c>
      <c r="B36" s="224">
        <f t="shared" si="1"/>
        <v>228</v>
      </c>
      <c r="C36" s="95">
        <v>0</v>
      </c>
      <c r="D36" s="97">
        <v>9</v>
      </c>
      <c r="E36" s="95">
        <v>207</v>
      </c>
      <c r="F36" s="97">
        <v>0</v>
      </c>
      <c r="G36" s="94">
        <v>0</v>
      </c>
      <c r="H36" s="219">
        <v>0</v>
      </c>
      <c r="I36" s="94">
        <v>0</v>
      </c>
      <c r="J36" s="97">
        <v>12</v>
      </c>
    </row>
    <row r="37" spans="1:10" ht="21.75" thickBot="1">
      <c r="A37" s="11" t="s">
        <v>25</v>
      </c>
      <c r="B37" s="224">
        <f t="shared" si="1"/>
        <v>957</v>
      </c>
      <c r="C37" s="95">
        <v>1</v>
      </c>
      <c r="D37" s="97">
        <v>19</v>
      </c>
      <c r="E37" s="95">
        <v>696</v>
      </c>
      <c r="F37" s="97">
        <v>0</v>
      </c>
      <c r="G37" s="94">
        <v>0</v>
      </c>
      <c r="H37" s="97">
        <v>0</v>
      </c>
      <c r="I37" s="94">
        <v>0</v>
      </c>
      <c r="J37" s="97">
        <v>241</v>
      </c>
    </row>
    <row r="38" spans="1:10" ht="21.75" thickBot="1">
      <c r="A38" s="11" t="s">
        <v>269</v>
      </c>
      <c r="B38" s="224">
        <f t="shared" si="1"/>
        <v>1798</v>
      </c>
      <c r="C38" s="95">
        <v>3</v>
      </c>
      <c r="D38" s="97">
        <v>32</v>
      </c>
      <c r="E38" s="95">
        <v>918</v>
      </c>
      <c r="F38" s="97">
        <v>2</v>
      </c>
      <c r="G38" s="94">
        <v>0</v>
      </c>
      <c r="H38" s="97">
        <v>0</v>
      </c>
      <c r="I38" s="94">
        <v>74</v>
      </c>
      <c r="J38" s="97">
        <v>769</v>
      </c>
    </row>
    <row r="39" spans="1:10" ht="21.75" thickBot="1">
      <c r="A39" s="11" t="s">
        <v>26</v>
      </c>
      <c r="B39" s="224">
        <f t="shared" si="1"/>
        <v>412</v>
      </c>
      <c r="C39" s="95">
        <v>1</v>
      </c>
      <c r="D39" s="97">
        <v>5</v>
      </c>
      <c r="E39" s="95">
        <v>289</v>
      </c>
      <c r="F39" s="97">
        <v>0</v>
      </c>
      <c r="G39" s="94">
        <v>1</v>
      </c>
      <c r="H39" s="97">
        <v>0</v>
      </c>
      <c r="I39" s="94">
        <v>2</v>
      </c>
      <c r="J39" s="97">
        <v>114</v>
      </c>
    </row>
    <row r="40" spans="1:10" ht="21.75" thickBot="1">
      <c r="A40" s="11" t="s">
        <v>27</v>
      </c>
      <c r="B40" s="224">
        <f t="shared" si="1"/>
        <v>559</v>
      </c>
      <c r="C40" s="95">
        <v>4</v>
      </c>
      <c r="D40" s="97">
        <v>25</v>
      </c>
      <c r="E40" s="95">
        <v>375</v>
      </c>
      <c r="F40" s="219">
        <v>1</v>
      </c>
      <c r="G40" s="94">
        <v>0</v>
      </c>
      <c r="H40" s="97">
        <v>0</v>
      </c>
      <c r="I40" s="94">
        <v>0</v>
      </c>
      <c r="J40" s="97">
        <v>154</v>
      </c>
    </row>
    <row r="41" spans="1:10" ht="21.75" thickBot="1">
      <c r="A41" s="11" t="s">
        <v>12</v>
      </c>
      <c r="B41" s="224">
        <f t="shared" si="1"/>
        <v>2158</v>
      </c>
      <c r="C41" s="225">
        <v>30</v>
      </c>
      <c r="D41" s="226">
        <v>51</v>
      </c>
      <c r="E41" s="225">
        <v>1392</v>
      </c>
      <c r="F41" s="226">
        <v>2</v>
      </c>
      <c r="G41" s="94">
        <v>0</v>
      </c>
      <c r="H41" s="219">
        <v>3</v>
      </c>
      <c r="I41" s="94">
        <v>3</v>
      </c>
      <c r="J41" s="226">
        <v>677</v>
      </c>
    </row>
    <row r="42" spans="1:10">
      <c r="A42" s="401"/>
      <c r="B42" s="401"/>
      <c r="C42" s="401"/>
      <c r="D42" s="401"/>
      <c r="E42" s="401"/>
      <c r="F42" s="401"/>
      <c r="G42" s="401"/>
      <c r="H42" s="401"/>
      <c r="I42" s="401"/>
      <c r="J42" s="401"/>
    </row>
    <row r="43" spans="1:10">
      <c r="A43" s="227"/>
      <c r="B43" s="227"/>
      <c r="C43" s="227"/>
      <c r="D43" s="227"/>
      <c r="E43" s="227"/>
      <c r="F43" s="227"/>
      <c r="G43" s="227"/>
      <c r="H43" s="227"/>
    </row>
  </sheetData>
  <mergeCells count="2">
    <mergeCell ref="A1:J1"/>
    <mergeCell ref="A42:J42"/>
  </mergeCells>
  <printOptions horizontalCentered="1" verticalCentered="1"/>
  <pageMargins left="0.39370078740157483" right="0.59055118110236227" top="0.19685039370078741" bottom="0.39370078740157483" header="0" footer="0"/>
  <pageSetup paperSize="9" scale="89" orientation="portrait" r:id="rId1"/>
  <headerFooter alignWithMargins="0"/>
  <rowBreaks count="1" manualBreakCount="1">
    <brk id="41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EF079-C914-4D8A-9185-5C44B5B33AAE}">
  <sheetPr>
    <tabColor rgb="FF9999FF"/>
    <pageSetUpPr fitToPage="1"/>
  </sheetPr>
  <dimension ref="A1:J74"/>
  <sheetViews>
    <sheetView rightToLeft="1" view="pageBreakPreview" zoomScaleNormal="100" zoomScaleSheetLayoutView="100" workbookViewId="0">
      <selection sqref="A1:H1"/>
    </sheetView>
  </sheetViews>
  <sheetFormatPr defaultRowHeight="21"/>
  <cols>
    <col min="1" max="1" width="20.28515625" style="100" customWidth="1"/>
    <col min="2" max="2" width="11.7109375" style="101" customWidth="1"/>
    <col min="3" max="3" width="9.42578125" style="102" customWidth="1"/>
    <col min="4" max="4" width="11.7109375" style="102" customWidth="1"/>
    <col min="5" max="5" width="14.5703125" style="102" customWidth="1"/>
    <col min="6" max="6" width="15.140625" style="102" customWidth="1"/>
    <col min="7" max="7" width="13" style="102" customWidth="1"/>
    <col min="8" max="8" width="9.140625" style="98" customWidth="1"/>
    <col min="9" max="9" width="0.140625" style="98" customWidth="1"/>
    <col min="10" max="234" width="9.140625" style="98"/>
    <col min="235" max="235" width="20.28515625" style="98" customWidth="1"/>
    <col min="236" max="236" width="11.7109375" style="98" customWidth="1"/>
    <col min="237" max="237" width="9.42578125" style="98" customWidth="1"/>
    <col min="238" max="238" width="11.7109375" style="98" customWidth="1"/>
    <col min="239" max="239" width="14.5703125" style="98" customWidth="1"/>
    <col min="240" max="240" width="15.140625" style="98" customWidth="1"/>
    <col min="241" max="241" width="13" style="98" customWidth="1"/>
    <col min="242" max="490" width="9.140625" style="98"/>
    <col min="491" max="491" width="20.28515625" style="98" customWidth="1"/>
    <col min="492" max="492" width="11.7109375" style="98" customWidth="1"/>
    <col min="493" max="493" width="9.42578125" style="98" customWidth="1"/>
    <col min="494" max="494" width="11.7109375" style="98" customWidth="1"/>
    <col min="495" max="495" width="14.5703125" style="98" customWidth="1"/>
    <col min="496" max="496" width="15.140625" style="98" customWidth="1"/>
    <col min="497" max="497" width="13" style="98" customWidth="1"/>
    <col min="498" max="746" width="9.140625" style="98"/>
    <col min="747" max="747" width="20.28515625" style="98" customWidth="1"/>
    <col min="748" max="748" width="11.7109375" style="98" customWidth="1"/>
    <col min="749" max="749" width="9.42578125" style="98" customWidth="1"/>
    <col min="750" max="750" width="11.7109375" style="98" customWidth="1"/>
    <col min="751" max="751" width="14.5703125" style="98" customWidth="1"/>
    <col min="752" max="752" width="15.140625" style="98" customWidth="1"/>
    <col min="753" max="753" width="13" style="98" customWidth="1"/>
    <col min="754" max="1002" width="9.140625" style="98"/>
    <col min="1003" max="1003" width="20.28515625" style="98" customWidth="1"/>
    <col min="1004" max="1004" width="11.7109375" style="98" customWidth="1"/>
    <col min="1005" max="1005" width="9.42578125" style="98" customWidth="1"/>
    <col min="1006" max="1006" width="11.7109375" style="98" customWidth="1"/>
    <col min="1007" max="1007" width="14.5703125" style="98" customWidth="1"/>
    <col min="1008" max="1008" width="15.140625" style="98" customWidth="1"/>
    <col min="1009" max="1009" width="13" style="98" customWidth="1"/>
    <col min="1010" max="1258" width="9.140625" style="98"/>
    <col min="1259" max="1259" width="20.28515625" style="98" customWidth="1"/>
    <col min="1260" max="1260" width="11.7109375" style="98" customWidth="1"/>
    <col min="1261" max="1261" width="9.42578125" style="98" customWidth="1"/>
    <col min="1262" max="1262" width="11.7109375" style="98" customWidth="1"/>
    <col min="1263" max="1263" width="14.5703125" style="98" customWidth="1"/>
    <col min="1264" max="1264" width="15.140625" style="98" customWidth="1"/>
    <col min="1265" max="1265" width="13" style="98" customWidth="1"/>
    <col min="1266" max="1514" width="9.140625" style="98"/>
    <col min="1515" max="1515" width="20.28515625" style="98" customWidth="1"/>
    <col min="1516" max="1516" width="11.7109375" style="98" customWidth="1"/>
    <col min="1517" max="1517" width="9.42578125" style="98" customWidth="1"/>
    <col min="1518" max="1518" width="11.7109375" style="98" customWidth="1"/>
    <col min="1519" max="1519" width="14.5703125" style="98" customWidth="1"/>
    <col min="1520" max="1520" width="15.140625" style="98" customWidth="1"/>
    <col min="1521" max="1521" width="13" style="98" customWidth="1"/>
    <col min="1522" max="1770" width="9.140625" style="98"/>
    <col min="1771" max="1771" width="20.28515625" style="98" customWidth="1"/>
    <col min="1772" max="1772" width="11.7109375" style="98" customWidth="1"/>
    <col min="1773" max="1773" width="9.42578125" style="98" customWidth="1"/>
    <col min="1774" max="1774" width="11.7109375" style="98" customWidth="1"/>
    <col min="1775" max="1775" width="14.5703125" style="98" customWidth="1"/>
    <col min="1776" max="1776" width="15.140625" style="98" customWidth="1"/>
    <col min="1777" max="1777" width="13" style="98" customWidth="1"/>
    <col min="1778" max="2026" width="9.140625" style="98"/>
    <col min="2027" max="2027" width="20.28515625" style="98" customWidth="1"/>
    <col min="2028" max="2028" width="11.7109375" style="98" customWidth="1"/>
    <col min="2029" max="2029" width="9.42578125" style="98" customWidth="1"/>
    <col min="2030" max="2030" width="11.7109375" style="98" customWidth="1"/>
    <col min="2031" max="2031" width="14.5703125" style="98" customWidth="1"/>
    <col min="2032" max="2032" width="15.140625" style="98" customWidth="1"/>
    <col min="2033" max="2033" width="13" style="98" customWidth="1"/>
    <col min="2034" max="2282" width="9.140625" style="98"/>
    <col min="2283" max="2283" width="20.28515625" style="98" customWidth="1"/>
    <col min="2284" max="2284" width="11.7109375" style="98" customWidth="1"/>
    <col min="2285" max="2285" width="9.42578125" style="98" customWidth="1"/>
    <col min="2286" max="2286" width="11.7109375" style="98" customWidth="1"/>
    <col min="2287" max="2287" width="14.5703125" style="98" customWidth="1"/>
    <col min="2288" max="2288" width="15.140625" style="98" customWidth="1"/>
    <col min="2289" max="2289" width="13" style="98" customWidth="1"/>
    <col min="2290" max="2538" width="9.140625" style="98"/>
    <col min="2539" max="2539" width="20.28515625" style="98" customWidth="1"/>
    <col min="2540" max="2540" width="11.7109375" style="98" customWidth="1"/>
    <col min="2541" max="2541" width="9.42578125" style="98" customWidth="1"/>
    <col min="2542" max="2542" width="11.7109375" style="98" customWidth="1"/>
    <col min="2543" max="2543" width="14.5703125" style="98" customWidth="1"/>
    <col min="2544" max="2544" width="15.140625" style="98" customWidth="1"/>
    <col min="2545" max="2545" width="13" style="98" customWidth="1"/>
    <col min="2546" max="2794" width="9.140625" style="98"/>
    <col min="2795" max="2795" width="20.28515625" style="98" customWidth="1"/>
    <col min="2796" max="2796" width="11.7109375" style="98" customWidth="1"/>
    <col min="2797" max="2797" width="9.42578125" style="98" customWidth="1"/>
    <col min="2798" max="2798" width="11.7109375" style="98" customWidth="1"/>
    <col min="2799" max="2799" width="14.5703125" style="98" customWidth="1"/>
    <col min="2800" max="2800" width="15.140625" style="98" customWidth="1"/>
    <col min="2801" max="2801" width="13" style="98" customWidth="1"/>
    <col min="2802" max="3050" width="9.140625" style="98"/>
    <col min="3051" max="3051" width="20.28515625" style="98" customWidth="1"/>
    <col min="3052" max="3052" width="11.7109375" style="98" customWidth="1"/>
    <col min="3053" max="3053" width="9.42578125" style="98" customWidth="1"/>
    <col min="3054" max="3054" width="11.7109375" style="98" customWidth="1"/>
    <col min="3055" max="3055" width="14.5703125" style="98" customWidth="1"/>
    <col min="3056" max="3056" width="15.140625" style="98" customWidth="1"/>
    <col min="3057" max="3057" width="13" style="98" customWidth="1"/>
    <col min="3058" max="3306" width="9.140625" style="98"/>
    <col min="3307" max="3307" width="20.28515625" style="98" customWidth="1"/>
    <col min="3308" max="3308" width="11.7109375" style="98" customWidth="1"/>
    <col min="3309" max="3309" width="9.42578125" style="98" customWidth="1"/>
    <col min="3310" max="3310" width="11.7109375" style="98" customWidth="1"/>
    <col min="3311" max="3311" width="14.5703125" style="98" customWidth="1"/>
    <col min="3312" max="3312" width="15.140625" style="98" customWidth="1"/>
    <col min="3313" max="3313" width="13" style="98" customWidth="1"/>
    <col min="3314" max="3562" width="9.140625" style="98"/>
    <col min="3563" max="3563" width="20.28515625" style="98" customWidth="1"/>
    <col min="3564" max="3564" width="11.7109375" style="98" customWidth="1"/>
    <col min="3565" max="3565" width="9.42578125" style="98" customWidth="1"/>
    <col min="3566" max="3566" width="11.7109375" style="98" customWidth="1"/>
    <col min="3567" max="3567" width="14.5703125" style="98" customWidth="1"/>
    <col min="3568" max="3568" width="15.140625" style="98" customWidth="1"/>
    <col min="3569" max="3569" width="13" style="98" customWidth="1"/>
    <col min="3570" max="3818" width="9.140625" style="98"/>
    <col min="3819" max="3819" width="20.28515625" style="98" customWidth="1"/>
    <col min="3820" max="3820" width="11.7109375" style="98" customWidth="1"/>
    <col min="3821" max="3821" width="9.42578125" style="98" customWidth="1"/>
    <col min="3822" max="3822" width="11.7109375" style="98" customWidth="1"/>
    <col min="3823" max="3823" width="14.5703125" style="98" customWidth="1"/>
    <col min="3824" max="3824" width="15.140625" style="98" customWidth="1"/>
    <col min="3825" max="3825" width="13" style="98" customWidth="1"/>
    <col min="3826" max="4074" width="9.140625" style="98"/>
    <col min="4075" max="4075" width="20.28515625" style="98" customWidth="1"/>
    <col min="4076" max="4076" width="11.7109375" style="98" customWidth="1"/>
    <col min="4077" max="4077" width="9.42578125" style="98" customWidth="1"/>
    <col min="4078" max="4078" width="11.7109375" style="98" customWidth="1"/>
    <col min="4079" max="4079" width="14.5703125" style="98" customWidth="1"/>
    <col min="4080" max="4080" width="15.140625" style="98" customWidth="1"/>
    <col min="4081" max="4081" width="13" style="98" customWidth="1"/>
    <col min="4082" max="4330" width="9.140625" style="98"/>
    <col min="4331" max="4331" width="20.28515625" style="98" customWidth="1"/>
    <col min="4332" max="4332" width="11.7109375" style="98" customWidth="1"/>
    <col min="4333" max="4333" width="9.42578125" style="98" customWidth="1"/>
    <col min="4334" max="4334" width="11.7109375" style="98" customWidth="1"/>
    <col min="4335" max="4335" width="14.5703125" style="98" customWidth="1"/>
    <col min="4336" max="4336" width="15.140625" style="98" customWidth="1"/>
    <col min="4337" max="4337" width="13" style="98" customWidth="1"/>
    <col min="4338" max="4586" width="9.140625" style="98"/>
    <col min="4587" max="4587" width="20.28515625" style="98" customWidth="1"/>
    <col min="4588" max="4588" width="11.7109375" style="98" customWidth="1"/>
    <col min="4589" max="4589" width="9.42578125" style="98" customWidth="1"/>
    <col min="4590" max="4590" width="11.7109375" style="98" customWidth="1"/>
    <col min="4591" max="4591" width="14.5703125" style="98" customWidth="1"/>
    <col min="4592" max="4592" width="15.140625" style="98" customWidth="1"/>
    <col min="4593" max="4593" width="13" style="98" customWidth="1"/>
    <col min="4594" max="4842" width="9.140625" style="98"/>
    <col min="4843" max="4843" width="20.28515625" style="98" customWidth="1"/>
    <col min="4844" max="4844" width="11.7109375" style="98" customWidth="1"/>
    <col min="4845" max="4845" width="9.42578125" style="98" customWidth="1"/>
    <col min="4846" max="4846" width="11.7109375" style="98" customWidth="1"/>
    <col min="4847" max="4847" width="14.5703125" style="98" customWidth="1"/>
    <col min="4848" max="4848" width="15.140625" style="98" customWidth="1"/>
    <col min="4849" max="4849" width="13" style="98" customWidth="1"/>
    <col min="4850" max="5098" width="9.140625" style="98"/>
    <col min="5099" max="5099" width="20.28515625" style="98" customWidth="1"/>
    <col min="5100" max="5100" width="11.7109375" style="98" customWidth="1"/>
    <col min="5101" max="5101" width="9.42578125" style="98" customWidth="1"/>
    <col min="5102" max="5102" width="11.7109375" style="98" customWidth="1"/>
    <col min="5103" max="5103" width="14.5703125" style="98" customWidth="1"/>
    <col min="5104" max="5104" width="15.140625" style="98" customWidth="1"/>
    <col min="5105" max="5105" width="13" style="98" customWidth="1"/>
    <col min="5106" max="5354" width="9.140625" style="98"/>
    <col min="5355" max="5355" width="20.28515625" style="98" customWidth="1"/>
    <col min="5356" max="5356" width="11.7109375" style="98" customWidth="1"/>
    <col min="5357" max="5357" width="9.42578125" style="98" customWidth="1"/>
    <col min="5358" max="5358" width="11.7109375" style="98" customWidth="1"/>
    <col min="5359" max="5359" width="14.5703125" style="98" customWidth="1"/>
    <col min="5360" max="5360" width="15.140625" style="98" customWidth="1"/>
    <col min="5361" max="5361" width="13" style="98" customWidth="1"/>
    <col min="5362" max="5610" width="9.140625" style="98"/>
    <col min="5611" max="5611" width="20.28515625" style="98" customWidth="1"/>
    <col min="5612" max="5612" width="11.7109375" style="98" customWidth="1"/>
    <col min="5613" max="5613" width="9.42578125" style="98" customWidth="1"/>
    <col min="5614" max="5614" width="11.7109375" style="98" customWidth="1"/>
    <col min="5615" max="5615" width="14.5703125" style="98" customWidth="1"/>
    <col min="5616" max="5616" width="15.140625" style="98" customWidth="1"/>
    <col min="5617" max="5617" width="13" style="98" customWidth="1"/>
    <col min="5618" max="5866" width="9.140625" style="98"/>
    <col min="5867" max="5867" width="20.28515625" style="98" customWidth="1"/>
    <col min="5868" max="5868" width="11.7109375" style="98" customWidth="1"/>
    <col min="5869" max="5869" width="9.42578125" style="98" customWidth="1"/>
    <col min="5870" max="5870" width="11.7109375" style="98" customWidth="1"/>
    <col min="5871" max="5871" width="14.5703125" style="98" customWidth="1"/>
    <col min="5872" max="5872" width="15.140625" style="98" customWidth="1"/>
    <col min="5873" max="5873" width="13" style="98" customWidth="1"/>
    <col min="5874" max="6122" width="9.140625" style="98"/>
    <col min="6123" max="6123" width="20.28515625" style="98" customWidth="1"/>
    <col min="6124" max="6124" width="11.7109375" style="98" customWidth="1"/>
    <col min="6125" max="6125" width="9.42578125" style="98" customWidth="1"/>
    <col min="6126" max="6126" width="11.7109375" style="98" customWidth="1"/>
    <col min="6127" max="6127" width="14.5703125" style="98" customWidth="1"/>
    <col min="6128" max="6128" width="15.140625" style="98" customWidth="1"/>
    <col min="6129" max="6129" width="13" style="98" customWidth="1"/>
    <col min="6130" max="6378" width="9.140625" style="98"/>
    <col min="6379" max="6379" width="20.28515625" style="98" customWidth="1"/>
    <col min="6380" max="6380" width="11.7109375" style="98" customWidth="1"/>
    <col min="6381" max="6381" width="9.42578125" style="98" customWidth="1"/>
    <col min="6382" max="6382" width="11.7109375" style="98" customWidth="1"/>
    <col min="6383" max="6383" width="14.5703125" style="98" customWidth="1"/>
    <col min="6384" max="6384" width="15.140625" style="98" customWidth="1"/>
    <col min="6385" max="6385" width="13" style="98" customWidth="1"/>
    <col min="6386" max="6634" width="9.140625" style="98"/>
    <col min="6635" max="6635" width="20.28515625" style="98" customWidth="1"/>
    <col min="6636" max="6636" width="11.7109375" style="98" customWidth="1"/>
    <col min="6637" max="6637" width="9.42578125" style="98" customWidth="1"/>
    <col min="6638" max="6638" width="11.7109375" style="98" customWidth="1"/>
    <col min="6639" max="6639" width="14.5703125" style="98" customWidth="1"/>
    <col min="6640" max="6640" width="15.140625" style="98" customWidth="1"/>
    <col min="6641" max="6641" width="13" style="98" customWidth="1"/>
    <col min="6642" max="6890" width="9.140625" style="98"/>
    <col min="6891" max="6891" width="20.28515625" style="98" customWidth="1"/>
    <col min="6892" max="6892" width="11.7109375" style="98" customWidth="1"/>
    <col min="6893" max="6893" width="9.42578125" style="98" customWidth="1"/>
    <col min="6894" max="6894" width="11.7109375" style="98" customWidth="1"/>
    <col min="6895" max="6895" width="14.5703125" style="98" customWidth="1"/>
    <col min="6896" max="6896" width="15.140625" style="98" customWidth="1"/>
    <col min="6897" max="6897" width="13" style="98" customWidth="1"/>
    <col min="6898" max="7146" width="9.140625" style="98"/>
    <col min="7147" max="7147" width="20.28515625" style="98" customWidth="1"/>
    <col min="7148" max="7148" width="11.7109375" style="98" customWidth="1"/>
    <col min="7149" max="7149" width="9.42578125" style="98" customWidth="1"/>
    <col min="7150" max="7150" width="11.7109375" style="98" customWidth="1"/>
    <col min="7151" max="7151" width="14.5703125" style="98" customWidth="1"/>
    <col min="7152" max="7152" width="15.140625" style="98" customWidth="1"/>
    <col min="7153" max="7153" width="13" style="98" customWidth="1"/>
    <col min="7154" max="7402" width="9.140625" style="98"/>
    <col min="7403" max="7403" width="20.28515625" style="98" customWidth="1"/>
    <col min="7404" max="7404" width="11.7109375" style="98" customWidth="1"/>
    <col min="7405" max="7405" width="9.42578125" style="98" customWidth="1"/>
    <col min="7406" max="7406" width="11.7109375" style="98" customWidth="1"/>
    <col min="7407" max="7407" width="14.5703125" style="98" customWidth="1"/>
    <col min="7408" max="7408" width="15.140625" style="98" customWidth="1"/>
    <col min="7409" max="7409" width="13" style="98" customWidth="1"/>
    <col min="7410" max="7658" width="9.140625" style="98"/>
    <col min="7659" max="7659" width="20.28515625" style="98" customWidth="1"/>
    <col min="7660" max="7660" width="11.7109375" style="98" customWidth="1"/>
    <col min="7661" max="7661" width="9.42578125" style="98" customWidth="1"/>
    <col min="7662" max="7662" width="11.7109375" style="98" customWidth="1"/>
    <col min="7663" max="7663" width="14.5703125" style="98" customWidth="1"/>
    <col min="7664" max="7664" width="15.140625" style="98" customWidth="1"/>
    <col min="7665" max="7665" width="13" style="98" customWidth="1"/>
    <col min="7666" max="7914" width="9.140625" style="98"/>
    <col min="7915" max="7915" width="20.28515625" style="98" customWidth="1"/>
    <col min="7916" max="7916" width="11.7109375" style="98" customWidth="1"/>
    <col min="7917" max="7917" width="9.42578125" style="98" customWidth="1"/>
    <col min="7918" max="7918" width="11.7109375" style="98" customWidth="1"/>
    <col min="7919" max="7919" width="14.5703125" style="98" customWidth="1"/>
    <col min="7920" max="7920" width="15.140625" style="98" customWidth="1"/>
    <col min="7921" max="7921" width="13" style="98" customWidth="1"/>
    <col min="7922" max="8170" width="9.140625" style="98"/>
    <col min="8171" max="8171" width="20.28515625" style="98" customWidth="1"/>
    <col min="8172" max="8172" width="11.7109375" style="98" customWidth="1"/>
    <col min="8173" max="8173" width="9.42578125" style="98" customWidth="1"/>
    <col min="8174" max="8174" width="11.7109375" style="98" customWidth="1"/>
    <col min="8175" max="8175" width="14.5703125" style="98" customWidth="1"/>
    <col min="8176" max="8176" width="15.140625" style="98" customWidth="1"/>
    <col min="8177" max="8177" width="13" style="98" customWidth="1"/>
    <col min="8178" max="8426" width="9.140625" style="98"/>
    <col min="8427" max="8427" width="20.28515625" style="98" customWidth="1"/>
    <col min="8428" max="8428" width="11.7109375" style="98" customWidth="1"/>
    <col min="8429" max="8429" width="9.42578125" style="98" customWidth="1"/>
    <col min="8430" max="8430" width="11.7109375" style="98" customWidth="1"/>
    <col min="8431" max="8431" width="14.5703125" style="98" customWidth="1"/>
    <col min="8432" max="8432" width="15.140625" style="98" customWidth="1"/>
    <col min="8433" max="8433" width="13" style="98" customWidth="1"/>
    <col min="8434" max="8682" width="9.140625" style="98"/>
    <col min="8683" max="8683" width="20.28515625" style="98" customWidth="1"/>
    <col min="8684" max="8684" width="11.7109375" style="98" customWidth="1"/>
    <col min="8685" max="8685" width="9.42578125" style="98" customWidth="1"/>
    <col min="8686" max="8686" width="11.7109375" style="98" customWidth="1"/>
    <col min="8687" max="8687" width="14.5703125" style="98" customWidth="1"/>
    <col min="8688" max="8688" width="15.140625" style="98" customWidth="1"/>
    <col min="8689" max="8689" width="13" style="98" customWidth="1"/>
    <col min="8690" max="8938" width="9.140625" style="98"/>
    <col min="8939" max="8939" width="20.28515625" style="98" customWidth="1"/>
    <col min="8940" max="8940" width="11.7109375" style="98" customWidth="1"/>
    <col min="8941" max="8941" width="9.42578125" style="98" customWidth="1"/>
    <col min="8942" max="8942" width="11.7109375" style="98" customWidth="1"/>
    <col min="8943" max="8943" width="14.5703125" style="98" customWidth="1"/>
    <col min="8944" max="8944" width="15.140625" style="98" customWidth="1"/>
    <col min="8945" max="8945" width="13" style="98" customWidth="1"/>
    <col min="8946" max="9194" width="9.140625" style="98"/>
    <col min="9195" max="9195" width="20.28515625" style="98" customWidth="1"/>
    <col min="9196" max="9196" width="11.7109375" style="98" customWidth="1"/>
    <col min="9197" max="9197" width="9.42578125" style="98" customWidth="1"/>
    <col min="9198" max="9198" width="11.7109375" style="98" customWidth="1"/>
    <col min="9199" max="9199" width="14.5703125" style="98" customWidth="1"/>
    <col min="9200" max="9200" width="15.140625" style="98" customWidth="1"/>
    <col min="9201" max="9201" width="13" style="98" customWidth="1"/>
    <col min="9202" max="9450" width="9.140625" style="98"/>
    <col min="9451" max="9451" width="20.28515625" style="98" customWidth="1"/>
    <col min="9452" max="9452" width="11.7109375" style="98" customWidth="1"/>
    <col min="9453" max="9453" width="9.42578125" style="98" customWidth="1"/>
    <col min="9454" max="9454" width="11.7109375" style="98" customWidth="1"/>
    <col min="9455" max="9455" width="14.5703125" style="98" customWidth="1"/>
    <col min="9456" max="9456" width="15.140625" style="98" customWidth="1"/>
    <col min="9457" max="9457" width="13" style="98" customWidth="1"/>
    <col min="9458" max="9706" width="9.140625" style="98"/>
    <col min="9707" max="9707" width="20.28515625" style="98" customWidth="1"/>
    <col min="9708" max="9708" width="11.7109375" style="98" customWidth="1"/>
    <col min="9709" max="9709" width="9.42578125" style="98" customWidth="1"/>
    <col min="9710" max="9710" width="11.7109375" style="98" customWidth="1"/>
    <col min="9711" max="9711" width="14.5703125" style="98" customWidth="1"/>
    <col min="9712" max="9712" width="15.140625" style="98" customWidth="1"/>
    <col min="9713" max="9713" width="13" style="98" customWidth="1"/>
    <col min="9714" max="9962" width="9.140625" style="98"/>
    <col min="9963" max="9963" width="20.28515625" style="98" customWidth="1"/>
    <col min="9964" max="9964" width="11.7109375" style="98" customWidth="1"/>
    <col min="9965" max="9965" width="9.42578125" style="98" customWidth="1"/>
    <col min="9966" max="9966" width="11.7109375" style="98" customWidth="1"/>
    <col min="9967" max="9967" width="14.5703125" style="98" customWidth="1"/>
    <col min="9968" max="9968" width="15.140625" style="98" customWidth="1"/>
    <col min="9969" max="9969" width="13" style="98" customWidth="1"/>
    <col min="9970" max="10218" width="9.140625" style="98"/>
    <col min="10219" max="10219" width="20.28515625" style="98" customWidth="1"/>
    <col min="10220" max="10220" width="11.7109375" style="98" customWidth="1"/>
    <col min="10221" max="10221" width="9.42578125" style="98" customWidth="1"/>
    <col min="10222" max="10222" width="11.7109375" style="98" customWidth="1"/>
    <col min="10223" max="10223" width="14.5703125" style="98" customWidth="1"/>
    <col min="10224" max="10224" width="15.140625" style="98" customWidth="1"/>
    <col min="10225" max="10225" width="13" style="98" customWidth="1"/>
    <col min="10226" max="10474" width="9.140625" style="98"/>
    <col min="10475" max="10475" width="20.28515625" style="98" customWidth="1"/>
    <col min="10476" max="10476" width="11.7109375" style="98" customWidth="1"/>
    <col min="10477" max="10477" width="9.42578125" style="98" customWidth="1"/>
    <col min="10478" max="10478" width="11.7109375" style="98" customWidth="1"/>
    <col min="10479" max="10479" width="14.5703125" style="98" customWidth="1"/>
    <col min="10480" max="10480" width="15.140625" style="98" customWidth="1"/>
    <col min="10481" max="10481" width="13" style="98" customWidth="1"/>
    <col min="10482" max="10730" width="9.140625" style="98"/>
    <col min="10731" max="10731" width="20.28515625" style="98" customWidth="1"/>
    <col min="10732" max="10732" width="11.7109375" style="98" customWidth="1"/>
    <col min="10733" max="10733" width="9.42578125" style="98" customWidth="1"/>
    <col min="10734" max="10734" width="11.7109375" style="98" customWidth="1"/>
    <col min="10735" max="10735" width="14.5703125" style="98" customWidth="1"/>
    <col min="10736" max="10736" width="15.140625" style="98" customWidth="1"/>
    <col min="10737" max="10737" width="13" style="98" customWidth="1"/>
    <col min="10738" max="10986" width="9.140625" style="98"/>
    <col min="10987" max="10987" width="20.28515625" style="98" customWidth="1"/>
    <col min="10988" max="10988" width="11.7109375" style="98" customWidth="1"/>
    <col min="10989" max="10989" width="9.42578125" style="98" customWidth="1"/>
    <col min="10990" max="10990" width="11.7109375" style="98" customWidth="1"/>
    <col min="10991" max="10991" width="14.5703125" style="98" customWidth="1"/>
    <col min="10992" max="10992" width="15.140625" style="98" customWidth="1"/>
    <col min="10993" max="10993" width="13" style="98" customWidth="1"/>
    <col min="10994" max="11242" width="9.140625" style="98"/>
    <col min="11243" max="11243" width="20.28515625" style="98" customWidth="1"/>
    <col min="11244" max="11244" width="11.7109375" style="98" customWidth="1"/>
    <col min="11245" max="11245" width="9.42578125" style="98" customWidth="1"/>
    <col min="11246" max="11246" width="11.7109375" style="98" customWidth="1"/>
    <col min="11247" max="11247" width="14.5703125" style="98" customWidth="1"/>
    <col min="11248" max="11248" width="15.140625" style="98" customWidth="1"/>
    <col min="11249" max="11249" width="13" style="98" customWidth="1"/>
    <col min="11250" max="11498" width="9.140625" style="98"/>
    <col min="11499" max="11499" width="20.28515625" style="98" customWidth="1"/>
    <col min="11500" max="11500" width="11.7109375" style="98" customWidth="1"/>
    <col min="11501" max="11501" width="9.42578125" style="98" customWidth="1"/>
    <col min="11502" max="11502" width="11.7109375" style="98" customWidth="1"/>
    <col min="11503" max="11503" width="14.5703125" style="98" customWidth="1"/>
    <col min="11504" max="11504" width="15.140625" style="98" customWidth="1"/>
    <col min="11505" max="11505" width="13" style="98" customWidth="1"/>
    <col min="11506" max="11754" width="9.140625" style="98"/>
    <col min="11755" max="11755" width="20.28515625" style="98" customWidth="1"/>
    <col min="11756" max="11756" width="11.7109375" style="98" customWidth="1"/>
    <col min="11757" max="11757" width="9.42578125" style="98" customWidth="1"/>
    <col min="11758" max="11758" width="11.7109375" style="98" customWidth="1"/>
    <col min="11759" max="11759" width="14.5703125" style="98" customWidth="1"/>
    <col min="11760" max="11760" width="15.140625" style="98" customWidth="1"/>
    <col min="11761" max="11761" width="13" style="98" customWidth="1"/>
    <col min="11762" max="12010" width="9.140625" style="98"/>
    <col min="12011" max="12011" width="20.28515625" style="98" customWidth="1"/>
    <col min="12012" max="12012" width="11.7109375" style="98" customWidth="1"/>
    <col min="12013" max="12013" width="9.42578125" style="98" customWidth="1"/>
    <col min="12014" max="12014" width="11.7109375" style="98" customWidth="1"/>
    <col min="12015" max="12015" width="14.5703125" style="98" customWidth="1"/>
    <col min="12016" max="12016" width="15.140625" style="98" customWidth="1"/>
    <col min="12017" max="12017" width="13" style="98" customWidth="1"/>
    <col min="12018" max="12266" width="9.140625" style="98"/>
    <col min="12267" max="12267" width="20.28515625" style="98" customWidth="1"/>
    <col min="12268" max="12268" width="11.7109375" style="98" customWidth="1"/>
    <col min="12269" max="12269" width="9.42578125" style="98" customWidth="1"/>
    <col min="12270" max="12270" width="11.7109375" style="98" customWidth="1"/>
    <col min="12271" max="12271" width="14.5703125" style="98" customWidth="1"/>
    <col min="12272" max="12272" width="15.140625" style="98" customWidth="1"/>
    <col min="12273" max="12273" width="13" style="98" customWidth="1"/>
    <col min="12274" max="12522" width="9.140625" style="98"/>
    <col min="12523" max="12523" width="20.28515625" style="98" customWidth="1"/>
    <col min="12524" max="12524" width="11.7109375" style="98" customWidth="1"/>
    <col min="12525" max="12525" width="9.42578125" style="98" customWidth="1"/>
    <col min="12526" max="12526" width="11.7109375" style="98" customWidth="1"/>
    <col min="12527" max="12527" width="14.5703125" style="98" customWidth="1"/>
    <col min="12528" max="12528" width="15.140625" style="98" customWidth="1"/>
    <col min="12529" max="12529" width="13" style="98" customWidth="1"/>
    <col min="12530" max="12778" width="9.140625" style="98"/>
    <col min="12779" max="12779" width="20.28515625" style="98" customWidth="1"/>
    <col min="12780" max="12780" width="11.7109375" style="98" customWidth="1"/>
    <col min="12781" max="12781" width="9.42578125" style="98" customWidth="1"/>
    <col min="12782" max="12782" width="11.7109375" style="98" customWidth="1"/>
    <col min="12783" max="12783" width="14.5703125" style="98" customWidth="1"/>
    <col min="12784" max="12784" width="15.140625" style="98" customWidth="1"/>
    <col min="12785" max="12785" width="13" style="98" customWidth="1"/>
    <col min="12786" max="13034" width="9.140625" style="98"/>
    <col min="13035" max="13035" width="20.28515625" style="98" customWidth="1"/>
    <col min="13036" max="13036" width="11.7109375" style="98" customWidth="1"/>
    <col min="13037" max="13037" width="9.42578125" style="98" customWidth="1"/>
    <col min="13038" max="13038" width="11.7109375" style="98" customWidth="1"/>
    <col min="13039" max="13039" width="14.5703125" style="98" customWidth="1"/>
    <col min="13040" max="13040" width="15.140625" style="98" customWidth="1"/>
    <col min="13041" max="13041" width="13" style="98" customWidth="1"/>
    <col min="13042" max="13290" width="9.140625" style="98"/>
    <col min="13291" max="13291" width="20.28515625" style="98" customWidth="1"/>
    <col min="13292" max="13292" width="11.7109375" style="98" customWidth="1"/>
    <col min="13293" max="13293" width="9.42578125" style="98" customWidth="1"/>
    <col min="13294" max="13294" width="11.7109375" style="98" customWidth="1"/>
    <col min="13295" max="13295" width="14.5703125" style="98" customWidth="1"/>
    <col min="13296" max="13296" width="15.140625" style="98" customWidth="1"/>
    <col min="13297" max="13297" width="13" style="98" customWidth="1"/>
    <col min="13298" max="13546" width="9.140625" style="98"/>
    <col min="13547" max="13547" width="20.28515625" style="98" customWidth="1"/>
    <col min="13548" max="13548" width="11.7109375" style="98" customWidth="1"/>
    <col min="13549" max="13549" width="9.42578125" style="98" customWidth="1"/>
    <col min="13550" max="13550" width="11.7109375" style="98" customWidth="1"/>
    <col min="13551" max="13551" width="14.5703125" style="98" customWidth="1"/>
    <col min="13552" max="13552" width="15.140625" style="98" customWidth="1"/>
    <col min="13553" max="13553" width="13" style="98" customWidth="1"/>
    <col min="13554" max="13802" width="9.140625" style="98"/>
    <col min="13803" max="13803" width="20.28515625" style="98" customWidth="1"/>
    <col min="13804" max="13804" width="11.7109375" style="98" customWidth="1"/>
    <col min="13805" max="13805" width="9.42578125" style="98" customWidth="1"/>
    <col min="13806" max="13806" width="11.7109375" style="98" customWidth="1"/>
    <col min="13807" max="13807" width="14.5703125" style="98" customWidth="1"/>
    <col min="13808" max="13808" width="15.140625" style="98" customWidth="1"/>
    <col min="13809" max="13809" width="13" style="98" customWidth="1"/>
    <col min="13810" max="14058" width="9.140625" style="98"/>
    <col min="14059" max="14059" width="20.28515625" style="98" customWidth="1"/>
    <col min="14060" max="14060" width="11.7109375" style="98" customWidth="1"/>
    <col min="14061" max="14061" width="9.42578125" style="98" customWidth="1"/>
    <col min="14062" max="14062" width="11.7109375" style="98" customWidth="1"/>
    <col min="14063" max="14063" width="14.5703125" style="98" customWidth="1"/>
    <col min="14064" max="14064" width="15.140625" style="98" customWidth="1"/>
    <col min="14065" max="14065" width="13" style="98" customWidth="1"/>
    <col min="14066" max="14314" width="9.140625" style="98"/>
    <col min="14315" max="14315" width="20.28515625" style="98" customWidth="1"/>
    <col min="14316" max="14316" width="11.7109375" style="98" customWidth="1"/>
    <col min="14317" max="14317" width="9.42578125" style="98" customWidth="1"/>
    <col min="14318" max="14318" width="11.7109375" style="98" customWidth="1"/>
    <col min="14319" max="14319" width="14.5703125" style="98" customWidth="1"/>
    <col min="14320" max="14320" width="15.140625" style="98" customWidth="1"/>
    <col min="14321" max="14321" width="13" style="98" customWidth="1"/>
    <col min="14322" max="14570" width="9.140625" style="98"/>
    <col min="14571" max="14571" width="20.28515625" style="98" customWidth="1"/>
    <col min="14572" max="14572" width="11.7109375" style="98" customWidth="1"/>
    <col min="14573" max="14573" width="9.42578125" style="98" customWidth="1"/>
    <col min="14574" max="14574" width="11.7109375" style="98" customWidth="1"/>
    <col min="14575" max="14575" width="14.5703125" style="98" customWidth="1"/>
    <col min="14576" max="14576" width="15.140625" style="98" customWidth="1"/>
    <col min="14577" max="14577" width="13" style="98" customWidth="1"/>
    <col min="14578" max="14826" width="9.140625" style="98"/>
    <col min="14827" max="14827" width="20.28515625" style="98" customWidth="1"/>
    <col min="14828" max="14828" width="11.7109375" style="98" customWidth="1"/>
    <col min="14829" max="14829" width="9.42578125" style="98" customWidth="1"/>
    <col min="14830" max="14830" width="11.7109375" style="98" customWidth="1"/>
    <col min="14831" max="14831" width="14.5703125" style="98" customWidth="1"/>
    <col min="14832" max="14832" width="15.140625" style="98" customWidth="1"/>
    <col min="14833" max="14833" width="13" style="98" customWidth="1"/>
    <col min="14834" max="15082" width="9.140625" style="98"/>
    <col min="15083" max="15083" width="20.28515625" style="98" customWidth="1"/>
    <col min="15084" max="15084" width="11.7109375" style="98" customWidth="1"/>
    <col min="15085" max="15085" width="9.42578125" style="98" customWidth="1"/>
    <col min="15086" max="15086" width="11.7109375" style="98" customWidth="1"/>
    <col min="15087" max="15087" width="14.5703125" style="98" customWidth="1"/>
    <col min="15088" max="15088" width="15.140625" style="98" customWidth="1"/>
    <col min="15089" max="15089" width="13" style="98" customWidth="1"/>
    <col min="15090" max="15338" width="9.140625" style="98"/>
    <col min="15339" max="15339" width="20.28515625" style="98" customWidth="1"/>
    <col min="15340" max="15340" width="11.7109375" style="98" customWidth="1"/>
    <col min="15341" max="15341" width="9.42578125" style="98" customWidth="1"/>
    <col min="15342" max="15342" width="11.7109375" style="98" customWidth="1"/>
    <col min="15343" max="15343" width="14.5703125" style="98" customWidth="1"/>
    <col min="15344" max="15344" width="15.140625" style="98" customWidth="1"/>
    <col min="15345" max="15345" width="13" style="98" customWidth="1"/>
    <col min="15346" max="15594" width="9.140625" style="98"/>
    <col min="15595" max="15595" width="20.28515625" style="98" customWidth="1"/>
    <col min="15596" max="15596" width="11.7109375" style="98" customWidth="1"/>
    <col min="15597" max="15597" width="9.42578125" style="98" customWidth="1"/>
    <col min="15598" max="15598" width="11.7109375" style="98" customWidth="1"/>
    <col min="15599" max="15599" width="14.5703125" style="98" customWidth="1"/>
    <col min="15600" max="15600" width="15.140625" style="98" customWidth="1"/>
    <col min="15601" max="15601" width="13" style="98" customWidth="1"/>
    <col min="15602" max="15850" width="9.140625" style="98"/>
    <col min="15851" max="15851" width="20.28515625" style="98" customWidth="1"/>
    <col min="15852" max="15852" width="11.7109375" style="98" customWidth="1"/>
    <col min="15853" max="15853" width="9.42578125" style="98" customWidth="1"/>
    <col min="15854" max="15854" width="11.7109375" style="98" customWidth="1"/>
    <col min="15855" max="15855" width="14.5703125" style="98" customWidth="1"/>
    <col min="15856" max="15856" width="15.140625" style="98" customWidth="1"/>
    <col min="15857" max="15857" width="13" style="98" customWidth="1"/>
    <col min="15858" max="16106" width="9.140625" style="98"/>
    <col min="16107" max="16107" width="20.28515625" style="98" customWidth="1"/>
    <col min="16108" max="16108" width="11.7109375" style="98" customWidth="1"/>
    <col min="16109" max="16109" width="9.42578125" style="98" customWidth="1"/>
    <col min="16110" max="16110" width="11.7109375" style="98" customWidth="1"/>
    <col min="16111" max="16111" width="14.5703125" style="98" customWidth="1"/>
    <col min="16112" max="16112" width="15.140625" style="98" customWidth="1"/>
    <col min="16113" max="16113" width="13" style="98" customWidth="1"/>
    <col min="16114" max="16384" width="9.140625" style="98"/>
  </cols>
  <sheetData>
    <row r="1" spans="1:8" ht="34.5" customHeight="1" thickBot="1">
      <c r="A1" s="402" t="s">
        <v>459</v>
      </c>
      <c r="B1" s="402"/>
      <c r="C1" s="402"/>
      <c r="D1" s="402"/>
      <c r="E1" s="402"/>
      <c r="F1" s="402"/>
      <c r="G1" s="402"/>
      <c r="H1" s="402"/>
    </row>
    <row r="2" spans="1:8" ht="58.5" customHeight="1" thickBot="1">
      <c r="A2" s="229" t="s">
        <v>34</v>
      </c>
      <c r="B2" s="230" t="s">
        <v>32</v>
      </c>
      <c r="C2" s="231" t="s">
        <v>281</v>
      </c>
      <c r="D2" s="231" t="s">
        <v>282</v>
      </c>
      <c r="E2" s="232" t="s">
        <v>283</v>
      </c>
      <c r="F2" s="231" t="s">
        <v>284</v>
      </c>
      <c r="G2" s="233" t="s">
        <v>285</v>
      </c>
      <c r="H2" s="233" t="s">
        <v>442</v>
      </c>
    </row>
    <row r="3" spans="1:8" ht="21" customHeight="1">
      <c r="A3" s="4">
        <v>1395</v>
      </c>
      <c r="B3" s="234">
        <v>18522</v>
      </c>
      <c r="C3" s="234">
        <v>117</v>
      </c>
      <c r="D3" s="234">
        <v>150</v>
      </c>
      <c r="E3" s="234">
        <v>254</v>
      </c>
      <c r="F3" s="234">
        <v>1309</v>
      </c>
      <c r="G3" s="234">
        <v>16692</v>
      </c>
      <c r="H3" s="234" t="s">
        <v>286</v>
      </c>
    </row>
    <row r="4" spans="1:8" s="99" customFormat="1" ht="21" customHeight="1">
      <c r="A4" s="4">
        <v>1396</v>
      </c>
      <c r="B4" s="234">
        <v>18876</v>
      </c>
      <c r="C4" s="234">
        <v>118</v>
      </c>
      <c r="D4" s="234">
        <v>121</v>
      </c>
      <c r="E4" s="234">
        <v>254</v>
      </c>
      <c r="F4" s="234">
        <v>1199</v>
      </c>
      <c r="G4" s="234">
        <v>17184</v>
      </c>
      <c r="H4" s="234" t="s">
        <v>286</v>
      </c>
    </row>
    <row r="5" spans="1:8" s="99" customFormat="1" ht="21" customHeight="1">
      <c r="A5" s="4">
        <v>1397</v>
      </c>
      <c r="B5" s="234">
        <v>21562</v>
      </c>
      <c r="C5" s="234">
        <v>169</v>
      </c>
      <c r="D5" s="234">
        <v>79</v>
      </c>
      <c r="E5" s="234">
        <v>324</v>
      </c>
      <c r="F5" s="234">
        <v>605</v>
      </c>
      <c r="G5" s="234">
        <v>16442</v>
      </c>
      <c r="H5" s="234" t="s">
        <v>286</v>
      </c>
    </row>
    <row r="6" spans="1:8" s="99" customFormat="1" ht="21" customHeight="1">
      <c r="A6" s="4">
        <v>1398</v>
      </c>
      <c r="B6" s="234">
        <v>21562</v>
      </c>
      <c r="C6" s="234">
        <v>289</v>
      </c>
      <c r="D6" s="234">
        <v>11</v>
      </c>
      <c r="E6" s="234">
        <v>23</v>
      </c>
      <c r="F6" s="234">
        <v>925</v>
      </c>
      <c r="G6" s="234">
        <v>20314</v>
      </c>
      <c r="H6" s="234" t="s">
        <v>286</v>
      </c>
    </row>
    <row r="7" spans="1:8" s="99" customFormat="1" ht="21" customHeight="1">
      <c r="A7" s="4">
        <v>1399</v>
      </c>
      <c r="B7" s="234">
        <v>44491</v>
      </c>
      <c r="C7" s="234">
        <v>730</v>
      </c>
      <c r="D7" s="234">
        <v>67</v>
      </c>
      <c r="E7" s="234">
        <v>114</v>
      </c>
      <c r="F7" s="234">
        <v>2253</v>
      </c>
      <c r="G7" s="234">
        <v>39181</v>
      </c>
      <c r="H7" s="234">
        <v>2146</v>
      </c>
    </row>
    <row r="8" spans="1:8" s="99" customFormat="1" ht="21" customHeight="1" thickBot="1">
      <c r="A8" s="4">
        <v>1400</v>
      </c>
      <c r="B8" s="234">
        <f t="shared" ref="B8:H8" si="0">SUM(B9:B41)</f>
        <v>45904</v>
      </c>
      <c r="C8" s="234">
        <f t="shared" si="0"/>
        <v>621</v>
      </c>
      <c r="D8" s="234">
        <f t="shared" si="0"/>
        <v>53</v>
      </c>
      <c r="E8" s="234">
        <f t="shared" si="0"/>
        <v>99</v>
      </c>
      <c r="F8" s="234">
        <f t="shared" si="0"/>
        <v>1279</v>
      </c>
      <c r="G8" s="234">
        <f t="shared" si="0"/>
        <v>40318</v>
      </c>
      <c r="H8" s="234">
        <f t="shared" si="0"/>
        <v>3534</v>
      </c>
    </row>
    <row r="9" spans="1:8" ht="21" customHeight="1" thickBot="1">
      <c r="A9" s="5" t="s">
        <v>261</v>
      </c>
      <c r="B9" s="235">
        <f>SUM(C9:H9)</f>
        <v>1879</v>
      </c>
      <c r="C9" s="94">
        <v>34</v>
      </c>
      <c r="D9" s="96">
        <v>0</v>
      </c>
      <c r="E9" s="95">
        <v>4</v>
      </c>
      <c r="F9" s="96">
        <v>38</v>
      </c>
      <c r="G9" s="94">
        <v>1732</v>
      </c>
      <c r="H9" s="96">
        <v>71</v>
      </c>
    </row>
    <row r="10" spans="1:8" ht="21" customHeight="1" thickBot="1">
      <c r="A10" s="11" t="s">
        <v>262</v>
      </c>
      <c r="B10" s="235">
        <f t="shared" ref="B10:B41" si="1">SUM(C10:H10)</f>
        <v>988</v>
      </c>
      <c r="C10" s="95">
        <v>12</v>
      </c>
      <c r="D10" s="219">
        <v>1</v>
      </c>
      <c r="E10" s="95">
        <v>8</v>
      </c>
      <c r="F10" s="97">
        <v>30</v>
      </c>
      <c r="G10" s="95">
        <v>931</v>
      </c>
      <c r="H10" s="96">
        <v>6</v>
      </c>
    </row>
    <row r="11" spans="1:8" ht="21" customHeight="1" thickBot="1">
      <c r="A11" s="11" t="s">
        <v>13</v>
      </c>
      <c r="B11" s="235">
        <f t="shared" si="1"/>
        <v>218</v>
      </c>
      <c r="C11" s="95">
        <v>9</v>
      </c>
      <c r="D11" s="219">
        <v>0</v>
      </c>
      <c r="E11" s="95">
        <v>0</v>
      </c>
      <c r="F11" s="97">
        <v>2</v>
      </c>
      <c r="G11" s="95">
        <v>120</v>
      </c>
      <c r="H11" s="96">
        <v>87</v>
      </c>
    </row>
    <row r="12" spans="1:8" ht="21" customHeight="1" thickBot="1">
      <c r="A12" s="11" t="s">
        <v>14</v>
      </c>
      <c r="B12" s="235">
        <f t="shared" si="1"/>
        <v>3867</v>
      </c>
      <c r="C12" s="95">
        <v>32</v>
      </c>
      <c r="D12" s="97">
        <v>4</v>
      </c>
      <c r="E12" s="95">
        <v>4</v>
      </c>
      <c r="F12" s="97">
        <v>125</v>
      </c>
      <c r="G12" s="95">
        <v>3681</v>
      </c>
      <c r="H12" s="96">
        <v>21</v>
      </c>
    </row>
    <row r="13" spans="1:8" ht="21" customHeight="1" thickBot="1">
      <c r="A13" s="11" t="s">
        <v>33</v>
      </c>
      <c r="B13" s="235">
        <f t="shared" si="1"/>
        <v>4596</v>
      </c>
      <c r="C13" s="95">
        <v>30</v>
      </c>
      <c r="D13" s="97">
        <v>0</v>
      </c>
      <c r="E13" s="95">
        <v>2</v>
      </c>
      <c r="F13" s="97">
        <v>71</v>
      </c>
      <c r="G13" s="95">
        <v>4417</v>
      </c>
      <c r="H13" s="96">
        <v>76</v>
      </c>
    </row>
    <row r="14" spans="1:8" ht="21" customHeight="1" thickBot="1">
      <c r="A14" s="11" t="s">
        <v>15</v>
      </c>
      <c r="B14" s="235">
        <f t="shared" si="1"/>
        <v>280</v>
      </c>
      <c r="C14" s="95">
        <v>4</v>
      </c>
      <c r="D14" s="97">
        <v>0</v>
      </c>
      <c r="E14" s="95">
        <v>0</v>
      </c>
      <c r="F14" s="97">
        <v>17</v>
      </c>
      <c r="G14" s="95">
        <v>120</v>
      </c>
      <c r="H14" s="96">
        <v>139</v>
      </c>
    </row>
    <row r="15" spans="1:8" ht="21" customHeight="1" thickBot="1">
      <c r="A15" s="11" t="s">
        <v>16</v>
      </c>
      <c r="B15" s="235">
        <f t="shared" si="1"/>
        <v>2337</v>
      </c>
      <c r="C15" s="95">
        <v>33</v>
      </c>
      <c r="D15" s="97">
        <v>0</v>
      </c>
      <c r="E15" s="95">
        <v>1</v>
      </c>
      <c r="F15" s="97">
        <v>11</v>
      </c>
      <c r="G15" s="95">
        <v>2262</v>
      </c>
      <c r="H15" s="96">
        <v>30</v>
      </c>
    </row>
    <row r="16" spans="1:8" ht="21" customHeight="1" thickBot="1">
      <c r="A16" s="11" t="s">
        <v>263</v>
      </c>
      <c r="B16" s="235">
        <f t="shared" si="1"/>
        <v>611</v>
      </c>
      <c r="C16" s="95">
        <v>12</v>
      </c>
      <c r="D16" s="97">
        <v>1</v>
      </c>
      <c r="E16" s="95">
        <v>0</v>
      </c>
      <c r="F16" s="97">
        <v>2</v>
      </c>
      <c r="G16" s="95">
        <v>596</v>
      </c>
      <c r="H16" s="96">
        <v>0</v>
      </c>
    </row>
    <row r="17" spans="1:8" ht="21" customHeight="1" thickBot="1">
      <c r="A17" s="11" t="s">
        <v>31</v>
      </c>
      <c r="B17" s="235">
        <f t="shared" si="1"/>
        <v>857</v>
      </c>
      <c r="C17" s="95">
        <v>10</v>
      </c>
      <c r="D17" s="97">
        <v>3</v>
      </c>
      <c r="E17" s="95">
        <v>0</v>
      </c>
      <c r="F17" s="97">
        <v>7</v>
      </c>
      <c r="G17" s="95">
        <v>837</v>
      </c>
      <c r="H17" s="96">
        <v>0</v>
      </c>
    </row>
    <row r="18" spans="1:8" ht="21" customHeight="1" thickBot="1">
      <c r="A18" s="11" t="s">
        <v>30</v>
      </c>
      <c r="B18" s="235">
        <f t="shared" si="1"/>
        <v>1986</v>
      </c>
      <c r="C18" s="95">
        <v>61</v>
      </c>
      <c r="D18" s="97">
        <v>3</v>
      </c>
      <c r="E18" s="95">
        <v>10</v>
      </c>
      <c r="F18" s="97">
        <v>43</v>
      </c>
      <c r="G18" s="95">
        <v>1776</v>
      </c>
      <c r="H18" s="96">
        <v>93</v>
      </c>
    </row>
    <row r="19" spans="1:8" ht="21" customHeight="1" thickBot="1">
      <c r="A19" s="11" t="s">
        <v>29</v>
      </c>
      <c r="B19" s="235">
        <f t="shared" si="1"/>
        <v>146</v>
      </c>
      <c r="C19" s="95">
        <v>4</v>
      </c>
      <c r="D19" s="97">
        <v>0</v>
      </c>
      <c r="E19" s="95"/>
      <c r="F19" s="97">
        <v>3</v>
      </c>
      <c r="G19" s="95">
        <v>133</v>
      </c>
      <c r="H19" s="96">
        <v>6</v>
      </c>
    </row>
    <row r="20" spans="1:8" ht="21" customHeight="1" thickBot="1">
      <c r="A20" s="11" t="s">
        <v>17</v>
      </c>
      <c r="B20" s="235">
        <f t="shared" si="1"/>
        <v>3017</v>
      </c>
      <c r="C20" s="95">
        <v>39</v>
      </c>
      <c r="D20" s="97">
        <v>1</v>
      </c>
      <c r="E20" s="95">
        <v>3</v>
      </c>
      <c r="F20" s="97">
        <v>56</v>
      </c>
      <c r="G20" s="95">
        <v>2891</v>
      </c>
      <c r="H20" s="96">
        <v>27</v>
      </c>
    </row>
    <row r="21" spans="1:8" ht="21" customHeight="1" thickBot="1">
      <c r="A21" s="11" t="s">
        <v>18</v>
      </c>
      <c r="B21" s="235">
        <f t="shared" si="1"/>
        <v>1567</v>
      </c>
      <c r="C21" s="95">
        <v>24</v>
      </c>
      <c r="D21" s="97">
        <v>4</v>
      </c>
      <c r="E21" s="95">
        <v>8</v>
      </c>
      <c r="F21" s="97">
        <v>158</v>
      </c>
      <c r="G21" s="95">
        <v>1373</v>
      </c>
      <c r="H21" s="96">
        <v>0</v>
      </c>
    </row>
    <row r="22" spans="1:8" ht="21" customHeight="1" thickBot="1">
      <c r="A22" s="11" t="s">
        <v>19</v>
      </c>
      <c r="B22" s="235">
        <f t="shared" si="1"/>
        <v>635</v>
      </c>
      <c r="C22" s="95">
        <v>11</v>
      </c>
      <c r="D22" s="97">
        <v>0</v>
      </c>
      <c r="E22" s="95">
        <v>1</v>
      </c>
      <c r="F22" s="97">
        <v>2</v>
      </c>
      <c r="G22" s="95">
        <v>613</v>
      </c>
      <c r="H22" s="96">
        <v>8</v>
      </c>
    </row>
    <row r="23" spans="1:8" ht="21" customHeight="1" thickBot="1">
      <c r="A23" s="11" t="s">
        <v>264</v>
      </c>
      <c r="B23" s="235">
        <f t="shared" si="1"/>
        <v>177</v>
      </c>
      <c r="C23" s="95">
        <v>13</v>
      </c>
      <c r="D23" s="97">
        <v>0</v>
      </c>
      <c r="E23" s="95">
        <v>0</v>
      </c>
      <c r="F23" s="97">
        <v>4</v>
      </c>
      <c r="G23" s="95">
        <v>160</v>
      </c>
      <c r="H23" s="96">
        <v>0</v>
      </c>
    </row>
    <row r="24" spans="1:8" ht="21" customHeight="1" thickBot="1">
      <c r="A24" s="11" t="s">
        <v>265</v>
      </c>
      <c r="B24" s="235">
        <f t="shared" si="1"/>
        <v>853</v>
      </c>
      <c r="C24" s="95">
        <v>19</v>
      </c>
      <c r="D24" s="97">
        <v>1</v>
      </c>
      <c r="E24" s="95">
        <v>3</v>
      </c>
      <c r="F24" s="97">
        <v>27</v>
      </c>
      <c r="G24" s="95">
        <v>792</v>
      </c>
      <c r="H24" s="96">
        <v>11</v>
      </c>
    </row>
    <row r="25" spans="1:8" ht="21" customHeight="1" thickBot="1">
      <c r="A25" s="11" t="s">
        <v>266</v>
      </c>
      <c r="B25" s="235">
        <f t="shared" si="1"/>
        <v>4022</v>
      </c>
      <c r="C25" s="95">
        <v>17</v>
      </c>
      <c r="D25" s="97">
        <v>4</v>
      </c>
      <c r="E25" s="95">
        <v>9</v>
      </c>
      <c r="F25" s="97">
        <v>206</v>
      </c>
      <c r="G25" s="95">
        <v>3102</v>
      </c>
      <c r="H25" s="96">
        <v>684</v>
      </c>
    </row>
    <row r="26" spans="1:8" ht="21" customHeight="1" thickBot="1">
      <c r="A26" s="11" t="s">
        <v>267</v>
      </c>
      <c r="B26" s="235">
        <f t="shared" si="1"/>
        <v>2323</v>
      </c>
      <c r="C26" s="95">
        <v>12</v>
      </c>
      <c r="D26" s="97">
        <v>5</v>
      </c>
      <c r="E26" s="95">
        <v>2</v>
      </c>
      <c r="F26" s="97">
        <v>38</v>
      </c>
      <c r="G26" s="95">
        <v>2108</v>
      </c>
      <c r="H26" s="96">
        <v>158</v>
      </c>
    </row>
    <row r="27" spans="1:8" ht="21" customHeight="1" thickBot="1">
      <c r="A27" s="11" t="s">
        <v>20</v>
      </c>
      <c r="B27" s="235">
        <f t="shared" si="1"/>
        <v>1342</v>
      </c>
      <c r="C27" s="95">
        <v>43</v>
      </c>
      <c r="D27" s="97">
        <v>6</v>
      </c>
      <c r="E27" s="95">
        <v>2</v>
      </c>
      <c r="F27" s="97">
        <v>10</v>
      </c>
      <c r="G27" s="95">
        <v>1203</v>
      </c>
      <c r="H27" s="96">
        <v>78</v>
      </c>
    </row>
    <row r="28" spans="1:8" ht="21" customHeight="1" thickBot="1">
      <c r="A28" s="11" t="s">
        <v>21</v>
      </c>
      <c r="B28" s="235">
        <f t="shared" si="1"/>
        <v>3042</v>
      </c>
      <c r="C28" s="95">
        <v>25</v>
      </c>
      <c r="D28" s="97">
        <v>1</v>
      </c>
      <c r="E28" s="95">
        <v>2</v>
      </c>
      <c r="F28" s="97">
        <v>19</v>
      </c>
      <c r="G28" s="95">
        <v>2242</v>
      </c>
      <c r="H28" s="96">
        <v>753</v>
      </c>
    </row>
    <row r="29" spans="1:8" ht="21" customHeight="1" thickBot="1">
      <c r="A29" s="11" t="s">
        <v>22</v>
      </c>
      <c r="B29" s="235">
        <f t="shared" si="1"/>
        <v>737</v>
      </c>
      <c r="C29" s="95">
        <v>14</v>
      </c>
      <c r="D29" s="97">
        <v>2</v>
      </c>
      <c r="E29" s="95">
        <v>1</v>
      </c>
      <c r="F29" s="97">
        <v>15</v>
      </c>
      <c r="G29" s="95">
        <v>575</v>
      </c>
      <c r="H29" s="96">
        <v>130</v>
      </c>
    </row>
    <row r="30" spans="1:8" ht="21" customHeight="1" thickBot="1">
      <c r="A30" s="11" t="s">
        <v>129</v>
      </c>
      <c r="B30" s="235">
        <f t="shared" si="1"/>
        <v>358</v>
      </c>
      <c r="C30" s="95">
        <v>7</v>
      </c>
      <c r="D30" s="97">
        <v>1</v>
      </c>
      <c r="E30" s="95">
        <v>2</v>
      </c>
      <c r="F30" s="97">
        <v>8</v>
      </c>
      <c r="G30" s="95">
        <v>235</v>
      </c>
      <c r="H30" s="96">
        <v>105</v>
      </c>
    </row>
    <row r="31" spans="1:8" ht="21" customHeight="1" thickBot="1">
      <c r="A31" s="11" t="s">
        <v>130</v>
      </c>
      <c r="B31" s="235">
        <f t="shared" si="1"/>
        <v>1096</v>
      </c>
      <c r="C31" s="95">
        <v>17</v>
      </c>
      <c r="D31" s="97">
        <v>0</v>
      </c>
      <c r="E31" s="95">
        <v>4</v>
      </c>
      <c r="F31" s="97">
        <v>170</v>
      </c>
      <c r="G31" s="95">
        <v>887</v>
      </c>
      <c r="H31" s="96">
        <v>18</v>
      </c>
    </row>
    <row r="32" spans="1:8" ht="21" customHeight="1" thickBot="1">
      <c r="A32" s="11" t="s">
        <v>131</v>
      </c>
      <c r="B32" s="235">
        <f t="shared" si="1"/>
        <v>441</v>
      </c>
      <c r="C32" s="95">
        <v>12</v>
      </c>
      <c r="D32" s="97">
        <v>0</v>
      </c>
      <c r="E32" s="95">
        <v>1</v>
      </c>
      <c r="F32" s="97">
        <v>3</v>
      </c>
      <c r="G32" s="95">
        <v>383</v>
      </c>
      <c r="H32" s="96">
        <v>42</v>
      </c>
    </row>
    <row r="33" spans="1:10" ht="21" customHeight="1" thickBot="1">
      <c r="A33" s="11" t="s">
        <v>268</v>
      </c>
      <c r="B33" s="235">
        <f t="shared" si="1"/>
        <v>365</v>
      </c>
      <c r="C33" s="95">
        <v>7</v>
      </c>
      <c r="D33" s="97">
        <v>0</v>
      </c>
      <c r="E33" s="95">
        <v>0</v>
      </c>
      <c r="F33" s="97">
        <v>2</v>
      </c>
      <c r="G33" s="95">
        <v>250</v>
      </c>
      <c r="H33" s="96">
        <v>106</v>
      </c>
    </row>
    <row r="34" spans="1:10" ht="21" customHeight="1" thickBot="1">
      <c r="A34" s="11" t="s">
        <v>132</v>
      </c>
      <c r="B34" s="235">
        <f t="shared" si="1"/>
        <v>548</v>
      </c>
      <c r="C34" s="95">
        <v>19</v>
      </c>
      <c r="D34" s="97">
        <v>0</v>
      </c>
      <c r="E34" s="95">
        <v>5</v>
      </c>
      <c r="F34" s="97">
        <v>13</v>
      </c>
      <c r="G34" s="95">
        <v>493</v>
      </c>
      <c r="H34" s="96">
        <v>18</v>
      </c>
    </row>
    <row r="35" spans="1:10" ht="21" customHeight="1" thickBot="1">
      <c r="A35" s="11" t="s">
        <v>23</v>
      </c>
      <c r="B35" s="235">
        <f t="shared" si="1"/>
        <v>1504</v>
      </c>
      <c r="C35" s="95">
        <v>13</v>
      </c>
      <c r="D35" s="97">
        <v>1</v>
      </c>
      <c r="E35" s="95">
        <v>3</v>
      </c>
      <c r="F35" s="97">
        <v>28</v>
      </c>
      <c r="G35" s="95">
        <v>1374</v>
      </c>
      <c r="H35" s="96">
        <v>85</v>
      </c>
    </row>
    <row r="36" spans="1:10" ht="21" customHeight="1" thickBot="1">
      <c r="A36" s="11" t="s">
        <v>24</v>
      </c>
      <c r="B36" s="235">
        <f t="shared" si="1"/>
        <v>228</v>
      </c>
      <c r="C36" s="95">
        <v>5</v>
      </c>
      <c r="D36" s="97">
        <v>0</v>
      </c>
      <c r="E36" s="95">
        <v>1</v>
      </c>
      <c r="F36" s="97">
        <v>1</v>
      </c>
      <c r="G36" s="95">
        <v>82</v>
      </c>
      <c r="H36" s="96">
        <v>139</v>
      </c>
    </row>
    <row r="37" spans="1:10" ht="21" customHeight="1" thickBot="1">
      <c r="A37" s="11" t="s">
        <v>25</v>
      </c>
      <c r="B37" s="235">
        <f t="shared" si="1"/>
        <v>957</v>
      </c>
      <c r="C37" s="95">
        <v>21</v>
      </c>
      <c r="D37" s="97">
        <v>9</v>
      </c>
      <c r="E37" s="95">
        <v>14</v>
      </c>
      <c r="F37" s="97">
        <v>53</v>
      </c>
      <c r="G37" s="95">
        <v>846</v>
      </c>
      <c r="H37" s="96">
        <v>14</v>
      </c>
    </row>
    <row r="38" spans="1:10" ht="21" customHeight="1" thickBot="1">
      <c r="A38" s="11" t="s">
        <v>269</v>
      </c>
      <c r="B38" s="235">
        <f t="shared" si="1"/>
        <v>1798</v>
      </c>
      <c r="C38" s="95">
        <v>18</v>
      </c>
      <c r="D38" s="97">
        <v>3</v>
      </c>
      <c r="E38" s="95">
        <v>1</v>
      </c>
      <c r="F38" s="97">
        <v>84</v>
      </c>
      <c r="G38" s="95">
        <v>1669</v>
      </c>
      <c r="H38" s="96">
        <v>23</v>
      </c>
    </row>
    <row r="39" spans="1:10" ht="21" customHeight="1" thickBot="1">
      <c r="A39" s="11" t="s">
        <v>26</v>
      </c>
      <c r="B39" s="235">
        <f t="shared" si="1"/>
        <v>412</v>
      </c>
      <c r="C39" s="95">
        <v>8</v>
      </c>
      <c r="D39" s="97">
        <v>0</v>
      </c>
      <c r="E39" s="95">
        <v>1</v>
      </c>
      <c r="F39" s="97">
        <v>3</v>
      </c>
      <c r="G39" s="95">
        <v>390</v>
      </c>
      <c r="H39" s="96">
        <v>10</v>
      </c>
    </row>
    <row r="40" spans="1:10" ht="21" customHeight="1" thickBot="1">
      <c r="A40" s="11" t="s">
        <v>27</v>
      </c>
      <c r="B40" s="235">
        <f t="shared" si="1"/>
        <v>559</v>
      </c>
      <c r="C40" s="95">
        <v>17</v>
      </c>
      <c r="D40" s="97">
        <v>1</v>
      </c>
      <c r="E40" s="95">
        <v>3</v>
      </c>
      <c r="F40" s="97">
        <v>23</v>
      </c>
      <c r="G40" s="95">
        <v>487</v>
      </c>
      <c r="H40" s="96">
        <v>28</v>
      </c>
    </row>
    <row r="41" spans="1:10" ht="21" customHeight="1" thickBot="1">
      <c r="A41" s="11" t="s">
        <v>12</v>
      </c>
      <c r="B41" s="235">
        <f t="shared" si="1"/>
        <v>2158</v>
      </c>
      <c r="C41" s="95">
        <v>19</v>
      </c>
      <c r="D41" s="97">
        <v>2</v>
      </c>
      <c r="E41" s="95">
        <v>4</v>
      </c>
      <c r="F41" s="97">
        <v>7</v>
      </c>
      <c r="G41" s="95">
        <v>1558</v>
      </c>
      <c r="H41" s="96">
        <v>568</v>
      </c>
    </row>
    <row r="42" spans="1:10" ht="18.75">
      <c r="A42" s="403" t="s">
        <v>443</v>
      </c>
      <c r="B42" s="403"/>
      <c r="C42" s="403"/>
      <c r="D42" s="403"/>
      <c r="E42" s="403"/>
      <c r="F42" s="403"/>
      <c r="G42" s="403"/>
      <c r="H42" s="403"/>
      <c r="I42" s="285"/>
      <c r="J42" s="285"/>
    </row>
    <row r="44" spans="1:10" ht="20.100000000000001" customHeight="1">
      <c r="E44" s="236"/>
    </row>
    <row r="45" spans="1:10" ht="20.100000000000001" customHeight="1">
      <c r="E45" s="236"/>
    </row>
    <row r="46" spans="1:10" ht="20.100000000000001" customHeight="1">
      <c r="E46" s="236"/>
    </row>
    <row r="47" spans="1:10" ht="20.100000000000001" customHeight="1">
      <c r="E47" s="236"/>
    </row>
    <row r="48" spans="1:10" ht="20.100000000000001" customHeight="1">
      <c r="E48" s="236"/>
    </row>
    <row r="49" spans="5:5" ht="20.100000000000001" customHeight="1">
      <c r="E49" s="236"/>
    </row>
    <row r="50" spans="5:5" ht="20.100000000000001" customHeight="1">
      <c r="E50" s="236"/>
    </row>
    <row r="51" spans="5:5" ht="20.100000000000001" customHeight="1">
      <c r="E51" s="236"/>
    </row>
    <row r="52" spans="5:5" ht="20.100000000000001" customHeight="1">
      <c r="E52" s="236"/>
    </row>
    <row r="53" spans="5:5" ht="20.100000000000001" customHeight="1">
      <c r="E53" s="236"/>
    </row>
    <row r="54" spans="5:5" ht="20.100000000000001" customHeight="1">
      <c r="E54" s="236"/>
    </row>
    <row r="55" spans="5:5" ht="20.100000000000001" customHeight="1">
      <c r="E55" s="236"/>
    </row>
    <row r="56" spans="5:5" ht="20.100000000000001" customHeight="1">
      <c r="E56" s="236"/>
    </row>
    <row r="57" spans="5:5" ht="20.100000000000001" customHeight="1">
      <c r="E57" s="236"/>
    </row>
    <row r="58" spans="5:5" ht="20.100000000000001" customHeight="1">
      <c r="E58" s="236"/>
    </row>
    <row r="59" spans="5:5" ht="20.100000000000001" customHeight="1">
      <c r="E59" s="236"/>
    </row>
    <row r="60" spans="5:5" ht="20.100000000000001" customHeight="1">
      <c r="E60" s="236"/>
    </row>
    <row r="61" spans="5:5" ht="20.100000000000001" customHeight="1">
      <c r="E61" s="236"/>
    </row>
    <row r="62" spans="5:5" ht="20.100000000000001" customHeight="1">
      <c r="E62" s="236"/>
    </row>
    <row r="63" spans="5:5" ht="20.100000000000001" customHeight="1">
      <c r="E63" s="236"/>
    </row>
    <row r="64" spans="5:5" ht="20.100000000000001" customHeight="1">
      <c r="E64" s="236"/>
    </row>
    <row r="65" spans="5:5" ht="20.100000000000001" customHeight="1">
      <c r="E65" s="236"/>
    </row>
    <row r="66" spans="5:5" ht="20.100000000000001" customHeight="1">
      <c r="E66" s="236"/>
    </row>
    <row r="67" spans="5:5" ht="20.100000000000001" customHeight="1">
      <c r="E67" s="236"/>
    </row>
    <row r="68" spans="5:5" ht="20.100000000000001" customHeight="1">
      <c r="E68" s="236"/>
    </row>
    <row r="69" spans="5:5" ht="20.100000000000001" customHeight="1">
      <c r="E69" s="236"/>
    </row>
    <row r="70" spans="5:5" ht="20.100000000000001" customHeight="1">
      <c r="E70" s="236"/>
    </row>
    <row r="71" spans="5:5" ht="20.100000000000001" customHeight="1">
      <c r="E71" s="236"/>
    </row>
    <row r="72" spans="5:5" ht="20.100000000000001" customHeight="1">
      <c r="E72" s="236"/>
    </row>
    <row r="73" spans="5:5" ht="20.100000000000001" customHeight="1">
      <c r="E73" s="236"/>
    </row>
    <row r="74" spans="5:5" ht="20.100000000000001" customHeight="1">
      <c r="E74" s="236"/>
    </row>
  </sheetData>
  <mergeCells count="2">
    <mergeCell ref="A1:H1"/>
    <mergeCell ref="A42:H42"/>
  </mergeCells>
  <printOptions horizontalCentered="1" verticalCentered="1"/>
  <pageMargins left="0.39370078740157483" right="0.59055118110236227" top="0.19685039370078741" bottom="0.39370078740157483" header="0" footer="0"/>
  <pageSetup paperSize="9" scale="89" orientation="portrait" r:id="rId1"/>
  <headerFooter alignWithMargins="0"/>
  <colBreaks count="1" manualBreakCount="1">
    <brk id="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6B84E-23B7-42C5-8DD5-E45FDF2F1C47}">
  <sheetPr>
    <tabColor rgb="FF9999FF"/>
    <pageSetUpPr fitToPage="1"/>
  </sheetPr>
  <dimension ref="A1:P74"/>
  <sheetViews>
    <sheetView rightToLeft="1" view="pageBreakPreview" zoomScale="90" zoomScaleNormal="100" zoomScaleSheetLayoutView="90" workbookViewId="0">
      <selection sqref="A1:E1"/>
    </sheetView>
  </sheetViews>
  <sheetFormatPr defaultRowHeight="21"/>
  <cols>
    <col min="1" max="1" width="20.28515625" style="100" customWidth="1"/>
    <col min="2" max="2" width="17.5703125" style="101" customWidth="1"/>
    <col min="3" max="3" width="17.28515625" style="102" customWidth="1"/>
    <col min="4" max="4" width="15.140625" style="102" customWidth="1"/>
    <col min="5" max="5" width="18" style="102" customWidth="1"/>
    <col min="6" max="256" width="9.140625" style="98"/>
    <col min="257" max="257" width="20.28515625" style="98" customWidth="1"/>
    <col min="258" max="258" width="17.5703125" style="98" customWidth="1"/>
    <col min="259" max="259" width="17.28515625" style="98" customWidth="1"/>
    <col min="260" max="260" width="15.140625" style="98" customWidth="1"/>
    <col min="261" max="261" width="18" style="98" customWidth="1"/>
    <col min="262" max="512" width="9.140625" style="98"/>
    <col min="513" max="513" width="20.28515625" style="98" customWidth="1"/>
    <col min="514" max="514" width="17.5703125" style="98" customWidth="1"/>
    <col min="515" max="515" width="17.28515625" style="98" customWidth="1"/>
    <col min="516" max="516" width="15.140625" style="98" customWidth="1"/>
    <col min="517" max="517" width="18" style="98" customWidth="1"/>
    <col min="518" max="768" width="9.140625" style="98"/>
    <col min="769" max="769" width="20.28515625" style="98" customWidth="1"/>
    <col min="770" max="770" width="17.5703125" style="98" customWidth="1"/>
    <col min="771" max="771" width="17.28515625" style="98" customWidth="1"/>
    <col min="772" max="772" width="15.140625" style="98" customWidth="1"/>
    <col min="773" max="773" width="18" style="98" customWidth="1"/>
    <col min="774" max="1024" width="9.140625" style="98"/>
    <col min="1025" max="1025" width="20.28515625" style="98" customWidth="1"/>
    <col min="1026" max="1026" width="17.5703125" style="98" customWidth="1"/>
    <col min="1027" max="1027" width="17.28515625" style="98" customWidth="1"/>
    <col min="1028" max="1028" width="15.140625" style="98" customWidth="1"/>
    <col min="1029" max="1029" width="18" style="98" customWidth="1"/>
    <col min="1030" max="1280" width="9.140625" style="98"/>
    <col min="1281" max="1281" width="20.28515625" style="98" customWidth="1"/>
    <col min="1282" max="1282" width="17.5703125" style="98" customWidth="1"/>
    <col min="1283" max="1283" width="17.28515625" style="98" customWidth="1"/>
    <col min="1284" max="1284" width="15.140625" style="98" customWidth="1"/>
    <col min="1285" max="1285" width="18" style="98" customWidth="1"/>
    <col min="1286" max="1536" width="9.140625" style="98"/>
    <col min="1537" max="1537" width="20.28515625" style="98" customWidth="1"/>
    <col min="1538" max="1538" width="17.5703125" style="98" customWidth="1"/>
    <col min="1539" max="1539" width="17.28515625" style="98" customWidth="1"/>
    <col min="1540" max="1540" width="15.140625" style="98" customWidth="1"/>
    <col min="1541" max="1541" width="18" style="98" customWidth="1"/>
    <col min="1542" max="1792" width="9.140625" style="98"/>
    <col min="1793" max="1793" width="20.28515625" style="98" customWidth="1"/>
    <col min="1794" max="1794" width="17.5703125" style="98" customWidth="1"/>
    <col min="1795" max="1795" width="17.28515625" style="98" customWidth="1"/>
    <col min="1796" max="1796" width="15.140625" style="98" customWidth="1"/>
    <col min="1797" max="1797" width="18" style="98" customWidth="1"/>
    <col min="1798" max="2048" width="9.140625" style="98"/>
    <col min="2049" max="2049" width="20.28515625" style="98" customWidth="1"/>
    <col min="2050" max="2050" width="17.5703125" style="98" customWidth="1"/>
    <col min="2051" max="2051" width="17.28515625" style="98" customWidth="1"/>
    <col min="2052" max="2052" width="15.140625" style="98" customWidth="1"/>
    <col min="2053" max="2053" width="18" style="98" customWidth="1"/>
    <col min="2054" max="2304" width="9.140625" style="98"/>
    <col min="2305" max="2305" width="20.28515625" style="98" customWidth="1"/>
    <col min="2306" max="2306" width="17.5703125" style="98" customWidth="1"/>
    <col min="2307" max="2307" width="17.28515625" style="98" customWidth="1"/>
    <col min="2308" max="2308" width="15.140625" style="98" customWidth="1"/>
    <col min="2309" max="2309" width="18" style="98" customWidth="1"/>
    <col min="2310" max="2560" width="9.140625" style="98"/>
    <col min="2561" max="2561" width="20.28515625" style="98" customWidth="1"/>
    <col min="2562" max="2562" width="17.5703125" style="98" customWidth="1"/>
    <col min="2563" max="2563" width="17.28515625" style="98" customWidth="1"/>
    <col min="2564" max="2564" width="15.140625" style="98" customWidth="1"/>
    <col min="2565" max="2565" width="18" style="98" customWidth="1"/>
    <col min="2566" max="2816" width="9.140625" style="98"/>
    <col min="2817" max="2817" width="20.28515625" style="98" customWidth="1"/>
    <col min="2818" max="2818" width="17.5703125" style="98" customWidth="1"/>
    <col min="2819" max="2819" width="17.28515625" style="98" customWidth="1"/>
    <col min="2820" max="2820" width="15.140625" style="98" customWidth="1"/>
    <col min="2821" max="2821" width="18" style="98" customWidth="1"/>
    <col min="2822" max="3072" width="9.140625" style="98"/>
    <col min="3073" max="3073" width="20.28515625" style="98" customWidth="1"/>
    <col min="3074" max="3074" width="17.5703125" style="98" customWidth="1"/>
    <col min="3075" max="3075" width="17.28515625" style="98" customWidth="1"/>
    <col min="3076" max="3076" width="15.140625" style="98" customWidth="1"/>
    <col min="3077" max="3077" width="18" style="98" customWidth="1"/>
    <col min="3078" max="3328" width="9.140625" style="98"/>
    <col min="3329" max="3329" width="20.28515625" style="98" customWidth="1"/>
    <col min="3330" max="3330" width="17.5703125" style="98" customWidth="1"/>
    <col min="3331" max="3331" width="17.28515625" style="98" customWidth="1"/>
    <col min="3332" max="3332" width="15.140625" style="98" customWidth="1"/>
    <col min="3333" max="3333" width="18" style="98" customWidth="1"/>
    <col min="3334" max="3584" width="9.140625" style="98"/>
    <col min="3585" max="3585" width="20.28515625" style="98" customWidth="1"/>
    <col min="3586" max="3586" width="17.5703125" style="98" customWidth="1"/>
    <col min="3587" max="3587" width="17.28515625" style="98" customWidth="1"/>
    <col min="3588" max="3588" width="15.140625" style="98" customWidth="1"/>
    <col min="3589" max="3589" width="18" style="98" customWidth="1"/>
    <col min="3590" max="3840" width="9.140625" style="98"/>
    <col min="3841" max="3841" width="20.28515625" style="98" customWidth="1"/>
    <col min="3842" max="3842" width="17.5703125" style="98" customWidth="1"/>
    <col min="3843" max="3843" width="17.28515625" style="98" customWidth="1"/>
    <col min="3844" max="3844" width="15.140625" style="98" customWidth="1"/>
    <col min="3845" max="3845" width="18" style="98" customWidth="1"/>
    <col min="3846" max="4096" width="9.140625" style="98"/>
    <col min="4097" max="4097" width="20.28515625" style="98" customWidth="1"/>
    <col min="4098" max="4098" width="17.5703125" style="98" customWidth="1"/>
    <col min="4099" max="4099" width="17.28515625" style="98" customWidth="1"/>
    <col min="4100" max="4100" width="15.140625" style="98" customWidth="1"/>
    <col min="4101" max="4101" width="18" style="98" customWidth="1"/>
    <col min="4102" max="4352" width="9.140625" style="98"/>
    <col min="4353" max="4353" width="20.28515625" style="98" customWidth="1"/>
    <col min="4354" max="4354" width="17.5703125" style="98" customWidth="1"/>
    <col min="4355" max="4355" width="17.28515625" style="98" customWidth="1"/>
    <col min="4356" max="4356" width="15.140625" style="98" customWidth="1"/>
    <col min="4357" max="4357" width="18" style="98" customWidth="1"/>
    <col min="4358" max="4608" width="9.140625" style="98"/>
    <col min="4609" max="4609" width="20.28515625" style="98" customWidth="1"/>
    <col min="4610" max="4610" width="17.5703125" style="98" customWidth="1"/>
    <col min="4611" max="4611" width="17.28515625" style="98" customWidth="1"/>
    <col min="4612" max="4612" width="15.140625" style="98" customWidth="1"/>
    <col min="4613" max="4613" width="18" style="98" customWidth="1"/>
    <col min="4614" max="4864" width="9.140625" style="98"/>
    <col min="4865" max="4865" width="20.28515625" style="98" customWidth="1"/>
    <col min="4866" max="4866" width="17.5703125" style="98" customWidth="1"/>
    <col min="4867" max="4867" width="17.28515625" style="98" customWidth="1"/>
    <col min="4868" max="4868" width="15.140625" style="98" customWidth="1"/>
    <col min="4869" max="4869" width="18" style="98" customWidth="1"/>
    <col min="4870" max="5120" width="9.140625" style="98"/>
    <col min="5121" max="5121" width="20.28515625" style="98" customWidth="1"/>
    <col min="5122" max="5122" width="17.5703125" style="98" customWidth="1"/>
    <col min="5123" max="5123" width="17.28515625" style="98" customWidth="1"/>
    <col min="5124" max="5124" width="15.140625" style="98" customWidth="1"/>
    <col min="5125" max="5125" width="18" style="98" customWidth="1"/>
    <col min="5126" max="5376" width="9.140625" style="98"/>
    <col min="5377" max="5377" width="20.28515625" style="98" customWidth="1"/>
    <col min="5378" max="5378" width="17.5703125" style="98" customWidth="1"/>
    <col min="5379" max="5379" width="17.28515625" style="98" customWidth="1"/>
    <col min="5380" max="5380" width="15.140625" style="98" customWidth="1"/>
    <col min="5381" max="5381" width="18" style="98" customWidth="1"/>
    <col min="5382" max="5632" width="9.140625" style="98"/>
    <col min="5633" max="5633" width="20.28515625" style="98" customWidth="1"/>
    <col min="5634" max="5634" width="17.5703125" style="98" customWidth="1"/>
    <col min="5635" max="5635" width="17.28515625" style="98" customWidth="1"/>
    <col min="5636" max="5636" width="15.140625" style="98" customWidth="1"/>
    <col min="5637" max="5637" width="18" style="98" customWidth="1"/>
    <col min="5638" max="5888" width="9.140625" style="98"/>
    <col min="5889" max="5889" width="20.28515625" style="98" customWidth="1"/>
    <col min="5890" max="5890" width="17.5703125" style="98" customWidth="1"/>
    <col min="5891" max="5891" width="17.28515625" style="98" customWidth="1"/>
    <col min="5892" max="5892" width="15.140625" style="98" customWidth="1"/>
    <col min="5893" max="5893" width="18" style="98" customWidth="1"/>
    <col min="5894" max="6144" width="9.140625" style="98"/>
    <col min="6145" max="6145" width="20.28515625" style="98" customWidth="1"/>
    <col min="6146" max="6146" width="17.5703125" style="98" customWidth="1"/>
    <col min="6147" max="6147" width="17.28515625" style="98" customWidth="1"/>
    <col min="6148" max="6148" width="15.140625" style="98" customWidth="1"/>
    <col min="6149" max="6149" width="18" style="98" customWidth="1"/>
    <col min="6150" max="6400" width="9.140625" style="98"/>
    <col min="6401" max="6401" width="20.28515625" style="98" customWidth="1"/>
    <col min="6402" max="6402" width="17.5703125" style="98" customWidth="1"/>
    <col min="6403" max="6403" width="17.28515625" style="98" customWidth="1"/>
    <col min="6404" max="6404" width="15.140625" style="98" customWidth="1"/>
    <col min="6405" max="6405" width="18" style="98" customWidth="1"/>
    <col min="6406" max="6656" width="9.140625" style="98"/>
    <col min="6657" max="6657" width="20.28515625" style="98" customWidth="1"/>
    <col min="6658" max="6658" width="17.5703125" style="98" customWidth="1"/>
    <col min="6659" max="6659" width="17.28515625" style="98" customWidth="1"/>
    <col min="6660" max="6660" width="15.140625" style="98" customWidth="1"/>
    <col min="6661" max="6661" width="18" style="98" customWidth="1"/>
    <col min="6662" max="6912" width="9.140625" style="98"/>
    <col min="6913" max="6913" width="20.28515625" style="98" customWidth="1"/>
    <col min="6914" max="6914" width="17.5703125" style="98" customWidth="1"/>
    <col min="6915" max="6915" width="17.28515625" style="98" customWidth="1"/>
    <col min="6916" max="6916" width="15.140625" style="98" customWidth="1"/>
    <col min="6917" max="6917" width="18" style="98" customWidth="1"/>
    <col min="6918" max="7168" width="9.140625" style="98"/>
    <col min="7169" max="7169" width="20.28515625" style="98" customWidth="1"/>
    <col min="7170" max="7170" width="17.5703125" style="98" customWidth="1"/>
    <col min="7171" max="7171" width="17.28515625" style="98" customWidth="1"/>
    <col min="7172" max="7172" width="15.140625" style="98" customWidth="1"/>
    <col min="7173" max="7173" width="18" style="98" customWidth="1"/>
    <col min="7174" max="7424" width="9.140625" style="98"/>
    <col min="7425" max="7425" width="20.28515625" style="98" customWidth="1"/>
    <col min="7426" max="7426" width="17.5703125" style="98" customWidth="1"/>
    <col min="7427" max="7427" width="17.28515625" style="98" customWidth="1"/>
    <col min="7428" max="7428" width="15.140625" style="98" customWidth="1"/>
    <col min="7429" max="7429" width="18" style="98" customWidth="1"/>
    <col min="7430" max="7680" width="9.140625" style="98"/>
    <col min="7681" max="7681" width="20.28515625" style="98" customWidth="1"/>
    <col min="7682" max="7682" width="17.5703125" style="98" customWidth="1"/>
    <col min="7683" max="7683" width="17.28515625" style="98" customWidth="1"/>
    <col min="7684" max="7684" width="15.140625" style="98" customWidth="1"/>
    <col min="7685" max="7685" width="18" style="98" customWidth="1"/>
    <col min="7686" max="7936" width="9.140625" style="98"/>
    <col min="7937" max="7937" width="20.28515625" style="98" customWidth="1"/>
    <col min="7938" max="7938" width="17.5703125" style="98" customWidth="1"/>
    <col min="7939" max="7939" width="17.28515625" style="98" customWidth="1"/>
    <col min="7940" max="7940" width="15.140625" style="98" customWidth="1"/>
    <col min="7941" max="7941" width="18" style="98" customWidth="1"/>
    <col min="7942" max="8192" width="9.140625" style="98"/>
    <col min="8193" max="8193" width="20.28515625" style="98" customWidth="1"/>
    <col min="8194" max="8194" width="17.5703125" style="98" customWidth="1"/>
    <col min="8195" max="8195" width="17.28515625" style="98" customWidth="1"/>
    <col min="8196" max="8196" width="15.140625" style="98" customWidth="1"/>
    <col min="8197" max="8197" width="18" style="98" customWidth="1"/>
    <col min="8198" max="8448" width="9.140625" style="98"/>
    <col min="8449" max="8449" width="20.28515625" style="98" customWidth="1"/>
    <col min="8450" max="8450" width="17.5703125" style="98" customWidth="1"/>
    <col min="8451" max="8451" width="17.28515625" style="98" customWidth="1"/>
    <col min="8452" max="8452" width="15.140625" style="98" customWidth="1"/>
    <col min="8453" max="8453" width="18" style="98" customWidth="1"/>
    <col min="8454" max="8704" width="9.140625" style="98"/>
    <col min="8705" max="8705" width="20.28515625" style="98" customWidth="1"/>
    <col min="8706" max="8706" width="17.5703125" style="98" customWidth="1"/>
    <col min="8707" max="8707" width="17.28515625" style="98" customWidth="1"/>
    <col min="8708" max="8708" width="15.140625" style="98" customWidth="1"/>
    <col min="8709" max="8709" width="18" style="98" customWidth="1"/>
    <col min="8710" max="8960" width="9.140625" style="98"/>
    <col min="8961" max="8961" width="20.28515625" style="98" customWidth="1"/>
    <col min="8962" max="8962" width="17.5703125" style="98" customWidth="1"/>
    <col min="8963" max="8963" width="17.28515625" style="98" customWidth="1"/>
    <col min="8964" max="8964" width="15.140625" style="98" customWidth="1"/>
    <col min="8965" max="8965" width="18" style="98" customWidth="1"/>
    <col min="8966" max="9216" width="9.140625" style="98"/>
    <col min="9217" max="9217" width="20.28515625" style="98" customWidth="1"/>
    <col min="9218" max="9218" width="17.5703125" style="98" customWidth="1"/>
    <col min="9219" max="9219" width="17.28515625" style="98" customWidth="1"/>
    <col min="9220" max="9220" width="15.140625" style="98" customWidth="1"/>
    <col min="9221" max="9221" width="18" style="98" customWidth="1"/>
    <col min="9222" max="9472" width="9.140625" style="98"/>
    <col min="9473" max="9473" width="20.28515625" style="98" customWidth="1"/>
    <col min="9474" max="9474" width="17.5703125" style="98" customWidth="1"/>
    <col min="9475" max="9475" width="17.28515625" style="98" customWidth="1"/>
    <col min="9476" max="9476" width="15.140625" style="98" customWidth="1"/>
    <col min="9477" max="9477" width="18" style="98" customWidth="1"/>
    <col min="9478" max="9728" width="9.140625" style="98"/>
    <col min="9729" max="9729" width="20.28515625" style="98" customWidth="1"/>
    <col min="9730" max="9730" width="17.5703125" style="98" customWidth="1"/>
    <col min="9731" max="9731" width="17.28515625" style="98" customWidth="1"/>
    <col min="9732" max="9732" width="15.140625" style="98" customWidth="1"/>
    <col min="9733" max="9733" width="18" style="98" customWidth="1"/>
    <col min="9734" max="9984" width="9.140625" style="98"/>
    <col min="9985" max="9985" width="20.28515625" style="98" customWidth="1"/>
    <col min="9986" max="9986" width="17.5703125" style="98" customWidth="1"/>
    <col min="9987" max="9987" width="17.28515625" style="98" customWidth="1"/>
    <col min="9988" max="9988" width="15.140625" style="98" customWidth="1"/>
    <col min="9989" max="9989" width="18" style="98" customWidth="1"/>
    <col min="9990" max="10240" width="9.140625" style="98"/>
    <col min="10241" max="10241" width="20.28515625" style="98" customWidth="1"/>
    <col min="10242" max="10242" width="17.5703125" style="98" customWidth="1"/>
    <col min="10243" max="10243" width="17.28515625" style="98" customWidth="1"/>
    <col min="10244" max="10244" width="15.140625" style="98" customWidth="1"/>
    <col min="10245" max="10245" width="18" style="98" customWidth="1"/>
    <col min="10246" max="10496" width="9.140625" style="98"/>
    <col min="10497" max="10497" width="20.28515625" style="98" customWidth="1"/>
    <col min="10498" max="10498" width="17.5703125" style="98" customWidth="1"/>
    <col min="10499" max="10499" width="17.28515625" style="98" customWidth="1"/>
    <col min="10500" max="10500" width="15.140625" style="98" customWidth="1"/>
    <col min="10501" max="10501" width="18" style="98" customWidth="1"/>
    <col min="10502" max="10752" width="9.140625" style="98"/>
    <col min="10753" max="10753" width="20.28515625" style="98" customWidth="1"/>
    <col min="10754" max="10754" width="17.5703125" style="98" customWidth="1"/>
    <col min="10755" max="10755" width="17.28515625" style="98" customWidth="1"/>
    <col min="10756" max="10756" width="15.140625" style="98" customWidth="1"/>
    <col min="10757" max="10757" width="18" style="98" customWidth="1"/>
    <col min="10758" max="11008" width="9.140625" style="98"/>
    <col min="11009" max="11009" width="20.28515625" style="98" customWidth="1"/>
    <col min="11010" max="11010" width="17.5703125" style="98" customWidth="1"/>
    <col min="11011" max="11011" width="17.28515625" style="98" customWidth="1"/>
    <col min="11012" max="11012" width="15.140625" style="98" customWidth="1"/>
    <col min="11013" max="11013" width="18" style="98" customWidth="1"/>
    <col min="11014" max="11264" width="9.140625" style="98"/>
    <col min="11265" max="11265" width="20.28515625" style="98" customWidth="1"/>
    <col min="11266" max="11266" width="17.5703125" style="98" customWidth="1"/>
    <col min="11267" max="11267" width="17.28515625" style="98" customWidth="1"/>
    <col min="11268" max="11268" width="15.140625" style="98" customWidth="1"/>
    <col min="11269" max="11269" width="18" style="98" customWidth="1"/>
    <col min="11270" max="11520" width="9.140625" style="98"/>
    <col min="11521" max="11521" width="20.28515625" style="98" customWidth="1"/>
    <col min="11522" max="11522" width="17.5703125" style="98" customWidth="1"/>
    <col min="11523" max="11523" width="17.28515625" style="98" customWidth="1"/>
    <col min="11524" max="11524" width="15.140625" style="98" customWidth="1"/>
    <col min="11525" max="11525" width="18" style="98" customWidth="1"/>
    <col min="11526" max="11776" width="9.140625" style="98"/>
    <col min="11777" max="11777" width="20.28515625" style="98" customWidth="1"/>
    <col min="11778" max="11778" width="17.5703125" style="98" customWidth="1"/>
    <col min="11779" max="11779" width="17.28515625" style="98" customWidth="1"/>
    <col min="11780" max="11780" width="15.140625" style="98" customWidth="1"/>
    <col min="11781" max="11781" width="18" style="98" customWidth="1"/>
    <col min="11782" max="12032" width="9.140625" style="98"/>
    <col min="12033" max="12033" width="20.28515625" style="98" customWidth="1"/>
    <col min="12034" max="12034" width="17.5703125" style="98" customWidth="1"/>
    <col min="12035" max="12035" width="17.28515625" style="98" customWidth="1"/>
    <col min="12036" max="12036" width="15.140625" style="98" customWidth="1"/>
    <col min="12037" max="12037" width="18" style="98" customWidth="1"/>
    <col min="12038" max="12288" width="9.140625" style="98"/>
    <col min="12289" max="12289" width="20.28515625" style="98" customWidth="1"/>
    <col min="12290" max="12290" width="17.5703125" style="98" customWidth="1"/>
    <col min="12291" max="12291" width="17.28515625" style="98" customWidth="1"/>
    <col min="12292" max="12292" width="15.140625" style="98" customWidth="1"/>
    <col min="12293" max="12293" width="18" style="98" customWidth="1"/>
    <col min="12294" max="12544" width="9.140625" style="98"/>
    <col min="12545" max="12545" width="20.28515625" style="98" customWidth="1"/>
    <col min="12546" max="12546" width="17.5703125" style="98" customWidth="1"/>
    <col min="12547" max="12547" width="17.28515625" style="98" customWidth="1"/>
    <col min="12548" max="12548" width="15.140625" style="98" customWidth="1"/>
    <col min="12549" max="12549" width="18" style="98" customWidth="1"/>
    <col min="12550" max="12800" width="9.140625" style="98"/>
    <col min="12801" max="12801" width="20.28515625" style="98" customWidth="1"/>
    <col min="12802" max="12802" width="17.5703125" style="98" customWidth="1"/>
    <col min="12803" max="12803" width="17.28515625" style="98" customWidth="1"/>
    <col min="12804" max="12804" width="15.140625" style="98" customWidth="1"/>
    <col min="12805" max="12805" width="18" style="98" customWidth="1"/>
    <col min="12806" max="13056" width="9.140625" style="98"/>
    <col min="13057" max="13057" width="20.28515625" style="98" customWidth="1"/>
    <col min="13058" max="13058" width="17.5703125" style="98" customWidth="1"/>
    <col min="13059" max="13059" width="17.28515625" style="98" customWidth="1"/>
    <col min="13060" max="13060" width="15.140625" style="98" customWidth="1"/>
    <col min="13061" max="13061" width="18" style="98" customWidth="1"/>
    <col min="13062" max="13312" width="9.140625" style="98"/>
    <col min="13313" max="13313" width="20.28515625" style="98" customWidth="1"/>
    <col min="13314" max="13314" width="17.5703125" style="98" customWidth="1"/>
    <col min="13315" max="13315" width="17.28515625" style="98" customWidth="1"/>
    <col min="13316" max="13316" width="15.140625" style="98" customWidth="1"/>
    <col min="13317" max="13317" width="18" style="98" customWidth="1"/>
    <col min="13318" max="13568" width="9.140625" style="98"/>
    <col min="13569" max="13569" width="20.28515625" style="98" customWidth="1"/>
    <col min="13570" max="13570" width="17.5703125" style="98" customWidth="1"/>
    <col min="13571" max="13571" width="17.28515625" style="98" customWidth="1"/>
    <col min="13572" max="13572" width="15.140625" style="98" customWidth="1"/>
    <col min="13573" max="13573" width="18" style="98" customWidth="1"/>
    <col min="13574" max="13824" width="9.140625" style="98"/>
    <col min="13825" max="13825" width="20.28515625" style="98" customWidth="1"/>
    <col min="13826" max="13826" width="17.5703125" style="98" customWidth="1"/>
    <col min="13827" max="13827" width="17.28515625" style="98" customWidth="1"/>
    <col min="13828" max="13828" width="15.140625" style="98" customWidth="1"/>
    <col min="13829" max="13829" width="18" style="98" customWidth="1"/>
    <col min="13830" max="14080" width="9.140625" style="98"/>
    <col min="14081" max="14081" width="20.28515625" style="98" customWidth="1"/>
    <col min="14082" max="14082" width="17.5703125" style="98" customWidth="1"/>
    <col min="14083" max="14083" width="17.28515625" style="98" customWidth="1"/>
    <col min="14084" max="14084" width="15.140625" style="98" customWidth="1"/>
    <col min="14085" max="14085" width="18" style="98" customWidth="1"/>
    <col min="14086" max="14336" width="9.140625" style="98"/>
    <col min="14337" max="14337" width="20.28515625" style="98" customWidth="1"/>
    <col min="14338" max="14338" width="17.5703125" style="98" customWidth="1"/>
    <col min="14339" max="14339" width="17.28515625" style="98" customWidth="1"/>
    <col min="14340" max="14340" width="15.140625" style="98" customWidth="1"/>
    <col min="14341" max="14341" width="18" style="98" customWidth="1"/>
    <col min="14342" max="14592" width="9.140625" style="98"/>
    <col min="14593" max="14593" width="20.28515625" style="98" customWidth="1"/>
    <col min="14594" max="14594" width="17.5703125" style="98" customWidth="1"/>
    <col min="14595" max="14595" width="17.28515625" style="98" customWidth="1"/>
    <col min="14596" max="14596" width="15.140625" style="98" customWidth="1"/>
    <col min="14597" max="14597" width="18" style="98" customWidth="1"/>
    <col min="14598" max="14848" width="9.140625" style="98"/>
    <col min="14849" max="14849" width="20.28515625" style="98" customWidth="1"/>
    <col min="14850" max="14850" width="17.5703125" style="98" customWidth="1"/>
    <col min="14851" max="14851" width="17.28515625" style="98" customWidth="1"/>
    <col min="14852" max="14852" width="15.140625" style="98" customWidth="1"/>
    <col min="14853" max="14853" width="18" style="98" customWidth="1"/>
    <col min="14854" max="15104" width="9.140625" style="98"/>
    <col min="15105" max="15105" width="20.28515625" style="98" customWidth="1"/>
    <col min="15106" max="15106" width="17.5703125" style="98" customWidth="1"/>
    <col min="15107" max="15107" width="17.28515625" style="98" customWidth="1"/>
    <col min="15108" max="15108" width="15.140625" style="98" customWidth="1"/>
    <col min="15109" max="15109" width="18" style="98" customWidth="1"/>
    <col min="15110" max="15360" width="9.140625" style="98"/>
    <col min="15361" max="15361" width="20.28515625" style="98" customWidth="1"/>
    <col min="15362" max="15362" width="17.5703125" style="98" customWidth="1"/>
    <col min="15363" max="15363" width="17.28515625" style="98" customWidth="1"/>
    <col min="15364" max="15364" width="15.140625" style="98" customWidth="1"/>
    <col min="15365" max="15365" width="18" style="98" customWidth="1"/>
    <col min="15366" max="15616" width="9.140625" style="98"/>
    <col min="15617" max="15617" width="20.28515625" style="98" customWidth="1"/>
    <col min="15618" max="15618" width="17.5703125" style="98" customWidth="1"/>
    <col min="15619" max="15619" width="17.28515625" style="98" customWidth="1"/>
    <col min="15620" max="15620" width="15.140625" style="98" customWidth="1"/>
    <col min="15621" max="15621" width="18" style="98" customWidth="1"/>
    <col min="15622" max="15872" width="9.140625" style="98"/>
    <col min="15873" max="15873" width="20.28515625" style="98" customWidth="1"/>
    <col min="15874" max="15874" width="17.5703125" style="98" customWidth="1"/>
    <col min="15875" max="15875" width="17.28515625" style="98" customWidth="1"/>
    <col min="15876" max="15876" width="15.140625" style="98" customWidth="1"/>
    <col min="15877" max="15877" width="18" style="98" customWidth="1"/>
    <col min="15878" max="16128" width="9.140625" style="98"/>
    <col min="16129" max="16129" width="20.28515625" style="98" customWidth="1"/>
    <col min="16130" max="16130" width="17.5703125" style="98" customWidth="1"/>
    <col min="16131" max="16131" width="17.28515625" style="98" customWidth="1"/>
    <col min="16132" max="16132" width="15.140625" style="98" customWidth="1"/>
    <col min="16133" max="16133" width="18" style="98" customWidth="1"/>
    <col min="16134" max="16384" width="9.140625" style="98"/>
  </cols>
  <sheetData>
    <row r="1" spans="1:14" ht="34.5" customHeight="1" thickBot="1">
      <c r="A1" s="393" t="s">
        <v>322</v>
      </c>
      <c r="B1" s="393"/>
      <c r="C1" s="393"/>
      <c r="D1" s="393"/>
      <c r="E1" s="393"/>
    </row>
    <row r="2" spans="1:14" ht="42.75" customHeight="1" thickBot="1">
      <c r="A2" s="229" t="s">
        <v>34</v>
      </c>
      <c r="B2" s="230" t="s">
        <v>32</v>
      </c>
      <c r="C2" s="231" t="s">
        <v>287</v>
      </c>
      <c r="D2" s="231" t="s">
        <v>288</v>
      </c>
      <c r="E2" s="232" t="s">
        <v>289</v>
      </c>
    </row>
    <row r="3" spans="1:14" ht="21" customHeight="1">
      <c r="A3" s="4">
        <v>1395</v>
      </c>
      <c r="B3" s="234">
        <v>18522</v>
      </c>
      <c r="C3" s="234">
        <v>11852</v>
      </c>
      <c r="D3" s="234">
        <v>5116</v>
      </c>
      <c r="E3" s="234">
        <v>1554</v>
      </c>
    </row>
    <row r="4" spans="1:14" s="99" customFormat="1" ht="21" customHeight="1">
      <c r="A4" s="4">
        <v>1396</v>
      </c>
      <c r="B4" s="234">
        <v>18876</v>
      </c>
      <c r="C4" s="234">
        <v>12407</v>
      </c>
      <c r="D4" s="234">
        <v>4861</v>
      </c>
      <c r="E4" s="234">
        <v>1608</v>
      </c>
    </row>
    <row r="5" spans="1:14" s="99" customFormat="1" ht="21" customHeight="1">
      <c r="A5" s="4">
        <v>1397</v>
      </c>
      <c r="B5" s="234">
        <v>17619</v>
      </c>
      <c r="C5" s="234">
        <v>12514</v>
      </c>
      <c r="D5" s="234">
        <v>3488</v>
      </c>
      <c r="E5" s="234">
        <v>1617</v>
      </c>
    </row>
    <row r="6" spans="1:14" s="99" customFormat="1" ht="21" customHeight="1">
      <c r="A6" s="4">
        <v>1398</v>
      </c>
      <c r="B6" s="234">
        <v>21562</v>
      </c>
      <c r="C6" s="234">
        <v>17698</v>
      </c>
      <c r="D6" s="234">
        <v>1780</v>
      </c>
      <c r="E6" s="234">
        <v>2084</v>
      </c>
    </row>
    <row r="7" spans="1:14" s="99" customFormat="1" ht="21" customHeight="1">
      <c r="A7" s="4">
        <v>1399</v>
      </c>
      <c r="B7" s="234">
        <v>44491</v>
      </c>
      <c r="C7" s="234">
        <v>29981</v>
      </c>
      <c r="D7" s="234">
        <v>7273</v>
      </c>
      <c r="E7" s="234">
        <v>7237</v>
      </c>
      <c r="F7" s="139"/>
    </row>
    <row r="8" spans="1:14" s="99" customFormat="1" ht="21" customHeight="1" thickBot="1">
      <c r="A8" s="4">
        <v>1400</v>
      </c>
      <c r="B8" s="234">
        <f>SUM(B9:B41)</f>
        <v>45904</v>
      </c>
      <c r="C8" s="234">
        <f>SUM(C9:C41)</f>
        <v>30585</v>
      </c>
      <c r="D8" s="234">
        <f>SUM(D9:D41)</f>
        <v>7403</v>
      </c>
      <c r="E8" s="234">
        <f>SUM(E9:E41)</f>
        <v>7916</v>
      </c>
      <c r="F8" s="139"/>
    </row>
    <row r="9" spans="1:14" ht="21" customHeight="1" thickBot="1">
      <c r="A9" s="5" t="s">
        <v>261</v>
      </c>
      <c r="B9" s="235">
        <f>SUM(C9:E9)</f>
        <v>1879</v>
      </c>
      <c r="C9" s="94">
        <v>1093</v>
      </c>
      <c r="D9" s="218">
        <v>199</v>
      </c>
      <c r="E9" s="94">
        <v>587</v>
      </c>
      <c r="F9" s="237"/>
      <c r="G9" s="404"/>
      <c r="H9" s="404"/>
      <c r="I9" s="404"/>
      <c r="J9" s="404"/>
      <c r="K9" s="404"/>
      <c r="L9" s="404"/>
      <c r="M9" s="404"/>
      <c r="N9" s="404"/>
    </row>
    <row r="10" spans="1:14" ht="21" customHeight="1" thickBot="1">
      <c r="A10" s="11" t="s">
        <v>262</v>
      </c>
      <c r="B10" s="235">
        <f t="shared" ref="B10:B41" si="0">SUM(C10:E10)</f>
        <v>988</v>
      </c>
      <c r="C10" s="95">
        <v>717</v>
      </c>
      <c r="D10" s="218">
        <v>163</v>
      </c>
      <c r="E10" s="95">
        <v>108</v>
      </c>
      <c r="G10" s="140"/>
    </row>
    <row r="11" spans="1:14" ht="21" customHeight="1" thickBot="1">
      <c r="A11" s="11" t="s">
        <v>13</v>
      </c>
      <c r="B11" s="235">
        <f t="shared" si="0"/>
        <v>218</v>
      </c>
      <c r="C11" s="95">
        <v>154</v>
      </c>
      <c r="D11" s="218">
        <v>36</v>
      </c>
      <c r="E11" s="95">
        <v>28</v>
      </c>
    </row>
    <row r="12" spans="1:14" ht="21" customHeight="1" thickBot="1">
      <c r="A12" s="11" t="s">
        <v>14</v>
      </c>
      <c r="B12" s="235">
        <f t="shared" si="0"/>
        <v>3867</v>
      </c>
      <c r="C12" s="95">
        <v>2381</v>
      </c>
      <c r="D12" s="218">
        <v>600</v>
      </c>
      <c r="E12" s="95">
        <v>886</v>
      </c>
    </row>
    <row r="13" spans="1:14" ht="21" customHeight="1" thickBot="1">
      <c r="A13" s="11" t="s">
        <v>33</v>
      </c>
      <c r="B13" s="235">
        <f t="shared" si="0"/>
        <v>4596</v>
      </c>
      <c r="C13" s="95">
        <v>3140</v>
      </c>
      <c r="D13" s="218">
        <v>727</v>
      </c>
      <c r="E13" s="95">
        <v>729</v>
      </c>
    </row>
    <row r="14" spans="1:14" ht="21" customHeight="1" thickBot="1">
      <c r="A14" s="11" t="s">
        <v>15</v>
      </c>
      <c r="B14" s="235">
        <f t="shared" si="0"/>
        <v>280</v>
      </c>
      <c r="C14" s="95">
        <v>204</v>
      </c>
      <c r="D14" s="218">
        <v>34</v>
      </c>
      <c r="E14" s="95">
        <v>42</v>
      </c>
    </row>
    <row r="15" spans="1:14" ht="21" customHeight="1" thickBot="1">
      <c r="A15" s="11" t="s">
        <v>16</v>
      </c>
      <c r="B15" s="235">
        <f t="shared" si="0"/>
        <v>2337</v>
      </c>
      <c r="C15" s="95">
        <v>1741</v>
      </c>
      <c r="D15" s="218">
        <v>306</v>
      </c>
      <c r="E15" s="95">
        <v>290</v>
      </c>
    </row>
    <row r="16" spans="1:14" ht="21" customHeight="1" thickBot="1">
      <c r="A16" s="11" t="s">
        <v>263</v>
      </c>
      <c r="B16" s="235">
        <f t="shared" si="0"/>
        <v>611</v>
      </c>
      <c r="C16" s="95">
        <v>440</v>
      </c>
      <c r="D16" s="218">
        <v>90</v>
      </c>
      <c r="E16" s="95">
        <v>81</v>
      </c>
    </row>
    <row r="17" spans="1:5" ht="21" customHeight="1" thickBot="1">
      <c r="A17" s="11" t="s">
        <v>31</v>
      </c>
      <c r="B17" s="235">
        <f t="shared" si="0"/>
        <v>857</v>
      </c>
      <c r="C17" s="95">
        <v>468</v>
      </c>
      <c r="D17" s="218">
        <v>233</v>
      </c>
      <c r="E17" s="95">
        <v>156</v>
      </c>
    </row>
    <row r="18" spans="1:5" ht="21" customHeight="1" thickBot="1">
      <c r="A18" s="11" t="s">
        <v>30</v>
      </c>
      <c r="B18" s="235">
        <f t="shared" si="0"/>
        <v>1986</v>
      </c>
      <c r="C18" s="95">
        <v>1382</v>
      </c>
      <c r="D18" s="218">
        <v>322</v>
      </c>
      <c r="E18" s="95">
        <v>282</v>
      </c>
    </row>
    <row r="19" spans="1:5" ht="21" customHeight="1" thickBot="1">
      <c r="A19" s="11" t="s">
        <v>29</v>
      </c>
      <c r="B19" s="235">
        <f t="shared" si="0"/>
        <v>146</v>
      </c>
      <c r="C19" s="95">
        <v>102</v>
      </c>
      <c r="D19" s="218">
        <v>24</v>
      </c>
      <c r="E19" s="95">
        <v>20</v>
      </c>
    </row>
    <row r="20" spans="1:5" ht="21" customHeight="1" thickBot="1">
      <c r="A20" s="11" t="s">
        <v>17</v>
      </c>
      <c r="B20" s="235">
        <f t="shared" si="0"/>
        <v>3017</v>
      </c>
      <c r="C20" s="95">
        <v>2051</v>
      </c>
      <c r="D20" s="218">
        <v>489</v>
      </c>
      <c r="E20" s="95">
        <v>477</v>
      </c>
    </row>
    <row r="21" spans="1:5" ht="21" customHeight="1" thickBot="1">
      <c r="A21" s="11" t="s">
        <v>18</v>
      </c>
      <c r="B21" s="235">
        <f t="shared" si="0"/>
        <v>1567</v>
      </c>
      <c r="C21" s="95">
        <v>1025</v>
      </c>
      <c r="D21" s="218">
        <v>322</v>
      </c>
      <c r="E21" s="95">
        <v>220</v>
      </c>
    </row>
    <row r="22" spans="1:5" ht="21" customHeight="1" thickBot="1">
      <c r="A22" s="11" t="s">
        <v>19</v>
      </c>
      <c r="B22" s="235">
        <f t="shared" si="0"/>
        <v>635</v>
      </c>
      <c r="C22" s="95">
        <v>388</v>
      </c>
      <c r="D22" s="218">
        <v>82</v>
      </c>
      <c r="E22" s="95">
        <v>165</v>
      </c>
    </row>
    <row r="23" spans="1:5" ht="21" customHeight="1" thickBot="1">
      <c r="A23" s="11" t="s">
        <v>264</v>
      </c>
      <c r="B23" s="235">
        <f t="shared" si="0"/>
        <v>177</v>
      </c>
      <c r="C23" s="95">
        <v>137</v>
      </c>
      <c r="D23" s="218">
        <v>17</v>
      </c>
      <c r="E23" s="95">
        <v>23</v>
      </c>
    </row>
    <row r="24" spans="1:5" ht="21" customHeight="1" thickBot="1">
      <c r="A24" s="11" t="s">
        <v>265</v>
      </c>
      <c r="B24" s="235">
        <f t="shared" si="0"/>
        <v>853</v>
      </c>
      <c r="C24" s="95">
        <v>588</v>
      </c>
      <c r="D24" s="218">
        <v>142</v>
      </c>
      <c r="E24" s="95">
        <v>123</v>
      </c>
    </row>
    <row r="25" spans="1:5" ht="21" customHeight="1" thickBot="1">
      <c r="A25" s="11" t="s">
        <v>266</v>
      </c>
      <c r="B25" s="235">
        <f t="shared" si="0"/>
        <v>4022</v>
      </c>
      <c r="C25" s="95">
        <v>3011</v>
      </c>
      <c r="D25" s="218">
        <v>510</v>
      </c>
      <c r="E25" s="95">
        <v>501</v>
      </c>
    </row>
    <row r="26" spans="1:5" ht="21" customHeight="1" thickBot="1">
      <c r="A26" s="11" t="s">
        <v>267</v>
      </c>
      <c r="B26" s="235">
        <f t="shared" si="0"/>
        <v>2323</v>
      </c>
      <c r="C26" s="95">
        <v>1544</v>
      </c>
      <c r="D26" s="218">
        <v>420</v>
      </c>
      <c r="E26" s="95">
        <v>359</v>
      </c>
    </row>
    <row r="27" spans="1:5" ht="21" customHeight="1" thickBot="1">
      <c r="A27" s="11" t="s">
        <v>20</v>
      </c>
      <c r="B27" s="235">
        <f t="shared" si="0"/>
        <v>1342</v>
      </c>
      <c r="C27" s="95">
        <v>843</v>
      </c>
      <c r="D27" s="218">
        <v>255</v>
      </c>
      <c r="E27" s="95">
        <v>244</v>
      </c>
    </row>
    <row r="28" spans="1:5" ht="21" customHeight="1" thickBot="1">
      <c r="A28" s="11" t="s">
        <v>21</v>
      </c>
      <c r="B28" s="235">
        <f t="shared" si="0"/>
        <v>3042</v>
      </c>
      <c r="C28" s="95">
        <v>1631</v>
      </c>
      <c r="D28" s="218">
        <v>447</v>
      </c>
      <c r="E28" s="95">
        <v>964</v>
      </c>
    </row>
    <row r="29" spans="1:5" ht="21" customHeight="1" thickBot="1">
      <c r="A29" s="11" t="s">
        <v>22</v>
      </c>
      <c r="B29" s="235">
        <f t="shared" si="0"/>
        <v>737</v>
      </c>
      <c r="C29" s="95">
        <v>490</v>
      </c>
      <c r="D29" s="218">
        <v>145</v>
      </c>
      <c r="E29" s="95">
        <v>102</v>
      </c>
    </row>
    <row r="30" spans="1:5" ht="21" customHeight="1" thickBot="1">
      <c r="A30" s="11" t="s">
        <v>129</v>
      </c>
      <c r="B30" s="235">
        <f t="shared" si="0"/>
        <v>358</v>
      </c>
      <c r="C30" s="95">
        <v>254</v>
      </c>
      <c r="D30" s="218">
        <v>55</v>
      </c>
      <c r="E30" s="95">
        <v>49</v>
      </c>
    </row>
    <row r="31" spans="1:5" ht="21" customHeight="1" thickBot="1">
      <c r="A31" s="11" t="s">
        <v>130</v>
      </c>
      <c r="B31" s="235">
        <f t="shared" si="0"/>
        <v>1096</v>
      </c>
      <c r="C31" s="95">
        <v>745</v>
      </c>
      <c r="D31" s="218">
        <v>184</v>
      </c>
      <c r="E31" s="95">
        <v>167</v>
      </c>
    </row>
    <row r="32" spans="1:5" ht="21" customHeight="1" thickBot="1">
      <c r="A32" s="11" t="s">
        <v>131</v>
      </c>
      <c r="B32" s="235">
        <f t="shared" si="0"/>
        <v>441</v>
      </c>
      <c r="C32" s="95">
        <v>274</v>
      </c>
      <c r="D32" s="218">
        <v>85</v>
      </c>
      <c r="E32" s="95">
        <v>82</v>
      </c>
    </row>
    <row r="33" spans="1:5" ht="21" customHeight="1" thickBot="1">
      <c r="A33" s="11" t="s">
        <v>268</v>
      </c>
      <c r="B33" s="235">
        <f t="shared" si="0"/>
        <v>365</v>
      </c>
      <c r="C33" s="95">
        <v>296</v>
      </c>
      <c r="D33" s="218">
        <v>43</v>
      </c>
      <c r="E33" s="95">
        <v>26</v>
      </c>
    </row>
    <row r="34" spans="1:5" ht="21" customHeight="1" thickBot="1">
      <c r="A34" s="11" t="s">
        <v>132</v>
      </c>
      <c r="B34" s="235">
        <f t="shared" si="0"/>
        <v>548</v>
      </c>
      <c r="C34" s="95">
        <v>380</v>
      </c>
      <c r="D34" s="218">
        <v>84</v>
      </c>
      <c r="E34" s="95">
        <v>84</v>
      </c>
    </row>
    <row r="35" spans="1:5" ht="21" customHeight="1" thickBot="1">
      <c r="A35" s="11" t="s">
        <v>23</v>
      </c>
      <c r="B35" s="235">
        <f t="shared" si="0"/>
        <v>1504</v>
      </c>
      <c r="C35" s="95">
        <v>1017</v>
      </c>
      <c r="D35" s="218">
        <v>256</v>
      </c>
      <c r="E35" s="95">
        <v>231</v>
      </c>
    </row>
    <row r="36" spans="1:5" ht="21" customHeight="1" thickBot="1">
      <c r="A36" s="11" t="s">
        <v>24</v>
      </c>
      <c r="B36" s="235">
        <f t="shared" si="0"/>
        <v>228</v>
      </c>
      <c r="C36" s="95">
        <v>150</v>
      </c>
      <c r="D36" s="218">
        <v>45</v>
      </c>
      <c r="E36" s="95">
        <v>33</v>
      </c>
    </row>
    <row r="37" spans="1:5" ht="21" customHeight="1" thickBot="1">
      <c r="A37" s="11" t="s">
        <v>25</v>
      </c>
      <c r="B37" s="235">
        <f t="shared" si="0"/>
        <v>957</v>
      </c>
      <c r="C37" s="95">
        <v>701</v>
      </c>
      <c r="D37" s="218">
        <v>138</v>
      </c>
      <c r="E37" s="95">
        <v>118</v>
      </c>
    </row>
    <row r="38" spans="1:5" ht="21" customHeight="1" thickBot="1">
      <c r="A38" s="11" t="s">
        <v>269</v>
      </c>
      <c r="B38" s="235">
        <f t="shared" si="0"/>
        <v>1798</v>
      </c>
      <c r="C38" s="95">
        <v>1243</v>
      </c>
      <c r="D38" s="218">
        <v>337</v>
      </c>
      <c r="E38" s="95">
        <v>218</v>
      </c>
    </row>
    <row r="39" spans="1:5" ht="21" customHeight="1" thickBot="1">
      <c r="A39" s="11" t="s">
        <v>26</v>
      </c>
      <c r="B39" s="235">
        <f t="shared" si="0"/>
        <v>412</v>
      </c>
      <c r="C39" s="95">
        <v>261</v>
      </c>
      <c r="D39" s="218">
        <v>70</v>
      </c>
      <c r="E39" s="95">
        <v>81</v>
      </c>
    </row>
    <row r="40" spans="1:5" ht="21" customHeight="1" thickBot="1">
      <c r="A40" s="11" t="s">
        <v>27</v>
      </c>
      <c r="B40" s="235">
        <f t="shared" si="0"/>
        <v>559</v>
      </c>
      <c r="C40" s="95">
        <v>402</v>
      </c>
      <c r="D40" s="218">
        <v>95</v>
      </c>
      <c r="E40" s="95">
        <v>62</v>
      </c>
    </row>
    <row r="41" spans="1:5" ht="21" customHeight="1" thickBot="1">
      <c r="A41" s="11" t="s">
        <v>12</v>
      </c>
      <c r="B41" s="235">
        <f t="shared" si="0"/>
        <v>2158</v>
      </c>
      <c r="C41" s="95">
        <v>1332</v>
      </c>
      <c r="D41" s="218">
        <v>448</v>
      </c>
      <c r="E41" s="95">
        <v>378</v>
      </c>
    </row>
    <row r="44" spans="1:5" ht="20.100000000000001" customHeight="1">
      <c r="E44" s="236"/>
    </row>
    <row r="45" spans="1:5" ht="20.100000000000001" customHeight="1">
      <c r="E45" s="236"/>
    </row>
    <row r="46" spans="1:5" ht="20.100000000000001" customHeight="1">
      <c r="E46" s="236"/>
    </row>
    <row r="47" spans="1:5" ht="20.100000000000001" customHeight="1">
      <c r="E47" s="236"/>
    </row>
    <row r="48" spans="1:5" ht="20.100000000000001" customHeight="1">
      <c r="E48" s="236"/>
    </row>
    <row r="49" spans="1:16" ht="20.100000000000001" customHeight="1">
      <c r="E49" s="236"/>
    </row>
    <row r="50" spans="1:16" s="102" customFormat="1" ht="20.100000000000001" customHeight="1">
      <c r="A50" s="100"/>
      <c r="B50" s="101"/>
      <c r="E50" s="236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</row>
    <row r="51" spans="1:16" s="102" customFormat="1" ht="20.100000000000001" customHeight="1">
      <c r="A51" s="100"/>
      <c r="B51" s="101"/>
      <c r="E51" s="236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</row>
    <row r="52" spans="1:16" s="102" customFormat="1" ht="20.100000000000001" customHeight="1">
      <c r="A52" s="100"/>
      <c r="B52" s="101"/>
      <c r="E52" s="236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</row>
    <row r="53" spans="1:16" s="102" customFormat="1" ht="20.100000000000001" customHeight="1">
      <c r="A53" s="100"/>
      <c r="B53" s="101"/>
      <c r="E53" s="236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</row>
    <row r="54" spans="1:16" s="102" customFormat="1" ht="20.100000000000001" customHeight="1">
      <c r="A54" s="100"/>
      <c r="B54" s="101"/>
      <c r="E54" s="236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</row>
    <row r="55" spans="1:16" s="102" customFormat="1" ht="20.100000000000001" customHeight="1">
      <c r="A55" s="100"/>
      <c r="B55" s="101"/>
      <c r="E55" s="236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</row>
    <row r="56" spans="1:16" s="102" customFormat="1" ht="20.100000000000001" customHeight="1">
      <c r="A56" s="100"/>
      <c r="B56" s="101"/>
      <c r="E56" s="236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</row>
    <row r="57" spans="1:16" s="102" customFormat="1" ht="20.100000000000001" customHeight="1">
      <c r="A57" s="100"/>
      <c r="B57" s="101"/>
      <c r="E57" s="236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</row>
    <row r="58" spans="1:16" s="102" customFormat="1" ht="20.100000000000001" customHeight="1">
      <c r="A58" s="100"/>
      <c r="B58" s="101"/>
      <c r="E58" s="236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</row>
    <row r="59" spans="1:16" s="102" customFormat="1" ht="20.100000000000001" customHeight="1">
      <c r="A59" s="100"/>
      <c r="B59" s="101"/>
      <c r="E59" s="236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</row>
    <row r="60" spans="1:16" s="102" customFormat="1" ht="20.100000000000001" customHeight="1">
      <c r="A60" s="100"/>
      <c r="B60" s="101"/>
      <c r="E60" s="236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</row>
    <row r="61" spans="1:16" s="102" customFormat="1" ht="20.100000000000001" customHeight="1">
      <c r="A61" s="100"/>
      <c r="B61" s="101"/>
      <c r="E61" s="236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</row>
    <row r="62" spans="1:16" s="102" customFormat="1" ht="20.100000000000001" customHeight="1">
      <c r="A62" s="100"/>
      <c r="B62" s="101"/>
      <c r="E62" s="236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</row>
    <row r="63" spans="1:16" s="102" customFormat="1" ht="20.100000000000001" customHeight="1">
      <c r="A63" s="100"/>
      <c r="B63" s="101"/>
      <c r="E63" s="236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</row>
    <row r="64" spans="1:16" s="102" customFormat="1" ht="20.100000000000001" customHeight="1">
      <c r="A64" s="100"/>
      <c r="B64" s="101"/>
      <c r="E64" s="236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</row>
    <row r="65" spans="1:16" s="102" customFormat="1" ht="20.100000000000001" customHeight="1">
      <c r="A65" s="100"/>
      <c r="B65" s="101"/>
      <c r="E65" s="236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</row>
    <row r="66" spans="1:16" s="102" customFormat="1" ht="20.100000000000001" customHeight="1">
      <c r="A66" s="100"/>
      <c r="B66" s="101"/>
      <c r="E66" s="236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</row>
    <row r="67" spans="1:16" s="102" customFormat="1" ht="20.100000000000001" customHeight="1">
      <c r="A67" s="100"/>
      <c r="B67" s="101"/>
      <c r="E67" s="236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</row>
    <row r="68" spans="1:16" s="102" customFormat="1" ht="20.100000000000001" customHeight="1">
      <c r="A68" s="100"/>
      <c r="B68" s="101"/>
      <c r="E68" s="236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</row>
    <row r="69" spans="1:16" s="102" customFormat="1" ht="20.100000000000001" customHeight="1">
      <c r="A69" s="100"/>
      <c r="B69" s="101"/>
      <c r="E69" s="236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</row>
    <row r="70" spans="1:16" s="102" customFormat="1" ht="20.100000000000001" customHeight="1">
      <c r="A70" s="100"/>
      <c r="B70" s="101"/>
      <c r="E70" s="236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</row>
    <row r="71" spans="1:16" s="102" customFormat="1" ht="20.100000000000001" customHeight="1">
      <c r="A71" s="100"/>
      <c r="B71" s="101"/>
      <c r="E71" s="236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</row>
    <row r="72" spans="1:16" s="102" customFormat="1" ht="20.100000000000001" customHeight="1">
      <c r="A72" s="100"/>
      <c r="B72" s="101"/>
      <c r="E72" s="236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</row>
    <row r="73" spans="1:16" s="102" customFormat="1" ht="20.100000000000001" customHeight="1">
      <c r="A73" s="100"/>
      <c r="B73" s="101"/>
      <c r="E73" s="236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</row>
    <row r="74" spans="1:16" s="102" customFormat="1" ht="20.100000000000001" customHeight="1">
      <c r="A74" s="100"/>
      <c r="B74" s="101"/>
      <c r="E74" s="236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</row>
  </sheetData>
  <mergeCells count="2">
    <mergeCell ref="A1:E1"/>
    <mergeCell ref="G9:N9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  <colBreaks count="1" manualBreakCount="1">
    <brk id="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6F502-81E4-41EA-9C4B-A47F7C336491}">
  <sheetPr>
    <tabColor rgb="FF9999FF"/>
    <pageSetUpPr fitToPage="1"/>
  </sheetPr>
  <dimension ref="A1:K43"/>
  <sheetViews>
    <sheetView rightToLeft="1" view="pageBreakPreview" zoomScaleNormal="100" zoomScaleSheetLayoutView="100" workbookViewId="0">
      <selection sqref="A1:K1"/>
    </sheetView>
  </sheetViews>
  <sheetFormatPr defaultColWidth="35.140625" defaultRowHeight="18.75"/>
  <cols>
    <col min="1" max="1" width="20.28515625" style="88" bestFit="1" customWidth="1"/>
    <col min="2" max="2" width="11.28515625" style="88" customWidth="1"/>
    <col min="3" max="3" width="9.5703125" style="88" customWidth="1"/>
    <col min="4" max="4" width="10.7109375" style="88" customWidth="1"/>
    <col min="5" max="5" width="9.85546875" style="88" bestFit="1" customWidth="1"/>
    <col min="6" max="6" width="9.5703125" style="88" customWidth="1"/>
    <col min="7" max="7" width="8.140625" style="88" customWidth="1"/>
    <col min="8" max="8" width="9.5703125" style="88" bestFit="1" customWidth="1"/>
    <col min="9" max="9" width="14" style="88" customWidth="1"/>
    <col min="10" max="10" width="11.140625" style="88" bestFit="1" customWidth="1"/>
    <col min="11" max="11" width="10" style="88" customWidth="1"/>
    <col min="12" max="256" width="35.140625" style="88"/>
    <col min="257" max="257" width="20.28515625" style="88" bestFit="1" customWidth="1"/>
    <col min="258" max="258" width="11.28515625" style="88" customWidth="1"/>
    <col min="259" max="259" width="9.5703125" style="88" customWidth="1"/>
    <col min="260" max="260" width="10.7109375" style="88" customWidth="1"/>
    <col min="261" max="261" width="9.85546875" style="88" bestFit="1" customWidth="1"/>
    <col min="262" max="262" width="9.5703125" style="88" customWidth="1"/>
    <col min="263" max="263" width="8.140625" style="88" customWidth="1"/>
    <col min="264" max="264" width="9.5703125" style="88" bestFit="1" customWidth="1"/>
    <col min="265" max="265" width="8.85546875" style="88" customWidth="1"/>
    <col min="266" max="266" width="11.140625" style="88" bestFit="1" customWidth="1"/>
    <col min="267" max="267" width="10" style="88" customWidth="1"/>
    <col min="268" max="512" width="35.140625" style="88"/>
    <col min="513" max="513" width="20.28515625" style="88" bestFit="1" customWidth="1"/>
    <col min="514" max="514" width="11.28515625" style="88" customWidth="1"/>
    <col min="515" max="515" width="9.5703125" style="88" customWidth="1"/>
    <col min="516" max="516" width="10.7109375" style="88" customWidth="1"/>
    <col min="517" max="517" width="9.85546875" style="88" bestFit="1" customWidth="1"/>
    <col min="518" max="518" width="9.5703125" style="88" customWidth="1"/>
    <col min="519" max="519" width="8.140625" style="88" customWidth="1"/>
    <col min="520" max="520" width="9.5703125" style="88" bestFit="1" customWidth="1"/>
    <col min="521" max="521" width="8.85546875" style="88" customWidth="1"/>
    <col min="522" max="522" width="11.140625" style="88" bestFit="1" customWidth="1"/>
    <col min="523" max="523" width="10" style="88" customWidth="1"/>
    <col min="524" max="768" width="35.140625" style="88"/>
    <col min="769" max="769" width="20.28515625" style="88" bestFit="1" customWidth="1"/>
    <col min="770" max="770" width="11.28515625" style="88" customWidth="1"/>
    <col min="771" max="771" width="9.5703125" style="88" customWidth="1"/>
    <col min="772" max="772" width="10.7109375" style="88" customWidth="1"/>
    <col min="773" max="773" width="9.85546875" style="88" bestFit="1" customWidth="1"/>
    <col min="774" max="774" width="9.5703125" style="88" customWidth="1"/>
    <col min="775" max="775" width="8.140625" style="88" customWidth="1"/>
    <col min="776" max="776" width="9.5703125" style="88" bestFit="1" customWidth="1"/>
    <col min="777" max="777" width="8.85546875" style="88" customWidth="1"/>
    <col min="778" max="778" width="11.140625" style="88" bestFit="1" customWidth="1"/>
    <col min="779" max="779" width="10" style="88" customWidth="1"/>
    <col min="780" max="1024" width="35.140625" style="88"/>
    <col min="1025" max="1025" width="20.28515625" style="88" bestFit="1" customWidth="1"/>
    <col min="1026" max="1026" width="11.28515625" style="88" customWidth="1"/>
    <col min="1027" max="1027" width="9.5703125" style="88" customWidth="1"/>
    <col min="1028" max="1028" width="10.7109375" style="88" customWidth="1"/>
    <col min="1029" max="1029" width="9.85546875" style="88" bestFit="1" customWidth="1"/>
    <col min="1030" max="1030" width="9.5703125" style="88" customWidth="1"/>
    <col min="1031" max="1031" width="8.140625" style="88" customWidth="1"/>
    <col min="1032" max="1032" width="9.5703125" style="88" bestFit="1" customWidth="1"/>
    <col min="1033" max="1033" width="8.85546875" style="88" customWidth="1"/>
    <col min="1034" max="1034" width="11.140625" style="88" bestFit="1" customWidth="1"/>
    <col min="1035" max="1035" width="10" style="88" customWidth="1"/>
    <col min="1036" max="1280" width="35.140625" style="88"/>
    <col min="1281" max="1281" width="20.28515625" style="88" bestFit="1" customWidth="1"/>
    <col min="1282" max="1282" width="11.28515625" style="88" customWidth="1"/>
    <col min="1283" max="1283" width="9.5703125" style="88" customWidth="1"/>
    <col min="1284" max="1284" width="10.7109375" style="88" customWidth="1"/>
    <col min="1285" max="1285" width="9.85546875" style="88" bestFit="1" customWidth="1"/>
    <col min="1286" max="1286" width="9.5703125" style="88" customWidth="1"/>
    <col min="1287" max="1287" width="8.140625" style="88" customWidth="1"/>
    <col min="1288" max="1288" width="9.5703125" style="88" bestFit="1" customWidth="1"/>
    <col min="1289" max="1289" width="8.85546875" style="88" customWidth="1"/>
    <col min="1290" max="1290" width="11.140625" style="88" bestFit="1" customWidth="1"/>
    <col min="1291" max="1291" width="10" style="88" customWidth="1"/>
    <col min="1292" max="1536" width="35.140625" style="88"/>
    <col min="1537" max="1537" width="20.28515625" style="88" bestFit="1" customWidth="1"/>
    <col min="1538" max="1538" width="11.28515625" style="88" customWidth="1"/>
    <col min="1539" max="1539" width="9.5703125" style="88" customWidth="1"/>
    <col min="1540" max="1540" width="10.7109375" style="88" customWidth="1"/>
    <col min="1541" max="1541" width="9.85546875" style="88" bestFit="1" customWidth="1"/>
    <col min="1542" max="1542" width="9.5703125" style="88" customWidth="1"/>
    <col min="1543" max="1543" width="8.140625" style="88" customWidth="1"/>
    <col min="1544" max="1544" width="9.5703125" style="88" bestFit="1" customWidth="1"/>
    <col min="1545" max="1545" width="8.85546875" style="88" customWidth="1"/>
    <col min="1546" max="1546" width="11.140625" style="88" bestFit="1" customWidth="1"/>
    <col min="1547" max="1547" width="10" style="88" customWidth="1"/>
    <col min="1548" max="1792" width="35.140625" style="88"/>
    <col min="1793" max="1793" width="20.28515625" style="88" bestFit="1" customWidth="1"/>
    <col min="1794" max="1794" width="11.28515625" style="88" customWidth="1"/>
    <col min="1795" max="1795" width="9.5703125" style="88" customWidth="1"/>
    <col min="1796" max="1796" width="10.7109375" style="88" customWidth="1"/>
    <col min="1797" max="1797" width="9.85546875" style="88" bestFit="1" customWidth="1"/>
    <col min="1798" max="1798" width="9.5703125" style="88" customWidth="1"/>
    <col min="1799" max="1799" width="8.140625" style="88" customWidth="1"/>
    <col min="1800" max="1800" width="9.5703125" style="88" bestFit="1" customWidth="1"/>
    <col min="1801" max="1801" width="8.85546875" style="88" customWidth="1"/>
    <col min="1802" max="1802" width="11.140625" style="88" bestFit="1" customWidth="1"/>
    <col min="1803" max="1803" width="10" style="88" customWidth="1"/>
    <col min="1804" max="2048" width="35.140625" style="88"/>
    <col min="2049" max="2049" width="20.28515625" style="88" bestFit="1" customWidth="1"/>
    <col min="2050" max="2050" width="11.28515625" style="88" customWidth="1"/>
    <col min="2051" max="2051" width="9.5703125" style="88" customWidth="1"/>
    <col min="2052" max="2052" width="10.7109375" style="88" customWidth="1"/>
    <col min="2053" max="2053" width="9.85546875" style="88" bestFit="1" customWidth="1"/>
    <col min="2054" max="2054" width="9.5703125" style="88" customWidth="1"/>
    <col min="2055" max="2055" width="8.140625" style="88" customWidth="1"/>
    <col min="2056" max="2056" width="9.5703125" style="88" bestFit="1" customWidth="1"/>
    <col min="2057" max="2057" width="8.85546875" style="88" customWidth="1"/>
    <col min="2058" max="2058" width="11.140625" style="88" bestFit="1" customWidth="1"/>
    <col min="2059" max="2059" width="10" style="88" customWidth="1"/>
    <col min="2060" max="2304" width="35.140625" style="88"/>
    <col min="2305" max="2305" width="20.28515625" style="88" bestFit="1" customWidth="1"/>
    <col min="2306" max="2306" width="11.28515625" style="88" customWidth="1"/>
    <col min="2307" max="2307" width="9.5703125" style="88" customWidth="1"/>
    <col min="2308" max="2308" width="10.7109375" style="88" customWidth="1"/>
    <col min="2309" max="2309" width="9.85546875" style="88" bestFit="1" customWidth="1"/>
    <col min="2310" max="2310" width="9.5703125" style="88" customWidth="1"/>
    <col min="2311" max="2311" width="8.140625" style="88" customWidth="1"/>
    <col min="2312" max="2312" width="9.5703125" style="88" bestFit="1" customWidth="1"/>
    <col min="2313" max="2313" width="8.85546875" style="88" customWidth="1"/>
    <col min="2314" max="2314" width="11.140625" style="88" bestFit="1" customWidth="1"/>
    <col min="2315" max="2315" width="10" style="88" customWidth="1"/>
    <col min="2316" max="2560" width="35.140625" style="88"/>
    <col min="2561" max="2561" width="20.28515625" style="88" bestFit="1" customWidth="1"/>
    <col min="2562" max="2562" width="11.28515625" style="88" customWidth="1"/>
    <col min="2563" max="2563" width="9.5703125" style="88" customWidth="1"/>
    <col min="2564" max="2564" width="10.7109375" style="88" customWidth="1"/>
    <col min="2565" max="2565" width="9.85546875" style="88" bestFit="1" customWidth="1"/>
    <col min="2566" max="2566" width="9.5703125" style="88" customWidth="1"/>
    <col min="2567" max="2567" width="8.140625" style="88" customWidth="1"/>
    <col min="2568" max="2568" width="9.5703125" style="88" bestFit="1" customWidth="1"/>
    <col min="2569" max="2569" width="8.85546875" style="88" customWidth="1"/>
    <col min="2570" max="2570" width="11.140625" style="88" bestFit="1" customWidth="1"/>
    <col min="2571" max="2571" width="10" style="88" customWidth="1"/>
    <col min="2572" max="2816" width="35.140625" style="88"/>
    <col min="2817" max="2817" width="20.28515625" style="88" bestFit="1" customWidth="1"/>
    <col min="2818" max="2818" width="11.28515625" style="88" customWidth="1"/>
    <col min="2819" max="2819" width="9.5703125" style="88" customWidth="1"/>
    <col min="2820" max="2820" width="10.7109375" style="88" customWidth="1"/>
    <col min="2821" max="2821" width="9.85546875" style="88" bestFit="1" customWidth="1"/>
    <col min="2822" max="2822" width="9.5703125" style="88" customWidth="1"/>
    <col min="2823" max="2823" width="8.140625" style="88" customWidth="1"/>
    <col min="2824" max="2824" width="9.5703125" style="88" bestFit="1" customWidth="1"/>
    <col min="2825" max="2825" width="8.85546875" style="88" customWidth="1"/>
    <col min="2826" max="2826" width="11.140625" style="88" bestFit="1" customWidth="1"/>
    <col min="2827" max="2827" width="10" style="88" customWidth="1"/>
    <col min="2828" max="3072" width="35.140625" style="88"/>
    <col min="3073" max="3073" width="20.28515625" style="88" bestFit="1" customWidth="1"/>
    <col min="3074" max="3074" width="11.28515625" style="88" customWidth="1"/>
    <col min="3075" max="3075" width="9.5703125" style="88" customWidth="1"/>
    <col min="3076" max="3076" width="10.7109375" style="88" customWidth="1"/>
    <col min="3077" max="3077" width="9.85546875" style="88" bestFit="1" customWidth="1"/>
    <col min="3078" max="3078" width="9.5703125" style="88" customWidth="1"/>
    <col min="3079" max="3079" width="8.140625" style="88" customWidth="1"/>
    <col min="3080" max="3080" width="9.5703125" style="88" bestFit="1" customWidth="1"/>
    <col min="3081" max="3081" width="8.85546875" style="88" customWidth="1"/>
    <col min="3082" max="3082" width="11.140625" style="88" bestFit="1" customWidth="1"/>
    <col min="3083" max="3083" width="10" style="88" customWidth="1"/>
    <col min="3084" max="3328" width="35.140625" style="88"/>
    <col min="3329" max="3329" width="20.28515625" style="88" bestFit="1" customWidth="1"/>
    <col min="3330" max="3330" width="11.28515625" style="88" customWidth="1"/>
    <col min="3331" max="3331" width="9.5703125" style="88" customWidth="1"/>
    <col min="3332" max="3332" width="10.7109375" style="88" customWidth="1"/>
    <col min="3333" max="3333" width="9.85546875" style="88" bestFit="1" customWidth="1"/>
    <col min="3334" max="3334" width="9.5703125" style="88" customWidth="1"/>
    <col min="3335" max="3335" width="8.140625" style="88" customWidth="1"/>
    <col min="3336" max="3336" width="9.5703125" style="88" bestFit="1" customWidth="1"/>
    <col min="3337" max="3337" width="8.85546875" style="88" customWidth="1"/>
    <col min="3338" max="3338" width="11.140625" style="88" bestFit="1" customWidth="1"/>
    <col min="3339" max="3339" width="10" style="88" customWidth="1"/>
    <col min="3340" max="3584" width="35.140625" style="88"/>
    <col min="3585" max="3585" width="20.28515625" style="88" bestFit="1" customWidth="1"/>
    <col min="3586" max="3586" width="11.28515625" style="88" customWidth="1"/>
    <col min="3587" max="3587" width="9.5703125" style="88" customWidth="1"/>
    <col min="3588" max="3588" width="10.7109375" style="88" customWidth="1"/>
    <col min="3589" max="3589" width="9.85546875" style="88" bestFit="1" customWidth="1"/>
    <col min="3590" max="3590" width="9.5703125" style="88" customWidth="1"/>
    <col min="3591" max="3591" width="8.140625" style="88" customWidth="1"/>
    <col min="3592" max="3592" width="9.5703125" style="88" bestFit="1" customWidth="1"/>
    <col min="3593" max="3593" width="8.85546875" style="88" customWidth="1"/>
    <col min="3594" max="3594" width="11.140625" style="88" bestFit="1" customWidth="1"/>
    <col min="3595" max="3595" width="10" style="88" customWidth="1"/>
    <col min="3596" max="3840" width="35.140625" style="88"/>
    <col min="3841" max="3841" width="20.28515625" style="88" bestFit="1" customWidth="1"/>
    <col min="3842" max="3842" width="11.28515625" style="88" customWidth="1"/>
    <col min="3843" max="3843" width="9.5703125" style="88" customWidth="1"/>
    <col min="3844" max="3844" width="10.7109375" style="88" customWidth="1"/>
    <col min="3845" max="3845" width="9.85546875" style="88" bestFit="1" customWidth="1"/>
    <col min="3846" max="3846" width="9.5703125" style="88" customWidth="1"/>
    <col min="3847" max="3847" width="8.140625" style="88" customWidth="1"/>
    <col min="3848" max="3848" width="9.5703125" style="88" bestFit="1" customWidth="1"/>
    <col min="3849" max="3849" width="8.85546875" style="88" customWidth="1"/>
    <col min="3850" max="3850" width="11.140625" style="88" bestFit="1" customWidth="1"/>
    <col min="3851" max="3851" width="10" style="88" customWidth="1"/>
    <col min="3852" max="4096" width="35.140625" style="88"/>
    <col min="4097" max="4097" width="20.28515625" style="88" bestFit="1" customWidth="1"/>
    <col min="4098" max="4098" width="11.28515625" style="88" customWidth="1"/>
    <col min="4099" max="4099" width="9.5703125" style="88" customWidth="1"/>
    <col min="4100" max="4100" width="10.7109375" style="88" customWidth="1"/>
    <col min="4101" max="4101" width="9.85546875" style="88" bestFit="1" customWidth="1"/>
    <col min="4102" max="4102" width="9.5703125" style="88" customWidth="1"/>
    <col min="4103" max="4103" width="8.140625" style="88" customWidth="1"/>
    <col min="4104" max="4104" width="9.5703125" style="88" bestFit="1" customWidth="1"/>
    <col min="4105" max="4105" width="8.85546875" style="88" customWidth="1"/>
    <col min="4106" max="4106" width="11.140625" style="88" bestFit="1" customWidth="1"/>
    <col min="4107" max="4107" width="10" style="88" customWidth="1"/>
    <col min="4108" max="4352" width="35.140625" style="88"/>
    <col min="4353" max="4353" width="20.28515625" style="88" bestFit="1" customWidth="1"/>
    <col min="4354" max="4354" width="11.28515625" style="88" customWidth="1"/>
    <col min="4355" max="4355" width="9.5703125" style="88" customWidth="1"/>
    <col min="4356" max="4356" width="10.7109375" style="88" customWidth="1"/>
    <col min="4357" max="4357" width="9.85546875" style="88" bestFit="1" customWidth="1"/>
    <col min="4358" max="4358" width="9.5703125" style="88" customWidth="1"/>
    <col min="4359" max="4359" width="8.140625" style="88" customWidth="1"/>
    <col min="4360" max="4360" width="9.5703125" style="88" bestFit="1" customWidth="1"/>
    <col min="4361" max="4361" width="8.85546875" style="88" customWidth="1"/>
    <col min="4362" max="4362" width="11.140625" style="88" bestFit="1" customWidth="1"/>
    <col min="4363" max="4363" width="10" style="88" customWidth="1"/>
    <col min="4364" max="4608" width="35.140625" style="88"/>
    <col min="4609" max="4609" width="20.28515625" style="88" bestFit="1" customWidth="1"/>
    <col min="4610" max="4610" width="11.28515625" style="88" customWidth="1"/>
    <col min="4611" max="4611" width="9.5703125" style="88" customWidth="1"/>
    <col min="4612" max="4612" width="10.7109375" style="88" customWidth="1"/>
    <col min="4613" max="4613" width="9.85546875" style="88" bestFit="1" customWidth="1"/>
    <col min="4614" max="4614" width="9.5703125" style="88" customWidth="1"/>
    <col min="4615" max="4615" width="8.140625" style="88" customWidth="1"/>
    <col min="4616" max="4616" width="9.5703125" style="88" bestFit="1" customWidth="1"/>
    <col min="4617" max="4617" width="8.85546875" style="88" customWidth="1"/>
    <col min="4618" max="4618" width="11.140625" style="88" bestFit="1" customWidth="1"/>
    <col min="4619" max="4619" width="10" style="88" customWidth="1"/>
    <col min="4620" max="4864" width="35.140625" style="88"/>
    <col min="4865" max="4865" width="20.28515625" style="88" bestFit="1" customWidth="1"/>
    <col min="4866" max="4866" width="11.28515625" style="88" customWidth="1"/>
    <col min="4867" max="4867" width="9.5703125" style="88" customWidth="1"/>
    <col min="4868" max="4868" width="10.7109375" style="88" customWidth="1"/>
    <col min="4869" max="4869" width="9.85546875" style="88" bestFit="1" customWidth="1"/>
    <col min="4870" max="4870" width="9.5703125" style="88" customWidth="1"/>
    <col min="4871" max="4871" width="8.140625" style="88" customWidth="1"/>
    <col min="4872" max="4872" width="9.5703125" style="88" bestFit="1" customWidth="1"/>
    <col min="4873" max="4873" width="8.85546875" style="88" customWidth="1"/>
    <col min="4874" max="4874" width="11.140625" style="88" bestFit="1" customWidth="1"/>
    <col min="4875" max="4875" width="10" style="88" customWidth="1"/>
    <col min="4876" max="5120" width="35.140625" style="88"/>
    <col min="5121" max="5121" width="20.28515625" style="88" bestFit="1" customWidth="1"/>
    <col min="5122" max="5122" width="11.28515625" style="88" customWidth="1"/>
    <col min="5123" max="5123" width="9.5703125" style="88" customWidth="1"/>
    <col min="5124" max="5124" width="10.7109375" style="88" customWidth="1"/>
    <col min="5125" max="5125" width="9.85546875" style="88" bestFit="1" customWidth="1"/>
    <col min="5126" max="5126" width="9.5703125" style="88" customWidth="1"/>
    <col min="5127" max="5127" width="8.140625" style="88" customWidth="1"/>
    <col min="5128" max="5128" width="9.5703125" style="88" bestFit="1" customWidth="1"/>
    <col min="5129" max="5129" width="8.85546875" style="88" customWidth="1"/>
    <col min="5130" max="5130" width="11.140625" style="88" bestFit="1" customWidth="1"/>
    <col min="5131" max="5131" width="10" style="88" customWidth="1"/>
    <col min="5132" max="5376" width="35.140625" style="88"/>
    <col min="5377" max="5377" width="20.28515625" style="88" bestFit="1" customWidth="1"/>
    <col min="5378" max="5378" width="11.28515625" style="88" customWidth="1"/>
    <col min="5379" max="5379" width="9.5703125" style="88" customWidth="1"/>
    <col min="5380" max="5380" width="10.7109375" style="88" customWidth="1"/>
    <col min="5381" max="5381" width="9.85546875" style="88" bestFit="1" customWidth="1"/>
    <col min="5382" max="5382" width="9.5703125" style="88" customWidth="1"/>
    <col min="5383" max="5383" width="8.140625" style="88" customWidth="1"/>
    <col min="5384" max="5384" width="9.5703125" style="88" bestFit="1" customWidth="1"/>
    <col min="5385" max="5385" width="8.85546875" style="88" customWidth="1"/>
    <col min="5386" max="5386" width="11.140625" style="88" bestFit="1" customWidth="1"/>
    <col min="5387" max="5387" width="10" style="88" customWidth="1"/>
    <col min="5388" max="5632" width="35.140625" style="88"/>
    <col min="5633" max="5633" width="20.28515625" style="88" bestFit="1" customWidth="1"/>
    <col min="5634" max="5634" width="11.28515625" style="88" customWidth="1"/>
    <col min="5635" max="5635" width="9.5703125" style="88" customWidth="1"/>
    <col min="5636" max="5636" width="10.7109375" style="88" customWidth="1"/>
    <col min="5637" max="5637" width="9.85546875" style="88" bestFit="1" customWidth="1"/>
    <col min="5638" max="5638" width="9.5703125" style="88" customWidth="1"/>
    <col min="5639" max="5639" width="8.140625" style="88" customWidth="1"/>
    <col min="5640" max="5640" width="9.5703125" style="88" bestFit="1" customWidth="1"/>
    <col min="5641" max="5641" width="8.85546875" style="88" customWidth="1"/>
    <col min="5642" max="5642" width="11.140625" style="88" bestFit="1" customWidth="1"/>
    <col min="5643" max="5643" width="10" style="88" customWidth="1"/>
    <col min="5644" max="5888" width="35.140625" style="88"/>
    <col min="5889" max="5889" width="20.28515625" style="88" bestFit="1" customWidth="1"/>
    <col min="5890" max="5890" width="11.28515625" style="88" customWidth="1"/>
    <col min="5891" max="5891" width="9.5703125" style="88" customWidth="1"/>
    <col min="5892" max="5892" width="10.7109375" style="88" customWidth="1"/>
    <col min="5893" max="5893" width="9.85546875" style="88" bestFit="1" customWidth="1"/>
    <col min="5894" max="5894" width="9.5703125" style="88" customWidth="1"/>
    <col min="5895" max="5895" width="8.140625" style="88" customWidth="1"/>
    <col min="5896" max="5896" width="9.5703125" style="88" bestFit="1" customWidth="1"/>
    <col min="5897" max="5897" width="8.85546875" style="88" customWidth="1"/>
    <col min="5898" max="5898" width="11.140625" style="88" bestFit="1" customWidth="1"/>
    <col min="5899" max="5899" width="10" style="88" customWidth="1"/>
    <col min="5900" max="6144" width="35.140625" style="88"/>
    <col min="6145" max="6145" width="20.28515625" style="88" bestFit="1" customWidth="1"/>
    <col min="6146" max="6146" width="11.28515625" style="88" customWidth="1"/>
    <col min="6147" max="6147" width="9.5703125" style="88" customWidth="1"/>
    <col min="6148" max="6148" width="10.7109375" style="88" customWidth="1"/>
    <col min="6149" max="6149" width="9.85546875" style="88" bestFit="1" customWidth="1"/>
    <col min="6150" max="6150" width="9.5703125" style="88" customWidth="1"/>
    <col min="6151" max="6151" width="8.140625" style="88" customWidth="1"/>
    <col min="6152" max="6152" width="9.5703125" style="88" bestFit="1" customWidth="1"/>
    <col min="6153" max="6153" width="8.85546875" style="88" customWidth="1"/>
    <col min="6154" max="6154" width="11.140625" style="88" bestFit="1" customWidth="1"/>
    <col min="6155" max="6155" width="10" style="88" customWidth="1"/>
    <col min="6156" max="6400" width="35.140625" style="88"/>
    <col min="6401" max="6401" width="20.28515625" style="88" bestFit="1" customWidth="1"/>
    <col min="6402" max="6402" width="11.28515625" style="88" customWidth="1"/>
    <col min="6403" max="6403" width="9.5703125" style="88" customWidth="1"/>
    <col min="6404" max="6404" width="10.7109375" style="88" customWidth="1"/>
    <col min="6405" max="6405" width="9.85546875" style="88" bestFit="1" customWidth="1"/>
    <col min="6406" max="6406" width="9.5703125" style="88" customWidth="1"/>
    <col min="6407" max="6407" width="8.140625" style="88" customWidth="1"/>
    <col min="6408" max="6408" width="9.5703125" style="88" bestFit="1" customWidth="1"/>
    <col min="6409" max="6409" width="8.85546875" style="88" customWidth="1"/>
    <col min="6410" max="6410" width="11.140625" style="88" bestFit="1" customWidth="1"/>
    <col min="6411" max="6411" width="10" style="88" customWidth="1"/>
    <col min="6412" max="6656" width="35.140625" style="88"/>
    <col min="6657" max="6657" width="20.28515625" style="88" bestFit="1" customWidth="1"/>
    <col min="6658" max="6658" width="11.28515625" style="88" customWidth="1"/>
    <col min="6659" max="6659" width="9.5703125" style="88" customWidth="1"/>
    <col min="6660" max="6660" width="10.7109375" style="88" customWidth="1"/>
    <col min="6661" max="6661" width="9.85546875" style="88" bestFit="1" customWidth="1"/>
    <col min="6662" max="6662" width="9.5703125" style="88" customWidth="1"/>
    <col min="6663" max="6663" width="8.140625" style="88" customWidth="1"/>
    <col min="6664" max="6664" width="9.5703125" style="88" bestFit="1" customWidth="1"/>
    <col min="6665" max="6665" width="8.85546875" style="88" customWidth="1"/>
    <col min="6666" max="6666" width="11.140625" style="88" bestFit="1" customWidth="1"/>
    <col min="6667" max="6667" width="10" style="88" customWidth="1"/>
    <col min="6668" max="6912" width="35.140625" style="88"/>
    <col min="6913" max="6913" width="20.28515625" style="88" bestFit="1" customWidth="1"/>
    <col min="6914" max="6914" width="11.28515625" style="88" customWidth="1"/>
    <col min="6915" max="6915" width="9.5703125" style="88" customWidth="1"/>
    <col min="6916" max="6916" width="10.7109375" style="88" customWidth="1"/>
    <col min="6917" max="6917" width="9.85546875" style="88" bestFit="1" customWidth="1"/>
    <col min="6918" max="6918" width="9.5703125" style="88" customWidth="1"/>
    <col min="6919" max="6919" width="8.140625" style="88" customWidth="1"/>
    <col min="6920" max="6920" width="9.5703125" style="88" bestFit="1" customWidth="1"/>
    <col min="6921" max="6921" width="8.85546875" style="88" customWidth="1"/>
    <col min="6922" max="6922" width="11.140625" style="88" bestFit="1" customWidth="1"/>
    <col min="6923" max="6923" width="10" style="88" customWidth="1"/>
    <col min="6924" max="7168" width="35.140625" style="88"/>
    <col min="7169" max="7169" width="20.28515625" style="88" bestFit="1" customWidth="1"/>
    <col min="7170" max="7170" width="11.28515625" style="88" customWidth="1"/>
    <col min="7171" max="7171" width="9.5703125" style="88" customWidth="1"/>
    <col min="7172" max="7172" width="10.7109375" style="88" customWidth="1"/>
    <col min="7173" max="7173" width="9.85546875" style="88" bestFit="1" customWidth="1"/>
    <col min="7174" max="7174" width="9.5703125" style="88" customWidth="1"/>
    <col min="7175" max="7175" width="8.140625" style="88" customWidth="1"/>
    <col min="7176" max="7176" width="9.5703125" style="88" bestFit="1" customWidth="1"/>
    <col min="7177" max="7177" width="8.85546875" style="88" customWidth="1"/>
    <col min="7178" max="7178" width="11.140625" style="88" bestFit="1" customWidth="1"/>
    <col min="7179" max="7179" width="10" style="88" customWidth="1"/>
    <col min="7180" max="7424" width="35.140625" style="88"/>
    <col min="7425" max="7425" width="20.28515625" style="88" bestFit="1" customWidth="1"/>
    <col min="7426" max="7426" width="11.28515625" style="88" customWidth="1"/>
    <col min="7427" max="7427" width="9.5703125" style="88" customWidth="1"/>
    <col min="7428" max="7428" width="10.7109375" style="88" customWidth="1"/>
    <col min="7429" max="7429" width="9.85546875" style="88" bestFit="1" customWidth="1"/>
    <col min="7430" max="7430" width="9.5703125" style="88" customWidth="1"/>
    <col min="7431" max="7431" width="8.140625" style="88" customWidth="1"/>
    <col min="7432" max="7432" width="9.5703125" style="88" bestFit="1" customWidth="1"/>
    <col min="7433" max="7433" width="8.85546875" style="88" customWidth="1"/>
    <col min="7434" max="7434" width="11.140625" style="88" bestFit="1" customWidth="1"/>
    <col min="7435" max="7435" width="10" style="88" customWidth="1"/>
    <col min="7436" max="7680" width="35.140625" style="88"/>
    <col min="7681" max="7681" width="20.28515625" style="88" bestFit="1" customWidth="1"/>
    <col min="7682" max="7682" width="11.28515625" style="88" customWidth="1"/>
    <col min="7683" max="7683" width="9.5703125" style="88" customWidth="1"/>
    <col min="7684" max="7684" width="10.7109375" style="88" customWidth="1"/>
    <col min="7685" max="7685" width="9.85546875" style="88" bestFit="1" customWidth="1"/>
    <col min="7686" max="7686" width="9.5703125" style="88" customWidth="1"/>
    <col min="7687" max="7687" width="8.140625" style="88" customWidth="1"/>
    <col min="7688" max="7688" width="9.5703125" style="88" bestFit="1" customWidth="1"/>
    <col min="7689" max="7689" width="8.85546875" style="88" customWidth="1"/>
    <col min="7690" max="7690" width="11.140625" style="88" bestFit="1" customWidth="1"/>
    <col min="7691" max="7691" width="10" style="88" customWidth="1"/>
    <col min="7692" max="7936" width="35.140625" style="88"/>
    <col min="7937" max="7937" width="20.28515625" style="88" bestFit="1" customWidth="1"/>
    <col min="7938" max="7938" width="11.28515625" style="88" customWidth="1"/>
    <col min="7939" max="7939" width="9.5703125" style="88" customWidth="1"/>
    <col min="7940" max="7940" width="10.7109375" style="88" customWidth="1"/>
    <col min="7941" max="7941" width="9.85546875" style="88" bestFit="1" customWidth="1"/>
    <col min="7942" max="7942" width="9.5703125" style="88" customWidth="1"/>
    <col min="7943" max="7943" width="8.140625" style="88" customWidth="1"/>
    <col min="7944" max="7944" width="9.5703125" style="88" bestFit="1" customWidth="1"/>
    <col min="7945" max="7945" width="8.85546875" style="88" customWidth="1"/>
    <col min="7946" max="7946" width="11.140625" style="88" bestFit="1" customWidth="1"/>
    <col min="7947" max="7947" width="10" style="88" customWidth="1"/>
    <col min="7948" max="8192" width="35.140625" style="88"/>
    <col min="8193" max="8193" width="20.28515625" style="88" bestFit="1" customWidth="1"/>
    <col min="8194" max="8194" width="11.28515625" style="88" customWidth="1"/>
    <col min="8195" max="8195" width="9.5703125" style="88" customWidth="1"/>
    <col min="8196" max="8196" width="10.7109375" style="88" customWidth="1"/>
    <col min="8197" max="8197" width="9.85546875" style="88" bestFit="1" customWidth="1"/>
    <col min="8198" max="8198" width="9.5703125" style="88" customWidth="1"/>
    <col min="8199" max="8199" width="8.140625" style="88" customWidth="1"/>
    <col min="8200" max="8200" width="9.5703125" style="88" bestFit="1" customWidth="1"/>
    <col min="8201" max="8201" width="8.85546875" style="88" customWidth="1"/>
    <col min="8202" max="8202" width="11.140625" style="88" bestFit="1" customWidth="1"/>
    <col min="8203" max="8203" width="10" style="88" customWidth="1"/>
    <col min="8204" max="8448" width="35.140625" style="88"/>
    <col min="8449" max="8449" width="20.28515625" style="88" bestFit="1" customWidth="1"/>
    <col min="8450" max="8450" width="11.28515625" style="88" customWidth="1"/>
    <col min="8451" max="8451" width="9.5703125" style="88" customWidth="1"/>
    <col min="8452" max="8452" width="10.7109375" style="88" customWidth="1"/>
    <col min="8453" max="8453" width="9.85546875" style="88" bestFit="1" customWidth="1"/>
    <col min="8454" max="8454" width="9.5703125" style="88" customWidth="1"/>
    <col min="8455" max="8455" width="8.140625" style="88" customWidth="1"/>
    <col min="8456" max="8456" width="9.5703125" style="88" bestFit="1" customWidth="1"/>
    <col min="8457" max="8457" width="8.85546875" style="88" customWidth="1"/>
    <col min="8458" max="8458" width="11.140625" style="88" bestFit="1" customWidth="1"/>
    <col min="8459" max="8459" width="10" style="88" customWidth="1"/>
    <col min="8460" max="8704" width="35.140625" style="88"/>
    <col min="8705" max="8705" width="20.28515625" style="88" bestFit="1" customWidth="1"/>
    <col min="8706" max="8706" width="11.28515625" style="88" customWidth="1"/>
    <col min="8707" max="8707" width="9.5703125" style="88" customWidth="1"/>
    <col min="8708" max="8708" width="10.7109375" style="88" customWidth="1"/>
    <col min="8709" max="8709" width="9.85546875" style="88" bestFit="1" customWidth="1"/>
    <col min="8710" max="8710" width="9.5703125" style="88" customWidth="1"/>
    <col min="8711" max="8711" width="8.140625" style="88" customWidth="1"/>
    <col min="8712" max="8712" width="9.5703125" style="88" bestFit="1" customWidth="1"/>
    <col min="8713" max="8713" width="8.85546875" style="88" customWidth="1"/>
    <col min="8714" max="8714" width="11.140625" style="88" bestFit="1" customWidth="1"/>
    <col min="8715" max="8715" width="10" style="88" customWidth="1"/>
    <col min="8716" max="8960" width="35.140625" style="88"/>
    <col min="8961" max="8961" width="20.28515625" style="88" bestFit="1" customWidth="1"/>
    <col min="8962" max="8962" width="11.28515625" style="88" customWidth="1"/>
    <col min="8963" max="8963" width="9.5703125" style="88" customWidth="1"/>
    <col min="8964" max="8964" width="10.7109375" style="88" customWidth="1"/>
    <col min="8965" max="8965" width="9.85546875" style="88" bestFit="1" customWidth="1"/>
    <col min="8966" max="8966" width="9.5703125" style="88" customWidth="1"/>
    <col min="8967" max="8967" width="8.140625" style="88" customWidth="1"/>
    <col min="8968" max="8968" width="9.5703125" style="88" bestFit="1" customWidth="1"/>
    <col min="8969" max="8969" width="8.85546875" style="88" customWidth="1"/>
    <col min="8970" max="8970" width="11.140625" style="88" bestFit="1" customWidth="1"/>
    <col min="8971" max="8971" width="10" style="88" customWidth="1"/>
    <col min="8972" max="9216" width="35.140625" style="88"/>
    <col min="9217" max="9217" width="20.28515625" style="88" bestFit="1" customWidth="1"/>
    <col min="9218" max="9218" width="11.28515625" style="88" customWidth="1"/>
    <col min="9219" max="9219" width="9.5703125" style="88" customWidth="1"/>
    <col min="9220" max="9220" width="10.7109375" style="88" customWidth="1"/>
    <col min="9221" max="9221" width="9.85546875" style="88" bestFit="1" customWidth="1"/>
    <col min="9222" max="9222" width="9.5703125" style="88" customWidth="1"/>
    <col min="9223" max="9223" width="8.140625" style="88" customWidth="1"/>
    <col min="9224" max="9224" width="9.5703125" style="88" bestFit="1" customWidth="1"/>
    <col min="9225" max="9225" width="8.85546875" style="88" customWidth="1"/>
    <col min="9226" max="9226" width="11.140625" style="88" bestFit="1" customWidth="1"/>
    <col min="9227" max="9227" width="10" style="88" customWidth="1"/>
    <col min="9228" max="9472" width="35.140625" style="88"/>
    <col min="9473" max="9473" width="20.28515625" style="88" bestFit="1" customWidth="1"/>
    <col min="9474" max="9474" width="11.28515625" style="88" customWidth="1"/>
    <col min="9475" max="9475" width="9.5703125" style="88" customWidth="1"/>
    <col min="9476" max="9476" width="10.7109375" style="88" customWidth="1"/>
    <col min="9477" max="9477" width="9.85546875" style="88" bestFit="1" customWidth="1"/>
    <col min="9478" max="9478" width="9.5703125" style="88" customWidth="1"/>
    <col min="9479" max="9479" width="8.140625" style="88" customWidth="1"/>
    <col min="9480" max="9480" width="9.5703125" style="88" bestFit="1" customWidth="1"/>
    <col min="9481" max="9481" width="8.85546875" style="88" customWidth="1"/>
    <col min="9482" max="9482" width="11.140625" style="88" bestFit="1" customWidth="1"/>
    <col min="9483" max="9483" width="10" style="88" customWidth="1"/>
    <col min="9484" max="9728" width="35.140625" style="88"/>
    <col min="9729" max="9729" width="20.28515625" style="88" bestFit="1" customWidth="1"/>
    <col min="9730" max="9730" width="11.28515625" style="88" customWidth="1"/>
    <col min="9731" max="9731" width="9.5703125" style="88" customWidth="1"/>
    <col min="9732" max="9732" width="10.7109375" style="88" customWidth="1"/>
    <col min="9733" max="9733" width="9.85546875" style="88" bestFit="1" customWidth="1"/>
    <col min="9734" max="9734" width="9.5703125" style="88" customWidth="1"/>
    <col min="9735" max="9735" width="8.140625" style="88" customWidth="1"/>
    <col min="9736" max="9736" width="9.5703125" style="88" bestFit="1" customWidth="1"/>
    <col min="9737" max="9737" width="8.85546875" style="88" customWidth="1"/>
    <col min="9738" max="9738" width="11.140625" style="88" bestFit="1" customWidth="1"/>
    <col min="9739" max="9739" width="10" style="88" customWidth="1"/>
    <col min="9740" max="9984" width="35.140625" style="88"/>
    <col min="9985" max="9985" width="20.28515625" style="88" bestFit="1" customWidth="1"/>
    <col min="9986" max="9986" width="11.28515625" style="88" customWidth="1"/>
    <col min="9987" max="9987" width="9.5703125" style="88" customWidth="1"/>
    <col min="9988" max="9988" width="10.7109375" style="88" customWidth="1"/>
    <col min="9989" max="9989" width="9.85546875" style="88" bestFit="1" customWidth="1"/>
    <col min="9990" max="9990" width="9.5703125" style="88" customWidth="1"/>
    <col min="9991" max="9991" width="8.140625" style="88" customWidth="1"/>
    <col min="9992" max="9992" width="9.5703125" style="88" bestFit="1" customWidth="1"/>
    <col min="9993" max="9993" width="8.85546875" style="88" customWidth="1"/>
    <col min="9994" max="9994" width="11.140625" style="88" bestFit="1" customWidth="1"/>
    <col min="9995" max="9995" width="10" style="88" customWidth="1"/>
    <col min="9996" max="10240" width="35.140625" style="88"/>
    <col min="10241" max="10241" width="20.28515625" style="88" bestFit="1" customWidth="1"/>
    <col min="10242" max="10242" width="11.28515625" style="88" customWidth="1"/>
    <col min="10243" max="10243" width="9.5703125" style="88" customWidth="1"/>
    <col min="10244" max="10244" width="10.7109375" style="88" customWidth="1"/>
    <col min="10245" max="10245" width="9.85546875" style="88" bestFit="1" customWidth="1"/>
    <col min="10246" max="10246" width="9.5703125" style="88" customWidth="1"/>
    <col min="10247" max="10247" width="8.140625" style="88" customWidth="1"/>
    <col min="10248" max="10248" width="9.5703125" style="88" bestFit="1" customWidth="1"/>
    <col min="10249" max="10249" width="8.85546875" style="88" customWidth="1"/>
    <col min="10250" max="10250" width="11.140625" style="88" bestFit="1" customWidth="1"/>
    <col min="10251" max="10251" width="10" style="88" customWidth="1"/>
    <col min="10252" max="10496" width="35.140625" style="88"/>
    <col min="10497" max="10497" width="20.28515625" style="88" bestFit="1" customWidth="1"/>
    <col min="10498" max="10498" width="11.28515625" style="88" customWidth="1"/>
    <col min="10499" max="10499" width="9.5703125" style="88" customWidth="1"/>
    <col min="10500" max="10500" width="10.7109375" style="88" customWidth="1"/>
    <col min="10501" max="10501" width="9.85546875" style="88" bestFit="1" customWidth="1"/>
    <col min="10502" max="10502" width="9.5703125" style="88" customWidth="1"/>
    <col min="10503" max="10503" width="8.140625" style="88" customWidth="1"/>
    <col min="10504" max="10504" width="9.5703125" style="88" bestFit="1" customWidth="1"/>
    <col min="10505" max="10505" width="8.85546875" style="88" customWidth="1"/>
    <col min="10506" max="10506" width="11.140625" style="88" bestFit="1" customWidth="1"/>
    <col min="10507" max="10507" width="10" style="88" customWidth="1"/>
    <col min="10508" max="10752" width="35.140625" style="88"/>
    <col min="10753" max="10753" width="20.28515625" style="88" bestFit="1" customWidth="1"/>
    <col min="10754" max="10754" width="11.28515625" style="88" customWidth="1"/>
    <col min="10755" max="10755" width="9.5703125" style="88" customWidth="1"/>
    <col min="10756" max="10756" width="10.7109375" style="88" customWidth="1"/>
    <col min="10757" max="10757" width="9.85546875" style="88" bestFit="1" customWidth="1"/>
    <col min="10758" max="10758" width="9.5703125" style="88" customWidth="1"/>
    <col min="10759" max="10759" width="8.140625" style="88" customWidth="1"/>
    <col min="10760" max="10760" width="9.5703125" style="88" bestFit="1" customWidth="1"/>
    <col min="10761" max="10761" width="8.85546875" style="88" customWidth="1"/>
    <col min="10762" max="10762" width="11.140625" style="88" bestFit="1" customWidth="1"/>
    <col min="10763" max="10763" width="10" style="88" customWidth="1"/>
    <col min="10764" max="11008" width="35.140625" style="88"/>
    <col min="11009" max="11009" width="20.28515625" style="88" bestFit="1" customWidth="1"/>
    <col min="11010" max="11010" width="11.28515625" style="88" customWidth="1"/>
    <col min="11011" max="11011" width="9.5703125" style="88" customWidth="1"/>
    <col min="11012" max="11012" width="10.7109375" style="88" customWidth="1"/>
    <col min="11013" max="11013" width="9.85546875" style="88" bestFit="1" customWidth="1"/>
    <col min="11014" max="11014" width="9.5703125" style="88" customWidth="1"/>
    <col min="11015" max="11015" width="8.140625" style="88" customWidth="1"/>
    <col min="11016" max="11016" width="9.5703125" style="88" bestFit="1" customWidth="1"/>
    <col min="11017" max="11017" width="8.85546875" style="88" customWidth="1"/>
    <col min="11018" max="11018" width="11.140625" style="88" bestFit="1" customWidth="1"/>
    <col min="11019" max="11019" width="10" style="88" customWidth="1"/>
    <col min="11020" max="11264" width="35.140625" style="88"/>
    <col min="11265" max="11265" width="20.28515625" style="88" bestFit="1" customWidth="1"/>
    <col min="11266" max="11266" width="11.28515625" style="88" customWidth="1"/>
    <col min="11267" max="11267" width="9.5703125" style="88" customWidth="1"/>
    <col min="11268" max="11268" width="10.7109375" style="88" customWidth="1"/>
    <col min="11269" max="11269" width="9.85546875" style="88" bestFit="1" customWidth="1"/>
    <col min="11270" max="11270" width="9.5703125" style="88" customWidth="1"/>
    <col min="11271" max="11271" width="8.140625" style="88" customWidth="1"/>
    <col min="11272" max="11272" width="9.5703125" style="88" bestFit="1" customWidth="1"/>
    <col min="11273" max="11273" width="8.85546875" style="88" customWidth="1"/>
    <col min="11274" max="11274" width="11.140625" style="88" bestFit="1" customWidth="1"/>
    <col min="11275" max="11275" width="10" style="88" customWidth="1"/>
    <col min="11276" max="11520" width="35.140625" style="88"/>
    <col min="11521" max="11521" width="20.28515625" style="88" bestFit="1" customWidth="1"/>
    <col min="11522" max="11522" width="11.28515625" style="88" customWidth="1"/>
    <col min="11523" max="11523" width="9.5703125" style="88" customWidth="1"/>
    <col min="11524" max="11524" width="10.7109375" style="88" customWidth="1"/>
    <col min="11525" max="11525" width="9.85546875" style="88" bestFit="1" customWidth="1"/>
    <col min="11526" max="11526" width="9.5703125" style="88" customWidth="1"/>
    <col min="11527" max="11527" width="8.140625" style="88" customWidth="1"/>
    <col min="11528" max="11528" width="9.5703125" style="88" bestFit="1" customWidth="1"/>
    <col min="11529" max="11529" width="8.85546875" style="88" customWidth="1"/>
    <col min="11530" max="11530" width="11.140625" style="88" bestFit="1" customWidth="1"/>
    <col min="11531" max="11531" width="10" style="88" customWidth="1"/>
    <col min="11532" max="11776" width="35.140625" style="88"/>
    <col min="11777" max="11777" width="20.28515625" style="88" bestFit="1" customWidth="1"/>
    <col min="11778" max="11778" width="11.28515625" style="88" customWidth="1"/>
    <col min="11779" max="11779" width="9.5703125" style="88" customWidth="1"/>
    <col min="11780" max="11780" width="10.7109375" style="88" customWidth="1"/>
    <col min="11781" max="11781" width="9.85546875" style="88" bestFit="1" customWidth="1"/>
    <col min="11782" max="11782" width="9.5703125" style="88" customWidth="1"/>
    <col min="11783" max="11783" width="8.140625" style="88" customWidth="1"/>
    <col min="11784" max="11784" width="9.5703125" style="88" bestFit="1" customWidth="1"/>
    <col min="11785" max="11785" width="8.85546875" style="88" customWidth="1"/>
    <col min="11786" max="11786" width="11.140625" style="88" bestFit="1" customWidth="1"/>
    <col min="11787" max="11787" width="10" style="88" customWidth="1"/>
    <col min="11788" max="12032" width="35.140625" style="88"/>
    <col min="12033" max="12033" width="20.28515625" style="88" bestFit="1" customWidth="1"/>
    <col min="12034" max="12034" width="11.28515625" style="88" customWidth="1"/>
    <col min="12035" max="12035" width="9.5703125" style="88" customWidth="1"/>
    <col min="12036" max="12036" width="10.7109375" style="88" customWidth="1"/>
    <col min="12037" max="12037" width="9.85546875" style="88" bestFit="1" customWidth="1"/>
    <col min="12038" max="12038" width="9.5703125" style="88" customWidth="1"/>
    <col min="12039" max="12039" width="8.140625" style="88" customWidth="1"/>
    <col min="12040" max="12040" width="9.5703125" style="88" bestFit="1" customWidth="1"/>
    <col min="12041" max="12041" width="8.85546875" style="88" customWidth="1"/>
    <col min="12042" max="12042" width="11.140625" style="88" bestFit="1" customWidth="1"/>
    <col min="12043" max="12043" width="10" style="88" customWidth="1"/>
    <col min="12044" max="12288" width="35.140625" style="88"/>
    <col min="12289" max="12289" width="20.28515625" style="88" bestFit="1" customWidth="1"/>
    <col min="12290" max="12290" width="11.28515625" style="88" customWidth="1"/>
    <col min="12291" max="12291" width="9.5703125" style="88" customWidth="1"/>
    <col min="12292" max="12292" width="10.7109375" style="88" customWidth="1"/>
    <col min="12293" max="12293" width="9.85546875" style="88" bestFit="1" customWidth="1"/>
    <col min="12294" max="12294" width="9.5703125" style="88" customWidth="1"/>
    <col min="12295" max="12295" width="8.140625" style="88" customWidth="1"/>
    <col min="12296" max="12296" width="9.5703125" style="88" bestFit="1" customWidth="1"/>
    <col min="12297" max="12297" width="8.85546875" style="88" customWidth="1"/>
    <col min="12298" max="12298" width="11.140625" style="88" bestFit="1" customWidth="1"/>
    <col min="12299" max="12299" width="10" style="88" customWidth="1"/>
    <col min="12300" max="12544" width="35.140625" style="88"/>
    <col min="12545" max="12545" width="20.28515625" style="88" bestFit="1" customWidth="1"/>
    <col min="12546" max="12546" width="11.28515625" style="88" customWidth="1"/>
    <col min="12547" max="12547" width="9.5703125" style="88" customWidth="1"/>
    <col min="12548" max="12548" width="10.7109375" style="88" customWidth="1"/>
    <col min="12549" max="12549" width="9.85546875" style="88" bestFit="1" customWidth="1"/>
    <col min="12550" max="12550" width="9.5703125" style="88" customWidth="1"/>
    <col min="12551" max="12551" width="8.140625" style="88" customWidth="1"/>
    <col min="12552" max="12552" width="9.5703125" style="88" bestFit="1" customWidth="1"/>
    <col min="12553" max="12553" width="8.85546875" style="88" customWidth="1"/>
    <col min="12554" max="12554" width="11.140625" style="88" bestFit="1" customWidth="1"/>
    <col min="12555" max="12555" width="10" style="88" customWidth="1"/>
    <col min="12556" max="12800" width="35.140625" style="88"/>
    <col min="12801" max="12801" width="20.28515625" style="88" bestFit="1" customWidth="1"/>
    <col min="12802" max="12802" width="11.28515625" style="88" customWidth="1"/>
    <col min="12803" max="12803" width="9.5703125" style="88" customWidth="1"/>
    <col min="12804" max="12804" width="10.7109375" style="88" customWidth="1"/>
    <col min="12805" max="12805" width="9.85546875" style="88" bestFit="1" customWidth="1"/>
    <col min="12806" max="12806" width="9.5703125" style="88" customWidth="1"/>
    <col min="12807" max="12807" width="8.140625" style="88" customWidth="1"/>
    <col min="12808" max="12808" width="9.5703125" style="88" bestFit="1" customWidth="1"/>
    <col min="12809" max="12809" width="8.85546875" style="88" customWidth="1"/>
    <col min="12810" max="12810" width="11.140625" style="88" bestFit="1" customWidth="1"/>
    <col min="12811" max="12811" width="10" style="88" customWidth="1"/>
    <col min="12812" max="13056" width="35.140625" style="88"/>
    <col min="13057" max="13057" width="20.28515625" style="88" bestFit="1" customWidth="1"/>
    <col min="13058" max="13058" width="11.28515625" style="88" customWidth="1"/>
    <col min="13059" max="13059" width="9.5703125" style="88" customWidth="1"/>
    <col min="13060" max="13060" width="10.7109375" style="88" customWidth="1"/>
    <col min="13061" max="13061" width="9.85546875" style="88" bestFit="1" customWidth="1"/>
    <col min="13062" max="13062" width="9.5703125" style="88" customWidth="1"/>
    <col min="13063" max="13063" width="8.140625" style="88" customWidth="1"/>
    <col min="13064" max="13064" width="9.5703125" style="88" bestFit="1" customWidth="1"/>
    <col min="13065" max="13065" width="8.85546875" style="88" customWidth="1"/>
    <col min="13066" max="13066" width="11.140625" style="88" bestFit="1" customWidth="1"/>
    <col min="13067" max="13067" width="10" style="88" customWidth="1"/>
    <col min="13068" max="13312" width="35.140625" style="88"/>
    <col min="13313" max="13313" width="20.28515625" style="88" bestFit="1" customWidth="1"/>
    <col min="13314" max="13314" width="11.28515625" style="88" customWidth="1"/>
    <col min="13315" max="13315" width="9.5703125" style="88" customWidth="1"/>
    <col min="13316" max="13316" width="10.7109375" style="88" customWidth="1"/>
    <col min="13317" max="13317" width="9.85546875" style="88" bestFit="1" customWidth="1"/>
    <col min="13318" max="13318" width="9.5703125" style="88" customWidth="1"/>
    <col min="13319" max="13319" width="8.140625" style="88" customWidth="1"/>
    <col min="13320" max="13320" width="9.5703125" style="88" bestFit="1" customWidth="1"/>
    <col min="13321" max="13321" width="8.85546875" style="88" customWidth="1"/>
    <col min="13322" max="13322" width="11.140625" style="88" bestFit="1" customWidth="1"/>
    <col min="13323" max="13323" width="10" style="88" customWidth="1"/>
    <col min="13324" max="13568" width="35.140625" style="88"/>
    <col min="13569" max="13569" width="20.28515625" style="88" bestFit="1" customWidth="1"/>
    <col min="13570" max="13570" width="11.28515625" style="88" customWidth="1"/>
    <col min="13571" max="13571" width="9.5703125" style="88" customWidth="1"/>
    <col min="13572" max="13572" width="10.7109375" style="88" customWidth="1"/>
    <col min="13573" max="13573" width="9.85546875" style="88" bestFit="1" customWidth="1"/>
    <col min="13574" max="13574" width="9.5703125" style="88" customWidth="1"/>
    <col min="13575" max="13575" width="8.140625" style="88" customWidth="1"/>
    <col min="13576" max="13576" width="9.5703125" style="88" bestFit="1" customWidth="1"/>
    <col min="13577" max="13577" width="8.85546875" style="88" customWidth="1"/>
    <col min="13578" max="13578" width="11.140625" style="88" bestFit="1" customWidth="1"/>
    <col min="13579" max="13579" width="10" style="88" customWidth="1"/>
    <col min="13580" max="13824" width="35.140625" style="88"/>
    <col min="13825" max="13825" width="20.28515625" style="88" bestFit="1" customWidth="1"/>
    <col min="13826" max="13826" width="11.28515625" style="88" customWidth="1"/>
    <col min="13827" max="13827" width="9.5703125" style="88" customWidth="1"/>
    <col min="13828" max="13828" width="10.7109375" style="88" customWidth="1"/>
    <col min="13829" max="13829" width="9.85546875" style="88" bestFit="1" customWidth="1"/>
    <col min="13830" max="13830" width="9.5703125" style="88" customWidth="1"/>
    <col min="13831" max="13831" width="8.140625" style="88" customWidth="1"/>
    <col min="13832" max="13832" width="9.5703125" style="88" bestFit="1" customWidth="1"/>
    <col min="13833" max="13833" width="8.85546875" style="88" customWidth="1"/>
    <col min="13834" max="13834" width="11.140625" style="88" bestFit="1" customWidth="1"/>
    <col min="13835" max="13835" width="10" style="88" customWidth="1"/>
    <col min="13836" max="14080" width="35.140625" style="88"/>
    <col min="14081" max="14081" width="20.28515625" style="88" bestFit="1" customWidth="1"/>
    <col min="14082" max="14082" width="11.28515625" style="88" customWidth="1"/>
    <col min="14083" max="14083" width="9.5703125" style="88" customWidth="1"/>
    <col min="14084" max="14084" width="10.7109375" style="88" customWidth="1"/>
    <col min="14085" max="14085" width="9.85546875" style="88" bestFit="1" customWidth="1"/>
    <col min="14086" max="14086" width="9.5703125" style="88" customWidth="1"/>
    <col min="14087" max="14087" width="8.140625" style="88" customWidth="1"/>
    <col min="14088" max="14088" width="9.5703125" style="88" bestFit="1" customWidth="1"/>
    <col min="14089" max="14089" width="8.85546875" style="88" customWidth="1"/>
    <col min="14090" max="14090" width="11.140625" style="88" bestFit="1" customWidth="1"/>
    <col min="14091" max="14091" width="10" style="88" customWidth="1"/>
    <col min="14092" max="14336" width="35.140625" style="88"/>
    <col min="14337" max="14337" width="20.28515625" style="88" bestFit="1" customWidth="1"/>
    <col min="14338" max="14338" width="11.28515625" style="88" customWidth="1"/>
    <col min="14339" max="14339" width="9.5703125" style="88" customWidth="1"/>
    <col min="14340" max="14340" width="10.7109375" style="88" customWidth="1"/>
    <col min="14341" max="14341" width="9.85546875" style="88" bestFit="1" customWidth="1"/>
    <col min="14342" max="14342" width="9.5703125" style="88" customWidth="1"/>
    <col min="14343" max="14343" width="8.140625" style="88" customWidth="1"/>
    <col min="14344" max="14344" width="9.5703125" style="88" bestFit="1" customWidth="1"/>
    <col min="14345" max="14345" width="8.85546875" style="88" customWidth="1"/>
    <col min="14346" max="14346" width="11.140625" style="88" bestFit="1" customWidth="1"/>
    <col min="14347" max="14347" width="10" style="88" customWidth="1"/>
    <col min="14348" max="14592" width="35.140625" style="88"/>
    <col min="14593" max="14593" width="20.28515625" style="88" bestFit="1" customWidth="1"/>
    <col min="14594" max="14594" width="11.28515625" style="88" customWidth="1"/>
    <col min="14595" max="14595" width="9.5703125" style="88" customWidth="1"/>
    <col min="14596" max="14596" width="10.7109375" style="88" customWidth="1"/>
    <col min="14597" max="14597" width="9.85546875" style="88" bestFit="1" customWidth="1"/>
    <col min="14598" max="14598" width="9.5703125" style="88" customWidth="1"/>
    <col min="14599" max="14599" width="8.140625" style="88" customWidth="1"/>
    <col min="14600" max="14600" width="9.5703125" style="88" bestFit="1" customWidth="1"/>
    <col min="14601" max="14601" width="8.85546875" style="88" customWidth="1"/>
    <col min="14602" max="14602" width="11.140625" style="88" bestFit="1" customWidth="1"/>
    <col min="14603" max="14603" width="10" style="88" customWidth="1"/>
    <col min="14604" max="14848" width="35.140625" style="88"/>
    <col min="14849" max="14849" width="20.28515625" style="88" bestFit="1" customWidth="1"/>
    <col min="14850" max="14850" width="11.28515625" style="88" customWidth="1"/>
    <col min="14851" max="14851" width="9.5703125" style="88" customWidth="1"/>
    <col min="14852" max="14852" width="10.7109375" style="88" customWidth="1"/>
    <col min="14853" max="14853" width="9.85546875" style="88" bestFit="1" customWidth="1"/>
    <col min="14854" max="14854" width="9.5703125" style="88" customWidth="1"/>
    <col min="14855" max="14855" width="8.140625" style="88" customWidth="1"/>
    <col min="14856" max="14856" width="9.5703125" style="88" bestFit="1" customWidth="1"/>
    <col min="14857" max="14857" width="8.85546875" style="88" customWidth="1"/>
    <col min="14858" max="14858" width="11.140625" style="88" bestFit="1" customWidth="1"/>
    <col min="14859" max="14859" width="10" style="88" customWidth="1"/>
    <col min="14860" max="15104" width="35.140625" style="88"/>
    <col min="15105" max="15105" width="20.28515625" style="88" bestFit="1" customWidth="1"/>
    <col min="15106" max="15106" width="11.28515625" style="88" customWidth="1"/>
    <col min="15107" max="15107" width="9.5703125" style="88" customWidth="1"/>
    <col min="15108" max="15108" width="10.7109375" style="88" customWidth="1"/>
    <col min="15109" max="15109" width="9.85546875" style="88" bestFit="1" customWidth="1"/>
    <col min="15110" max="15110" width="9.5703125" style="88" customWidth="1"/>
    <col min="15111" max="15111" width="8.140625" style="88" customWidth="1"/>
    <col min="15112" max="15112" width="9.5703125" style="88" bestFit="1" customWidth="1"/>
    <col min="15113" max="15113" width="8.85546875" style="88" customWidth="1"/>
    <col min="15114" max="15114" width="11.140625" style="88" bestFit="1" customWidth="1"/>
    <col min="15115" max="15115" width="10" style="88" customWidth="1"/>
    <col min="15116" max="15360" width="35.140625" style="88"/>
    <col min="15361" max="15361" width="20.28515625" style="88" bestFit="1" customWidth="1"/>
    <col min="15362" max="15362" width="11.28515625" style="88" customWidth="1"/>
    <col min="15363" max="15363" width="9.5703125" style="88" customWidth="1"/>
    <col min="15364" max="15364" width="10.7109375" style="88" customWidth="1"/>
    <col min="15365" max="15365" width="9.85546875" style="88" bestFit="1" customWidth="1"/>
    <col min="15366" max="15366" width="9.5703125" style="88" customWidth="1"/>
    <col min="15367" max="15367" width="8.140625" style="88" customWidth="1"/>
    <col min="15368" max="15368" width="9.5703125" style="88" bestFit="1" customWidth="1"/>
    <col min="15369" max="15369" width="8.85546875" style="88" customWidth="1"/>
    <col min="15370" max="15370" width="11.140625" style="88" bestFit="1" customWidth="1"/>
    <col min="15371" max="15371" width="10" style="88" customWidth="1"/>
    <col min="15372" max="15616" width="35.140625" style="88"/>
    <col min="15617" max="15617" width="20.28515625" style="88" bestFit="1" customWidth="1"/>
    <col min="15618" max="15618" width="11.28515625" style="88" customWidth="1"/>
    <col min="15619" max="15619" width="9.5703125" style="88" customWidth="1"/>
    <col min="15620" max="15620" width="10.7109375" style="88" customWidth="1"/>
    <col min="15621" max="15621" width="9.85546875" style="88" bestFit="1" customWidth="1"/>
    <col min="15622" max="15622" width="9.5703125" style="88" customWidth="1"/>
    <col min="15623" max="15623" width="8.140625" style="88" customWidth="1"/>
    <col min="15624" max="15624" width="9.5703125" style="88" bestFit="1" customWidth="1"/>
    <col min="15625" max="15625" width="8.85546875" style="88" customWidth="1"/>
    <col min="15626" max="15626" width="11.140625" style="88" bestFit="1" customWidth="1"/>
    <col min="15627" max="15627" width="10" style="88" customWidth="1"/>
    <col min="15628" max="15872" width="35.140625" style="88"/>
    <col min="15873" max="15873" width="20.28515625" style="88" bestFit="1" customWidth="1"/>
    <col min="15874" max="15874" width="11.28515625" style="88" customWidth="1"/>
    <col min="15875" max="15875" width="9.5703125" style="88" customWidth="1"/>
    <col min="15876" max="15876" width="10.7109375" style="88" customWidth="1"/>
    <col min="15877" max="15877" width="9.85546875" style="88" bestFit="1" customWidth="1"/>
    <col min="15878" max="15878" width="9.5703125" style="88" customWidth="1"/>
    <col min="15879" max="15879" width="8.140625" style="88" customWidth="1"/>
    <col min="15880" max="15880" width="9.5703125" style="88" bestFit="1" customWidth="1"/>
    <col min="15881" max="15881" width="8.85546875" style="88" customWidth="1"/>
    <col min="15882" max="15882" width="11.140625" style="88" bestFit="1" customWidth="1"/>
    <col min="15883" max="15883" width="10" style="88" customWidth="1"/>
    <col min="15884" max="16128" width="35.140625" style="88"/>
    <col min="16129" max="16129" width="20.28515625" style="88" bestFit="1" customWidth="1"/>
    <col min="16130" max="16130" width="11.28515625" style="88" customWidth="1"/>
    <col min="16131" max="16131" width="9.5703125" style="88" customWidth="1"/>
    <col min="16132" max="16132" width="10.7109375" style="88" customWidth="1"/>
    <col min="16133" max="16133" width="9.85546875" style="88" bestFit="1" customWidth="1"/>
    <col min="16134" max="16134" width="9.5703125" style="88" customWidth="1"/>
    <col min="16135" max="16135" width="8.140625" style="88" customWidth="1"/>
    <col min="16136" max="16136" width="9.5703125" style="88" bestFit="1" customWidth="1"/>
    <col min="16137" max="16137" width="8.85546875" style="88" customWidth="1"/>
    <col min="16138" max="16138" width="11.140625" style="88" bestFit="1" customWidth="1"/>
    <col min="16139" max="16139" width="10" style="88" customWidth="1"/>
    <col min="16140" max="16384" width="35.140625" style="88"/>
  </cols>
  <sheetData>
    <row r="1" spans="1:11" ht="34.5" customHeight="1" thickBot="1">
      <c r="A1" s="346" t="s">
        <v>440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</row>
    <row r="2" spans="1:11" ht="20.25" customHeight="1" thickBot="1">
      <c r="A2" s="307" t="s">
        <v>68</v>
      </c>
      <c r="B2" s="405" t="s">
        <v>32</v>
      </c>
      <c r="C2" s="405" t="s">
        <v>414</v>
      </c>
      <c r="D2" s="405" t="s">
        <v>415</v>
      </c>
      <c r="E2" s="405" t="s">
        <v>416</v>
      </c>
      <c r="F2" s="405" t="s">
        <v>417</v>
      </c>
      <c r="G2" s="406" t="s">
        <v>418</v>
      </c>
      <c r="H2" s="405" t="s">
        <v>419</v>
      </c>
      <c r="I2" s="405" t="s">
        <v>420</v>
      </c>
      <c r="J2" s="405"/>
      <c r="K2" s="405"/>
    </row>
    <row r="3" spans="1:11" ht="32.450000000000003" customHeight="1" thickBot="1">
      <c r="A3" s="307"/>
      <c r="B3" s="381"/>
      <c r="C3" s="381"/>
      <c r="D3" s="381" t="s">
        <v>32</v>
      </c>
      <c r="E3" s="381" t="s">
        <v>32</v>
      </c>
      <c r="F3" s="381" t="s">
        <v>32</v>
      </c>
      <c r="G3" s="407" t="s">
        <v>32</v>
      </c>
      <c r="H3" s="381" t="s">
        <v>32</v>
      </c>
      <c r="I3" s="268" t="s">
        <v>421</v>
      </c>
      <c r="J3" s="269" t="s">
        <v>422</v>
      </c>
      <c r="K3" s="264" t="s">
        <v>32</v>
      </c>
    </row>
    <row r="4" spans="1:11" ht="21" customHeight="1">
      <c r="A4" s="270">
        <v>1395</v>
      </c>
      <c r="B4" s="89">
        <v>1412433</v>
      </c>
      <c r="C4" s="89">
        <v>200165</v>
      </c>
      <c r="D4" s="89">
        <v>486206</v>
      </c>
      <c r="E4" s="89">
        <v>138847</v>
      </c>
      <c r="F4" s="89">
        <v>27694</v>
      </c>
      <c r="G4" s="89">
        <v>1048</v>
      </c>
      <c r="H4" s="89">
        <v>48172</v>
      </c>
      <c r="I4" s="89">
        <v>37040</v>
      </c>
      <c r="J4" s="89">
        <v>473261</v>
      </c>
      <c r="K4" s="89">
        <v>510301</v>
      </c>
    </row>
    <row r="5" spans="1:11" ht="21" customHeight="1">
      <c r="A5" s="270">
        <v>1396</v>
      </c>
      <c r="B5" s="89">
        <v>1393177</v>
      </c>
      <c r="C5" s="89">
        <v>206246</v>
      </c>
      <c r="D5" s="89">
        <v>482417</v>
      </c>
      <c r="E5" s="89">
        <v>103865</v>
      </c>
      <c r="F5" s="89">
        <v>30004</v>
      </c>
      <c r="G5" s="89">
        <v>908</v>
      </c>
      <c r="H5" s="89">
        <v>50745</v>
      </c>
      <c r="I5" s="89">
        <v>36963</v>
      </c>
      <c r="J5" s="89">
        <v>482029</v>
      </c>
      <c r="K5" s="89">
        <v>518992</v>
      </c>
    </row>
    <row r="6" spans="1:11" s="90" customFormat="1" ht="21" customHeight="1">
      <c r="A6" s="270">
        <v>1397</v>
      </c>
      <c r="B6" s="89">
        <v>1269301</v>
      </c>
      <c r="C6" s="89">
        <v>191261</v>
      </c>
      <c r="D6" s="89">
        <v>429008</v>
      </c>
      <c r="E6" s="89">
        <v>95604</v>
      </c>
      <c r="F6" s="89">
        <v>24501</v>
      </c>
      <c r="G6" s="89">
        <v>918</v>
      </c>
      <c r="H6" s="89">
        <v>51651</v>
      </c>
      <c r="I6" s="89">
        <v>31671</v>
      </c>
      <c r="J6" s="89">
        <v>444687</v>
      </c>
      <c r="K6" s="89">
        <v>476358</v>
      </c>
    </row>
    <row r="7" spans="1:11" s="90" customFormat="1" ht="21" customHeight="1">
      <c r="A7" s="270">
        <v>1398</v>
      </c>
      <c r="B7" s="89">
        <v>1114990</v>
      </c>
      <c r="C7" s="89">
        <v>191940</v>
      </c>
      <c r="D7" s="89">
        <v>324722</v>
      </c>
      <c r="E7" s="89">
        <v>79540</v>
      </c>
      <c r="F7" s="89">
        <v>17510</v>
      </c>
      <c r="G7" s="89">
        <v>792</v>
      </c>
      <c r="H7" s="89">
        <v>54669</v>
      </c>
      <c r="I7" s="89">
        <v>32169</v>
      </c>
      <c r="J7" s="89">
        <v>413648</v>
      </c>
      <c r="K7" s="89">
        <v>445817</v>
      </c>
    </row>
    <row r="8" spans="1:11" s="90" customFormat="1" ht="21" customHeight="1">
      <c r="A8" s="270">
        <v>1399</v>
      </c>
      <c r="B8" s="89">
        <v>1263035</v>
      </c>
      <c r="C8" s="89">
        <v>192633</v>
      </c>
      <c r="D8" s="89">
        <v>291455</v>
      </c>
      <c r="E8" s="89">
        <v>75510</v>
      </c>
      <c r="F8" s="89">
        <v>11830</v>
      </c>
      <c r="G8" s="89">
        <v>631</v>
      </c>
      <c r="H8" s="89">
        <v>69823</v>
      </c>
      <c r="I8" s="89">
        <v>27787</v>
      </c>
      <c r="J8" s="89">
        <v>593366</v>
      </c>
      <c r="K8" s="89">
        <v>621153</v>
      </c>
    </row>
    <row r="9" spans="1:11" ht="21" customHeight="1" thickBot="1">
      <c r="A9" s="270">
        <v>1400</v>
      </c>
      <c r="B9" s="89">
        <f t="shared" ref="B9:C9" si="0">SUM(B10:B42)</f>
        <v>1937819</v>
      </c>
      <c r="C9" s="89">
        <f t="shared" si="0"/>
        <v>234009</v>
      </c>
      <c r="D9" s="89">
        <f>SUM(D10:D42)</f>
        <v>729322</v>
      </c>
      <c r="E9" s="89">
        <f t="shared" ref="E9:K9" si="1">SUM(E10:E42)</f>
        <v>95881</v>
      </c>
      <c r="F9" s="89">
        <f t="shared" si="1"/>
        <v>11791</v>
      </c>
      <c r="G9" s="89">
        <f t="shared" si="1"/>
        <v>764</v>
      </c>
      <c r="H9" s="89">
        <f t="shared" si="1"/>
        <v>81465</v>
      </c>
      <c r="I9" s="89">
        <v>29255</v>
      </c>
      <c r="J9" s="89">
        <v>755332</v>
      </c>
      <c r="K9" s="89">
        <f t="shared" si="1"/>
        <v>784587</v>
      </c>
    </row>
    <row r="10" spans="1:11" ht="21" customHeight="1" thickBot="1">
      <c r="A10" s="5" t="s">
        <v>41</v>
      </c>
      <c r="B10" s="271">
        <v>132370</v>
      </c>
      <c r="C10" s="103">
        <v>12286</v>
      </c>
      <c r="D10" s="104">
        <v>54448</v>
      </c>
      <c r="E10" s="103">
        <v>4361</v>
      </c>
      <c r="F10" s="272">
        <v>94</v>
      </c>
      <c r="G10" s="103">
        <v>73</v>
      </c>
      <c r="H10" s="104">
        <v>5214</v>
      </c>
      <c r="I10" s="103">
        <v>54022</v>
      </c>
      <c r="J10" s="104">
        <v>1872</v>
      </c>
      <c r="K10" s="273">
        <f>I10+J10</f>
        <v>55894</v>
      </c>
    </row>
    <row r="11" spans="1:11" ht="21" customHeight="1" thickBot="1">
      <c r="A11" s="11" t="s">
        <v>42</v>
      </c>
      <c r="B11" s="274">
        <v>49454</v>
      </c>
      <c r="C11" s="275">
        <v>6586</v>
      </c>
      <c r="D11" s="276">
        <v>21194</v>
      </c>
      <c r="E11" s="275">
        <v>1964</v>
      </c>
      <c r="F11" s="276">
        <v>74</v>
      </c>
      <c r="G11" s="275">
        <v>29</v>
      </c>
      <c r="H11" s="276">
        <v>2072</v>
      </c>
      <c r="I11" s="275">
        <v>16871</v>
      </c>
      <c r="J11" s="276">
        <v>664</v>
      </c>
      <c r="K11" s="277">
        <f t="shared" ref="K11:K42" si="2">I11+J11</f>
        <v>17535</v>
      </c>
    </row>
    <row r="12" spans="1:11" ht="21" customHeight="1" thickBot="1">
      <c r="A12" s="11" t="s">
        <v>43</v>
      </c>
      <c r="B12" s="274">
        <v>27119</v>
      </c>
      <c r="C12" s="275">
        <v>2326</v>
      </c>
      <c r="D12" s="276">
        <v>13740</v>
      </c>
      <c r="E12" s="275">
        <v>1063</v>
      </c>
      <c r="F12" s="276">
        <v>15</v>
      </c>
      <c r="G12" s="275">
        <v>8</v>
      </c>
      <c r="H12" s="276">
        <v>1053</v>
      </c>
      <c r="I12" s="275">
        <v>8403</v>
      </c>
      <c r="J12" s="276">
        <v>511</v>
      </c>
      <c r="K12" s="277">
        <f t="shared" si="2"/>
        <v>8914</v>
      </c>
    </row>
    <row r="13" spans="1:11" ht="21" customHeight="1" thickBot="1">
      <c r="A13" s="11" t="s">
        <v>0</v>
      </c>
      <c r="B13" s="274">
        <v>171103</v>
      </c>
      <c r="C13" s="275">
        <v>14593</v>
      </c>
      <c r="D13" s="276">
        <v>62222</v>
      </c>
      <c r="E13" s="275">
        <v>7296</v>
      </c>
      <c r="F13" s="276">
        <v>73</v>
      </c>
      <c r="G13" s="275">
        <v>95</v>
      </c>
      <c r="H13" s="276">
        <v>6801</v>
      </c>
      <c r="I13" s="275">
        <v>77655</v>
      </c>
      <c r="J13" s="276">
        <v>2368</v>
      </c>
      <c r="K13" s="277">
        <f t="shared" si="2"/>
        <v>80023</v>
      </c>
    </row>
    <row r="14" spans="1:11" ht="21" customHeight="1" thickBot="1">
      <c r="A14" s="11" t="s">
        <v>33</v>
      </c>
      <c r="B14" s="274">
        <v>72192</v>
      </c>
      <c r="C14" s="275">
        <v>7408</v>
      </c>
      <c r="D14" s="276">
        <v>26835</v>
      </c>
      <c r="E14" s="275">
        <v>3461</v>
      </c>
      <c r="F14" s="276">
        <v>25</v>
      </c>
      <c r="G14" s="275">
        <v>47</v>
      </c>
      <c r="H14" s="276">
        <v>4156</v>
      </c>
      <c r="I14" s="275">
        <v>28329</v>
      </c>
      <c r="J14" s="276">
        <v>1931</v>
      </c>
      <c r="K14" s="277">
        <f t="shared" si="2"/>
        <v>30260</v>
      </c>
    </row>
    <row r="15" spans="1:11" ht="21" customHeight="1" thickBot="1">
      <c r="A15" s="11" t="s">
        <v>44</v>
      </c>
      <c r="B15" s="274">
        <v>9049</v>
      </c>
      <c r="C15" s="275">
        <v>1573</v>
      </c>
      <c r="D15" s="276">
        <v>1484</v>
      </c>
      <c r="E15" s="275">
        <v>651</v>
      </c>
      <c r="F15" s="276">
        <v>287</v>
      </c>
      <c r="G15" s="275">
        <v>13</v>
      </c>
      <c r="H15" s="276">
        <v>359</v>
      </c>
      <c r="I15" s="275">
        <v>4335</v>
      </c>
      <c r="J15" s="276">
        <v>347</v>
      </c>
      <c r="K15" s="277">
        <f t="shared" si="2"/>
        <v>4682</v>
      </c>
    </row>
    <row r="16" spans="1:11" ht="21" customHeight="1" thickBot="1">
      <c r="A16" s="11" t="s">
        <v>1</v>
      </c>
      <c r="B16" s="274">
        <v>23650</v>
      </c>
      <c r="C16" s="275">
        <v>3237</v>
      </c>
      <c r="D16" s="276">
        <v>6370</v>
      </c>
      <c r="E16" s="275">
        <v>2527</v>
      </c>
      <c r="F16" s="276">
        <v>152</v>
      </c>
      <c r="G16" s="275">
        <v>8</v>
      </c>
      <c r="H16" s="276">
        <v>1014</v>
      </c>
      <c r="I16" s="275">
        <v>9620</v>
      </c>
      <c r="J16" s="276">
        <v>722</v>
      </c>
      <c r="K16" s="277">
        <f t="shared" si="2"/>
        <v>10342</v>
      </c>
    </row>
    <row r="17" spans="1:11" ht="21" customHeight="1" thickBot="1">
      <c r="A17" s="11" t="s">
        <v>45</v>
      </c>
      <c r="B17" s="274">
        <v>20848</v>
      </c>
      <c r="C17" s="275">
        <v>2373</v>
      </c>
      <c r="D17" s="276">
        <v>8564</v>
      </c>
      <c r="E17" s="275">
        <v>844</v>
      </c>
      <c r="F17" s="276">
        <v>15</v>
      </c>
      <c r="G17" s="275">
        <v>8</v>
      </c>
      <c r="H17" s="276">
        <v>765</v>
      </c>
      <c r="I17" s="275">
        <v>7829</v>
      </c>
      <c r="J17" s="276">
        <v>450</v>
      </c>
      <c r="K17" s="277">
        <f t="shared" si="2"/>
        <v>8279</v>
      </c>
    </row>
    <row r="18" spans="1:11" ht="21" customHeight="1" thickBot="1">
      <c r="A18" s="11" t="s">
        <v>46</v>
      </c>
      <c r="B18" s="274">
        <v>26507</v>
      </c>
      <c r="C18" s="275">
        <v>4408</v>
      </c>
      <c r="D18" s="276">
        <v>8949</v>
      </c>
      <c r="E18" s="275">
        <v>566</v>
      </c>
      <c r="F18" s="276">
        <v>242</v>
      </c>
      <c r="G18" s="275">
        <v>10</v>
      </c>
      <c r="H18" s="276">
        <v>369</v>
      </c>
      <c r="I18" s="275">
        <v>11145</v>
      </c>
      <c r="J18" s="276">
        <v>818</v>
      </c>
      <c r="K18" s="277">
        <f t="shared" si="2"/>
        <v>11963</v>
      </c>
    </row>
    <row r="19" spans="1:11" ht="21" customHeight="1" thickBot="1">
      <c r="A19" s="11" t="s">
        <v>47</v>
      </c>
      <c r="B19" s="274">
        <v>158864</v>
      </c>
      <c r="C19" s="275">
        <v>22555</v>
      </c>
      <c r="D19" s="276">
        <v>53176</v>
      </c>
      <c r="E19" s="275">
        <v>4215</v>
      </c>
      <c r="F19" s="276">
        <v>155</v>
      </c>
      <c r="G19" s="275">
        <v>48</v>
      </c>
      <c r="H19" s="276">
        <v>4832</v>
      </c>
      <c r="I19" s="275">
        <v>72607</v>
      </c>
      <c r="J19" s="276">
        <v>1276</v>
      </c>
      <c r="K19" s="277">
        <f t="shared" si="2"/>
        <v>73883</v>
      </c>
    </row>
    <row r="20" spans="1:11" ht="21" customHeight="1" thickBot="1">
      <c r="A20" s="11" t="s">
        <v>29</v>
      </c>
      <c r="B20" s="274">
        <v>16716</v>
      </c>
      <c r="C20" s="275">
        <v>2574</v>
      </c>
      <c r="D20" s="276">
        <v>7100</v>
      </c>
      <c r="E20" s="275">
        <v>437</v>
      </c>
      <c r="F20" s="276">
        <v>5</v>
      </c>
      <c r="G20" s="275">
        <v>5</v>
      </c>
      <c r="H20" s="276">
        <v>542</v>
      </c>
      <c r="I20" s="275">
        <v>5712</v>
      </c>
      <c r="J20" s="276">
        <v>341</v>
      </c>
      <c r="K20" s="277">
        <f t="shared" si="2"/>
        <v>6053</v>
      </c>
    </row>
    <row r="21" spans="1:11" ht="21" customHeight="1" thickBot="1">
      <c r="A21" s="11" t="s">
        <v>2</v>
      </c>
      <c r="B21" s="274">
        <v>84643</v>
      </c>
      <c r="C21" s="275">
        <v>12619</v>
      </c>
      <c r="D21" s="276">
        <v>27459</v>
      </c>
      <c r="E21" s="275">
        <v>5610</v>
      </c>
      <c r="F21" s="276">
        <v>7143</v>
      </c>
      <c r="G21" s="275">
        <v>59</v>
      </c>
      <c r="H21" s="276">
        <v>6157</v>
      </c>
      <c r="I21" s="275">
        <v>24867</v>
      </c>
      <c r="J21" s="276">
        <v>729</v>
      </c>
      <c r="K21" s="277">
        <f t="shared" si="2"/>
        <v>25596</v>
      </c>
    </row>
    <row r="22" spans="1:11" ht="21" customHeight="1" thickBot="1">
      <c r="A22" s="11" t="s">
        <v>3</v>
      </c>
      <c r="B22" s="274">
        <v>32894</v>
      </c>
      <c r="C22" s="275">
        <v>2351</v>
      </c>
      <c r="D22" s="276">
        <v>14166</v>
      </c>
      <c r="E22" s="275">
        <v>1375</v>
      </c>
      <c r="F22" s="276">
        <v>33</v>
      </c>
      <c r="G22" s="275">
        <v>22</v>
      </c>
      <c r="H22" s="276">
        <v>956</v>
      </c>
      <c r="I22" s="275">
        <v>12947</v>
      </c>
      <c r="J22" s="276">
        <v>1044</v>
      </c>
      <c r="K22" s="277">
        <f t="shared" si="2"/>
        <v>13991</v>
      </c>
    </row>
    <row r="23" spans="1:11" ht="21" customHeight="1" thickBot="1">
      <c r="A23" s="11" t="s">
        <v>4</v>
      </c>
      <c r="B23" s="274">
        <v>40188</v>
      </c>
      <c r="C23" s="275">
        <v>3084</v>
      </c>
      <c r="D23" s="276">
        <v>12854</v>
      </c>
      <c r="E23" s="275">
        <v>1093</v>
      </c>
      <c r="F23" s="276">
        <v>242</v>
      </c>
      <c r="G23" s="275">
        <v>13</v>
      </c>
      <c r="H23" s="276">
        <v>829</v>
      </c>
      <c r="I23" s="275">
        <v>21515</v>
      </c>
      <c r="J23" s="276">
        <v>558</v>
      </c>
      <c r="K23" s="277">
        <f t="shared" si="2"/>
        <v>22073</v>
      </c>
    </row>
    <row r="24" spans="1:11" ht="21" customHeight="1" thickBot="1">
      <c r="A24" s="11" t="s">
        <v>48</v>
      </c>
      <c r="B24" s="274">
        <v>15135</v>
      </c>
      <c r="C24" s="275">
        <v>3438</v>
      </c>
      <c r="D24" s="276">
        <v>4818</v>
      </c>
      <c r="E24" s="275">
        <v>848</v>
      </c>
      <c r="F24" s="276">
        <v>423</v>
      </c>
      <c r="G24" s="275">
        <v>4</v>
      </c>
      <c r="H24" s="276">
        <v>923</v>
      </c>
      <c r="I24" s="275">
        <v>4537</v>
      </c>
      <c r="J24" s="276">
        <v>144</v>
      </c>
      <c r="K24" s="277">
        <f t="shared" si="2"/>
        <v>4681</v>
      </c>
    </row>
    <row r="25" spans="1:11" ht="21" customHeight="1" thickBot="1">
      <c r="A25" s="11" t="s">
        <v>49</v>
      </c>
      <c r="B25" s="274">
        <v>101291</v>
      </c>
      <c r="C25" s="275">
        <v>17484</v>
      </c>
      <c r="D25" s="276">
        <v>38914</v>
      </c>
      <c r="E25" s="275">
        <v>12585</v>
      </c>
      <c r="F25" s="276">
        <v>5</v>
      </c>
      <c r="G25" s="275">
        <v>19</v>
      </c>
      <c r="H25" s="276">
        <v>6815</v>
      </c>
      <c r="I25" s="275">
        <v>24954</v>
      </c>
      <c r="J25" s="276">
        <v>515</v>
      </c>
      <c r="K25" s="277">
        <f t="shared" si="2"/>
        <v>25469</v>
      </c>
    </row>
    <row r="26" spans="1:11" ht="21" customHeight="1" thickBot="1">
      <c r="A26" s="11" t="s">
        <v>50</v>
      </c>
      <c r="B26" s="274">
        <v>93889</v>
      </c>
      <c r="C26" s="275">
        <v>6724</v>
      </c>
      <c r="D26" s="276">
        <v>32383</v>
      </c>
      <c r="E26" s="275">
        <v>4514</v>
      </c>
      <c r="F26" s="276">
        <v>3</v>
      </c>
      <c r="G26" s="275">
        <v>48</v>
      </c>
      <c r="H26" s="276">
        <v>5198</v>
      </c>
      <c r="I26" s="275">
        <v>42597</v>
      </c>
      <c r="J26" s="276">
        <v>2422</v>
      </c>
      <c r="K26" s="277">
        <f t="shared" si="2"/>
        <v>45019</v>
      </c>
    </row>
    <row r="27" spans="1:11" ht="21" customHeight="1" thickBot="1">
      <c r="A27" s="11" t="s">
        <v>51</v>
      </c>
      <c r="B27" s="274">
        <v>127925</v>
      </c>
      <c r="C27" s="275">
        <v>21500</v>
      </c>
      <c r="D27" s="276">
        <v>45054</v>
      </c>
      <c r="E27" s="275">
        <v>13510</v>
      </c>
      <c r="F27" s="276">
        <v>3</v>
      </c>
      <c r="G27" s="275">
        <v>17</v>
      </c>
      <c r="H27" s="276">
        <v>6949</v>
      </c>
      <c r="I27" s="275">
        <v>40414</v>
      </c>
      <c r="J27" s="276">
        <v>478</v>
      </c>
      <c r="K27" s="277">
        <f t="shared" si="2"/>
        <v>40892</v>
      </c>
    </row>
    <row r="28" spans="1:11" ht="21" customHeight="1" thickBot="1">
      <c r="A28" s="11" t="s">
        <v>5</v>
      </c>
      <c r="B28" s="274">
        <v>98521</v>
      </c>
      <c r="C28" s="275">
        <v>15872</v>
      </c>
      <c r="D28" s="276">
        <v>37683</v>
      </c>
      <c r="E28" s="275">
        <v>4853</v>
      </c>
      <c r="F28" s="276">
        <v>23</v>
      </c>
      <c r="G28" s="275">
        <v>17</v>
      </c>
      <c r="H28" s="276">
        <v>3776</v>
      </c>
      <c r="I28" s="275">
        <v>34954</v>
      </c>
      <c r="J28" s="276">
        <v>1343</v>
      </c>
      <c r="K28" s="277">
        <f t="shared" si="2"/>
        <v>36297</v>
      </c>
    </row>
    <row r="29" spans="1:11" ht="21" customHeight="1" thickBot="1">
      <c r="A29" s="11" t="s">
        <v>52</v>
      </c>
      <c r="B29" s="274">
        <v>53622</v>
      </c>
      <c r="C29" s="275">
        <v>3926</v>
      </c>
      <c r="D29" s="276">
        <v>21865</v>
      </c>
      <c r="E29" s="275">
        <v>1749</v>
      </c>
      <c r="F29" s="276">
        <v>458</v>
      </c>
      <c r="G29" s="275">
        <v>44</v>
      </c>
      <c r="H29" s="276">
        <v>1718</v>
      </c>
      <c r="I29" s="275">
        <v>22007</v>
      </c>
      <c r="J29" s="276">
        <v>1855</v>
      </c>
      <c r="K29" s="277">
        <f t="shared" si="2"/>
        <v>23862</v>
      </c>
    </row>
    <row r="30" spans="1:11" ht="21" customHeight="1" thickBot="1">
      <c r="A30" s="11" t="s">
        <v>6</v>
      </c>
      <c r="B30" s="274">
        <v>39111</v>
      </c>
      <c r="C30" s="275">
        <v>3005</v>
      </c>
      <c r="D30" s="276">
        <v>18314</v>
      </c>
      <c r="E30" s="275">
        <v>1152</v>
      </c>
      <c r="F30" s="276">
        <v>68</v>
      </c>
      <c r="G30" s="275">
        <v>23</v>
      </c>
      <c r="H30" s="276">
        <v>1225</v>
      </c>
      <c r="I30" s="275">
        <v>15168</v>
      </c>
      <c r="J30" s="276">
        <v>156</v>
      </c>
      <c r="K30" s="277">
        <f t="shared" si="2"/>
        <v>15324</v>
      </c>
    </row>
    <row r="31" spans="1:11" ht="21" customHeight="1" thickBot="1">
      <c r="A31" s="11" t="s">
        <v>53</v>
      </c>
      <c r="B31" s="274">
        <v>22547</v>
      </c>
      <c r="C31" s="275">
        <v>2895</v>
      </c>
      <c r="D31" s="276">
        <v>11403</v>
      </c>
      <c r="E31" s="275">
        <v>1083</v>
      </c>
      <c r="F31" s="276">
        <v>317</v>
      </c>
      <c r="G31" s="275">
        <v>7</v>
      </c>
      <c r="H31" s="276">
        <v>862</v>
      </c>
      <c r="I31" s="275">
        <v>5523</v>
      </c>
      <c r="J31" s="276">
        <v>457</v>
      </c>
      <c r="K31" s="277">
        <f t="shared" si="2"/>
        <v>5980</v>
      </c>
    </row>
    <row r="32" spans="1:11" ht="21" customHeight="1" thickBot="1">
      <c r="A32" s="11" t="s">
        <v>54</v>
      </c>
      <c r="B32" s="274">
        <v>62522</v>
      </c>
      <c r="C32" s="275">
        <v>11100</v>
      </c>
      <c r="D32" s="276">
        <v>20402</v>
      </c>
      <c r="E32" s="275">
        <v>3085</v>
      </c>
      <c r="F32" s="276">
        <v>20</v>
      </c>
      <c r="G32" s="275">
        <v>7</v>
      </c>
      <c r="H32" s="276">
        <v>2219</v>
      </c>
      <c r="I32" s="275">
        <v>24538</v>
      </c>
      <c r="J32" s="276">
        <v>1151</v>
      </c>
      <c r="K32" s="277">
        <f t="shared" si="2"/>
        <v>25689</v>
      </c>
    </row>
    <row r="33" spans="1:11" ht="21" customHeight="1" thickBot="1">
      <c r="A33" s="11" t="s">
        <v>55</v>
      </c>
      <c r="B33" s="274">
        <v>36493</v>
      </c>
      <c r="C33" s="275">
        <v>2900</v>
      </c>
      <c r="D33" s="276">
        <v>19596</v>
      </c>
      <c r="E33" s="275">
        <v>1336</v>
      </c>
      <c r="F33" s="276">
        <v>167</v>
      </c>
      <c r="G33" s="275">
        <v>5</v>
      </c>
      <c r="H33" s="276">
        <v>1593</v>
      </c>
      <c r="I33" s="275">
        <v>10563</v>
      </c>
      <c r="J33" s="276">
        <v>333</v>
      </c>
      <c r="K33" s="277">
        <f t="shared" si="2"/>
        <v>10896</v>
      </c>
    </row>
    <row r="34" spans="1:11" ht="21" customHeight="1" thickBot="1">
      <c r="A34" s="11" t="s">
        <v>56</v>
      </c>
      <c r="B34" s="274">
        <v>8594</v>
      </c>
      <c r="C34" s="275">
        <v>1356</v>
      </c>
      <c r="D34" s="276">
        <v>2950</v>
      </c>
      <c r="E34" s="275">
        <v>591</v>
      </c>
      <c r="F34" s="276">
        <v>168</v>
      </c>
      <c r="G34" s="275">
        <v>4</v>
      </c>
      <c r="H34" s="276">
        <v>423</v>
      </c>
      <c r="I34" s="275">
        <v>2871</v>
      </c>
      <c r="J34" s="276">
        <v>231</v>
      </c>
      <c r="K34" s="277">
        <f t="shared" si="2"/>
        <v>3102</v>
      </c>
    </row>
    <row r="35" spans="1:11" ht="21" customHeight="1" thickBot="1">
      <c r="A35" s="11" t="s">
        <v>7</v>
      </c>
      <c r="B35" s="274">
        <v>35845</v>
      </c>
      <c r="C35" s="275">
        <v>4918</v>
      </c>
      <c r="D35" s="276">
        <v>15058</v>
      </c>
      <c r="E35" s="275">
        <v>1189</v>
      </c>
      <c r="F35" s="276">
        <v>112</v>
      </c>
      <c r="G35" s="275">
        <v>5</v>
      </c>
      <c r="H35" s="276">
        <v>1401</v>
      </c>
      <c r="I35" s="275">
        <v>12596</v>
      </c>
      <c r="J35" s="276">
        <v>566</v>
      </c>
      <c r="K35" s="277">
        <f t="shared" si="2"/>
        <v>13162</v>
      </c>
    </row>
    <row r="36" spans="1:11" ht="21" customHeight="1" thickBot="1">
      <c r="A36" s="11" t="s">
        <v>57</v>
      </c>
      <c r="B36" s="274">
        <v>57297</v>
      </c>
      <c r="C36" s="275">
        <v>5975</v>
      </c>
      <c r="D36" s="276">
        <v>20817</v>
      </c>
      <c r="E36" s="275">
        <v>2232</v>
      </c>
      <c r="F36" s="276">
        <v>11</v>
      </c>
      <c r="G36" s="275">
        <v>40</v>
      </c>
      <c r="H36" s="276">
        <v>3258</v>
      </c>
      <c r="I36" s="275">
        <v>23572</v>
      </c>
      <c r="J36" s="276">
        <v>1392</v>
      </c>
      <c r="K36" s="277">
        <f t="shared" si="2"/>
        <v>24964</v>
      </c>
    </row>
    <row r="37" spans="1:11" ht="21" customHeight="1" thickBot="1">
      <c r="A37" s="11" t="s">
        <v>8</v>
      </c>
      <c r="B37" s="274">
        <v>28881</v>
      </c>
      <c r="C37" s="275">
        <v>2479</v>
      </c>
      <c r="D37" s="276">
        <v>16201</v>
      </c>
      <c r="E37" s="275">
        <v>1118</v>
      </c>
      <c r="F37" s="276">
        <v>325</v>
      </c>
      <c r="G37" s="275">
        <v>13</v>
      </c>
      <c r="H37" s="276">
        <v>1350</v>
      </c>
      <c r="I37" s="275">
        <v>7160</v>
      </c>
      <c r="J37" s="276">
        <v>235</v>
      </c>
      <c r="K37" s="277">
        <f t="shared" si="2"/>
        <v>7395</v>
      </c>
    </row>
    <row r="38" spans="1:11" ht="21" customHeight="1" thickBot="1">
      <c r="A38" s="11" t="s">
        <v>9</v>
      </c>
      <c r="B38" s="274">
        <v>90832</v>
      </c>
      <c r="C38" s="275">
        <v>9505</v>
      </c>
      <c r="D38" s="276">
        <v>37247</v>
      </c>
      <c r="E38" s="275">
        <v>2608</v>
      </c>
      <c r="F38" s="276">
        <v>1007</v>
      </c>
      <c r="G38" s="275">
        <v>21</v>
      </c>
      <c r="H38" s="276">
        <v>3508</v>
      </c>
      <c r="I38" s="275">
        <v>35668</v>
      </c>
      <c r="J38" s="276">
        <v>1268</v>
      </c>
      <c r="K38" s="277">
        <f t="shared" si="2"/>
        <v>36936</v>
      </c>
    </row>
    <row r="39" spans="1:11" ht="21" customHeight="1" thickBot="1">
      <c r="A39" s="11" t="s">
        <v>58</v>
      </c>
      <c r="B39" s="274">
        <v>60241</v>
      </c>
      <c r="C39" s="275">
        <v>3903</v>
      </c>
      <c r="D39" s="276">
        <v>24929</v>
      </c>
      <c r="E39" s="275">
        <v>2133</v>
      </c>
      <c r="F39" s="276">
        <v>25</v>
      </c>
      <c r="G39" s="275">
        <v>29</v>
      </c>
      <c r="H39" s="276">
        <v>1642</v>
      </c>
      <c r="I39" s="275">
        <v>26443</v>
      </c>
      <c r="J39" s="276">
        <v>1137</v>
      </c>
      <c r="K39" s="277">
        <f t="shared" si="2"/>
        <v>27580</v>
      </c>
    </row>
    <row r="40" spans="1:11" ht="21" customHeight="1" thickBot="1">
      <c r="A40" s="11" t="s">
        <v>10</v>
      </c>
      <c r="B40" s="274">
        <v>25480</v>
      </c>
      <c r="C40" s="275">
        <v>5933</v>
      </c>
      <c r="D40" s="276">
        <v>3760</v>
      </c>
      <c r="E40" s="275">
        <v>2349</v>
      </c>
      <c r="F40" s="276">
        <v>53</v>
      </c>
      <c r="G40" s="275">
        <v>5</v>
      </c>
      <c r="H40" s="276">
        <v>841</v>
      </c>
      <c r="I40" s="275">
        <v>11941</v>
      </c>
      <c r="J40" s="276">
        <v>598</v>
      </c>
      <c r="K40" s="277">
        <f t="shared" si="2"/>
        <v>12539</v>
      </c>
    </row>
    <row r="41" spans="1:11" ht="21" customHeight="1" thickBot="1">
      <c r="A41" s="11" t="s">
        <v>11</v>
      </c>
      <c r="B41" s="274">
        <v>39882</v>
      </c>
      <c r="C41" s="275">
        <v>3588</v>
      </c>
      <c r="D41" s="276">
        <v>20174</v>
      </c>
      <c r="E41" s="275">
        <v>1204</v>
      </c>
      <c r="F41" s="276">
        <v>36</v>
      </c>
      <c r="G41" s="275">
        <v>12</v>
      </c>
      <c r="H41" s="276">
        <v>1467</v>
      </c>
      <c r="I41" s="275">
        <v>13001</v>
      </c>
      <c r="J41" s="276">
        <v>400</v>
      </c>
      <c r="K41" s="277">
        <f t="shared" si="2"/>
        <v>13401</v>
      </c>
    </row>
    <row r="42" spans="1:11" ht="21.75" thickBot="1">
      <c r="A42" s="11" t="s">
        <v>59</v>
      </c>
      <c r="B42" s="274">
        <v>74114</v>
      </c>
      <c r="C42" s="275">
        <v>9535</v>
      </c>
      <c r="D42" s="276">
        <v>19193</v>
      </c>
      <c r="E42" s="275">
        <v>2279</v>
      </c>
      <c r="F42" s="276">
        <v>12</v>
      </c>
      <c r="G42" s="275">
        <v>6</v>
      </c>
      <c r="H42" s="276">
        <v>1178</v>
      </c>
      <c r="I42" s="275">
        <v>40968</v>
      </c>
      <c r="J42" s="276">
        <v>943</v>
      </c>
      <c r="K42" s="277">
        <f t="shared" si="2"/>
        <v>41911</v>
      </c>
    </row>
    <row r="43" spans="1:11">
      <c r="C43" s="93"/>
      <c r="D43" s="93"/>
      <c r="E43" s="93"/>
      <c r="F43" s="93"/>
      <c r="G43" s="93"/>
      <c r="H43" s="93"/>
      <c r="I43" s="93"/>
      <c r="J43" s="93"/>
      <c r="K43" s="93"/>
    </row>
  </sheetData>
  <mergeCells count="10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K2"/>
  </mergeCells>
  <printOptions horizontalCentered="1" verticalCentered="1"/>
  <pageMargins left="0.39370078740157483" right="0.59055118110236227" top="0.19685039370078741" bottom="0.39370078740157483" header="0" footer="0"/>
  <pageSetup paperSize="9" scale="8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977F0-786A-4163-8042-E89C7F053C26}">
  <sheetPr>
    <tabColor rgb="FF339933"/>
  </sheetPr>
  <dimension ref="A1:H56"/>
  <sheetViews>
    <sheetView rightToLeft="1" view="pageBreakPreview" zoomScaleNormal="100" zoomScaleSheetLayoutView="100" workbookViewId="0">
      <selection sqref="A1:H1"/>
    </sheetView>
  </sheetViews>
  <sheetFormatPr defaultRowHeight="18" customHeight="1"/>
  <cols>
    <col min="1" max="1" width="22" style="288" customWidth="1"/>
    <col min="2" max="2" width="10.42578125" style="288" customWidth="1"/>
    <col min="3" max="4" width="9.140625" style="288"/>
    <col min="5" max="6" width="12" style="288" customWidth="1"/>
    <col min="7" max="7" width="15.140625" style="288" customWidth="1"/>
    <col min="8" max="8" width="15.28515625" style="288" customWidth="1"/>
    <col min="9" max="16384" width="9.140625" style="288"/>
  </cols>
  <sheetData>
    <row r="1" spans="1:8" ht="21.75" thickBot="1">
      <c r="A1" s="408" t="s">
        <v>460</v>
      </c>
      <c r="B1" s="408"/>
      <c r="C1" s="408"/>
      <c r="D1" s="408"/>
      <c r="E1" s="408"/>
      <c r="F1" s="408"/>
      <c r="G1" s="408"/>
      <c r="H1" s="408"/>
    </row>
    <row r="2" spans="1:8" ht="20.25" thickBot="1">
      <c r="A2" s="409" t="s">
        <v>461</v>
      </c>
      <c r="B2" s="410" t="s">
        <v>462</v>
      </c>
      <c r="C2" s="411" t="s">
        <v>463</v>
      </c>
      <c r="D2" s="411"/>
      <c r="E2" s="411"/>
      <c r="F2" s="411"/>
      <c r="G2" s="411"/>
      <c r="H2" s="412" t="s">
        <v>464</v>
      </c>
    </row>
    <row r="3" spans="1:8" ht="15.75">
      <c r="A3" s="413"/>
      <c r="B3" s="414"/>
      <c r="C3" s="415" t="s">
        <v>32</v>
      </c>
      <c r="D3" s="416" t="s">
        <v>465</v>
      </c>
      <c r="E3" s="416" t="s">
        <v>466</v>
      </c>
      <c r="F3" s="416" t="s">
        <v>467</v>
      </c>
      <c r="G3" s="416" t="s">
        <v>468</v>
      </c>
      <c r="H3" s="417"/>
    </row>
    <row r="4" spans="1:8" ht="21">
      <c r="A4" s="418">
        <v>1395</v>
      </c>
      <c r="B4" s="419">
        <v>70</v>
      </c>
      <c r="C4" s="419">
        <v>288</v>
      </c>
      <c r="D4" s="419">
        <v>90</v>
      </c>
      <c r="E4" s="419">
        <v>109</v>
      </c>
      <c r="F4" s="419">
        <v>84</v>
      </c>
      <c r="G4" s="419">
        <v>5</v>
      </c>
      <c r="H4" s="419">
        <v>5</v>
      </c>
    </row>
    <row r="5" spans="1:8" ht="21">
      <c r="A5" s="418">
        <v>1396</v>
      </c>
      <c r="B5" s="419">
        <v>70</v>
      </c>
      <c r="C5" s="419">
        <v>289</v>
      </c>
      <c r="D5" s="419">
        <v>87</v>
      </c>
      <c r="E5" s="419">
        <v>114</v>
      </c>
      <c r="F5" s="419">
        <v>83</v>
      </c>
      <c r="G5" s="419">
        <v>5</v>
      </c>
      <c r="H5" s="420">
        <v>5</v>
      </c>
    </row>
    <row r="6" spans="1:8" ht="21">
      <c r="A6" s="421">
        <v>1397</v>
      </c>
      <c r="B6" s="422">
        <v>70</v>
      </c>
      <c r="C6" s="422">
        <v>299</v>
      </c>
      <c r="D6" s="422">
        <v>85</v>
      </c>
      <c r="E6" s="422">
        <v>122</v>
      </c>
      <c r="F6" s="422">
        <v>87</v>
      </c>
      <c r="G6" s="422">
        <v>5</v>
      </c>
      <c r="H6" s="422">
        <v>5</v>
      </c>
    </row>
    <row r="7" spans="1:8" ht="21">
      <c r="A7" s="418">
        <v>1398</v>
      </c>
      <c r="B7" s="419">
        <v>70</v>
      </c>
      <c r="C7" s="419">
        <v>304</v>
      </c>
      <c r="D7" s="419">
        <v>83</v>
      </c>
      <c r="E7" s="419">
        <v>126</v>
      </c>
      <c r="F7" s="419">
        <v>90</v>
      </c>
      <c r="G7" s="419">
        <v>5</v>
      </c>
      <c r="H7" s="419">
        <v>5</v>
      </c>
    </row>
    <row r="8" spans="1:8" ht="21">
      <c r="A8" s="418">
        <v>1399</v>
      </c>
      <c r="B8" s="419">
        <v>70</v>
      </c>
      <c r="C8" s="419">
        <v>303</v>
      </c>
      <c r="D8" s="419">
        <v>91</v>
      </c>
      <c r="E8" s="419">
        <v>124</v>
      </c>
      <c r="F8" s="419">
        <v>83</v>
      </c>
      <c r="G8" s="419">
        <v>5</v>
      </c>
      <c r="H8" s="420">
        <v>5</v>
      </c>
    </row>
    <row r="9" spans="1:8" ht="21.75" thickBot="1">
      <c r="A9" s="423">
        <v>1400</v>
      </c>
      <c r="B9" s="424">
        <v>70</v>
      </c>
      <c r="C9" s="424">
        <v>312</v>
      </c>
      <c r="D9" s="424">
        <v>98</v>
      </c>
      <c r="E9" s="424">
        <v>125</v>
      </c>
      <c r="F9" s="423">
        <v>84</v>
      </c>
      <c r="G9" s="423">
        <v>5</v>
      </c>
      <c r="H9" s="423">
        <v>5</v>
      </c>
    </row>
    <row r="10" spans="1:8" ht="21.75" thickBot="1">
      <c r="A10" s="425" t="s">
        <v>469</v>
      </c>
      <c r="B10" s="426">
        <v>2</v>
      </c>
      <c r="C10" s="427">
        <v>15</v>
      </c>
      <c r="D10" s="428">
        <v>5</v>
      </c>
      <c r="E10" s="429">
        <v>7</v>
      </c>
      <c r="F10" s="428">
        <v>3</v>
      </c>
      <c r="G10" s="430">
        <v>0</v>
      </c>
      <c r="H10" s="428">
        <v>0</v>
      </c>
    </row>
    <row r="11" spans="1:8" ht="21.75" thickBot="1">
      <c r="A11" s="431" t="s">
        <v>470</v>
      </c>
      <c r="B11" s="432">
        <v>1</v>
      </c>
      <c r="C11" s="427">
        <v>8</v>
      </c>
      <c r="D11" s="433">
        <v>1</v>
      </c>
      <c r="E11" s="434">
        <v>4</v>
      </c>
      <c r="F11" s="433">
        <v>3</v>
      </c>
      <c r="G11" s="430">
        <v>0</v>
      </c>
      <c r="H11" s="433">
        <v>1</v>
      </c>
    </row>
    <row r="12" spans="1:8" ht="21.75" thickBot="1">
      <c r="A12" s="431" t="s">
        <v>471</v>
      </c>
      <c r="B12" s="432">
        <v>2</v>
      </c>
      <c r="C12" s="427">
        <v>4</v>
      </c>
      <c r="D12" s="433">
        <v>1</v>
      </c>
      <c r="E12" s="434">
        <v>2</v>
      </c>
      <c r="F12" s="433">
        <v>1</v>
      </c>
      <c r="G12" s="430">
        <v>0</v>
      </c>
      <c r="H12" s="433">
        <v>0</v>
      </c>
    </row>
    <row r="13" spans="1:8" ht="21.75" thickBot="1">
      <c r="A13" s="435" t="s">
        <v>0</v>
      </c>
      <c r="B13" s="432">
        <v>3</v>
      </c>
      <c r="C13" s="427">
        <v>27</v>
      </c>
      <c r="D13" s="433">
        <v>10</v>
      </c>
      <c r="E13" s="434">
        <v>6</v>
      </c>
      <c r="F13" s="433">
        <v>10</v>
      </c>
      <c r="G13" s="436">
        <v>1</v>
      </c>
      <c r="H13" s="433">
        <v>0</v>
      </c>
    </row>
    <row r="14" spans="1:8" ht="21.75" thickBot="1">
      <c r="A14" s="435" t="s">
        <v>33</v>
      </c>
      <c r="B14" s="432">
        <v>1</v>
      </c>
      <c r="C14" s="427">
        <v>6</v>
      </c>
      <c r="D14" s="433">
        <v>0</v>
      </c>
      <c r="E14" s="434">
        <v>2</v>
      </c>
      <c r="F14" s="433">
        <v>3</v>
      </c>
      <c r="G14" s="436">
        <v>1</v>
      </c>
      <c r="H14" s="433">
        <v>1</v>
      </c>
    </row>
    <row r="15" spans="1:8" ht="21.75" thickBot="1">
      <c r="A15" s="431" t="s">
        <v>472</v>
      </c>
      <c r="B15" s="432">
        <v>0</v>
      </c>
      <c r="C15" s="427">
        <v>2</v>
      </c>
      <c r="D15" s="433">
        <v>1</v>
      </c>
      <c r="E15" s="434">
        <v>1</v>
      </c>
      <c r="F15" s="433">
        <v>0</v>
      </c>
      <c r="G15" s="434">
        <v>0</v>
      </c>
      <c r="H15" s="433">
        <v>1</v>
      </c>
    </row>
    <row r="16" spans="1:8" ht="21.75" thickBot="1">
      <c r="A16" s="431" t="s">
        <v>1</v>
      </c>
      <c r="B16" s="432">
        <v>3</v>
      </c>
      <c r="C16" s="427">
        <v>7</v>
      </c>
      <c r="D16" s="433">
        <v>3</v>
      </c>
      <c r="E16" s="434">
        <v>1</v>
      </c>
      <c r="F16" s="433">
        <v>3</v>
      </c>
      <c r="G16" s="434">
        <v>0</v>
      </c>
      <c r="H16" s="433">
        <v>0</v>
      </c>
    </row>
    <row r="17" spans="1:8" ht="23.25" thickBot="1">
      <c r="A17" s="435" t="s">
        <v>473</v>
      </c>
      <c r="B17" s="437">
        <v>10</v>
      </c>
      <c r="C17" s="427">
        <v>26</v>
      </c>
      <c r="D17" s="433">
        <v>4</v>
      </c>
      <c r="E17" s="438">
        <v>5</v>
      </c>
      <c r="F17" s="433">
        <v>17</v>
      </c>
      <c r="G17" s="434">
        <v>0</v>
      </c>
      <c r="H17" s="433">
        <v>2</v>
      </c>
    </row>
    <row r="18" spans="1:8" ht="21.75" thickBot="1">
      <c r="A18" s="431" t="s">
        <v>474</v>
      </c>
      <c r="B18" s="432">
        <v>1</v>
      </c>
      <c r="C18" s="427">
        <v>5</v>
      </c>
      <c r="D18" s="433">
        <v>1</v>
      </c>
      <c r="E18" s="434">
        <v>2</v>
      </c>
      <c r="F18" s="433">
        <v>2</v>
      </c>
      <c r="G18" s="434">
        <v>0</v>
      </c>
      <c r="H18" s="433">
        <v>0</v>
      </c>
    </row>
    <row r="19" spans="1:8" ht="21.75" thickBot="1">
      <c r="A19" s="431" t="s">
        <v>31</v>
      </c>
      <c r="B19" s="432">
        <v>1</v>
      </c>
      <c r="C19" s="427">
        <v>4</v>
      </c>
      <c r="D19" s="433">
        <v>2</v>
      </c>
      <c r="E19" s="434">
        <v>2</v>
      </c>
      <c r="F19" s="433">
        <v>0</v>
      </c>
      <c r="G19" s="434">
        <v>0</v>
      </c>
      <c r="H19" s="433">
        <v>0</v>
      </c>
    </row>
    <row r="20" spans="1:8" ht="21.75" thickBot="1">
      <c r="A20" s="431" t="s">
        <v>30</v>
      </c>
      <c r="B20" s="432">
        <v>3</v>
      </c>
      <c r="C20" s="427">
        <v>18</v>
      </c>
      <c r="D20" s="433">
        <v>2</v>
      </c>
      <c r="E20" s="434">
        <v>11</v>
      </c>
      <c r="F20" s="433">
        <v>5</v>
      </c>
      <c r="G20" s="434">
        <v>0</v>
      </c>
      <c r="H20" s="433">
        <v>0</v>
      </c>
    </row>
    <row r="21" spans="1:8" ht="21.75" thickBot="1">
      <c r="A21" s="431" t="s">
        <v>28</v>
      </c>
      <c r="B21" s="432">
        <v>1</v>
      </c>
      <c r="C21" s="427">
        <v>3</v>
      </c>
      <c r="D21" s="433">
        <v>1</v>
      </c>
      <c r="E21" s="434">
        <v>2</v>
      </c>
      <c r="F21" s="433">
        <v>0</v>
      </c>
      <c r="G21" s="434">
        <v>0</v>
      </c>
      <c r="H21" s="433">
        <v>0</v>
      </c>
    </row>
    <row r="22" spans="1:8" ht="21.75" thickBot="1">
      <c r="A22" s="435" t="s">
        <v>2</v>
      </c>
      <c r="B22" s="432">
        <v>6</v>
      </c>
      <c r="C22" s="427">
        <v>24</v>
      </c>
      <c r="D22" s="433">
        <v>2</v>
      </c>
      <c r="E22" s="434">
        <v>15</v>
      </c>
      <c r="F22" s="433">
        <v>7</v>
      </c>
      <c r="G22" s="434">
        <v>0</v>
      </c>
      <c r="H22" s="433">
        <v>0</v>
      </c>
    </row>
    <row r="23" spans="1:8" ht="21.75" thickBot="1">
      <c r="A23" s="431" t="s">
        <v>3</v>
      </c>
      <c r="B23" s="432">
        <v>2</v>
      </c>
      <c r="C23" s="427">
        <v>5</v>
      </c>
      <c r="D23" s="433">
        <v>3</v>
      </c>
      <c r="E23" s="434">
        <v>1</v>
      </c>
      <c r="F23" s="433">
        <v>1</v>
      </c>
      <c r="G23" s="434">
        <v>0</v>
      </c>
      <c r="H23" s="433">
        <v>0</v>
      </c>
    </row>
    <row r="24" spans="1:8" ht="21.75" thickBot="1">
      <c r="A24" s="431" t="s">
        <v>4</v>
      </c>
      <c r="B24" s="432">
        <v>1</v>
      </c>
      <c r="C24" s="427">
        <v>8</v>
      </c>
      <c r="D24" s="433">
        <v>4</v>
      </c>
      <c r="E24" s="434">
        <v>3</v>
      </c>
      <c r="F24" s="433">
        <v>1</v>
      </c>
      <c r="G24" s="434">
        <v>0</v>
      </c>
      <c r="H24" s="433">
        <v>0</v>
      </c>
    </row>
    <row r="25" spans="1:8" ht="21.75" thickBot="1">
      <c r="A25" s="435" t="s">
        <v>475</v>
      </c>
      <c r="B25" s="432">
        <v>2</v>
      </c>
      <c r="C25" s="427">
        <v>6</v>
      </c>
      <c r="D25" s="433">
        <v>2</v>
      </c>
      <c r="E25" s="434">
        <v>3</v>
      </c>
      <c r="F25" s="433">
        <v>1</v>
      </c>
      <c r="G25" s="434">
        <v>0</v>
      </c>
      <c r="H25" s="433">
        <v>0</v>
      </c>
    </row>
    <row r="26" spans="1:8" ht="21.75" thickBot="1">
      <c r="A26" s="431" t="s">
        <v>5</v>
      </c>
      <c r="B26" s="432">
        <v>1</v>
      </c>
      <c r="C26" s="427">
        <v>21</v>
      </c>
      <c r="D26" s="433">
        <v>10</v>
      </c>
      <c r="E26" s="438">
        <v>8</v>
      </c>
      <c r="F26" s="433">
        <v>3</v>
      </c>
      <c r="G26" s="434">
        <v>0</v>
      </c>
      <c r="H26" s="439">
        <v>0</v>
      </c>
    </row>
    <row r="27" spans="1:8" ht="21.75" thickBot="1">
      <c r="A27" s="431" t="s">
        <v>476</v>
      </c>
      <c r="B27" s="432">
        <v>2</v>
      </c>
      <c r="C27" s="427">
        <v>8</v>
      </c>
      <c r="D27" s="433">
        <v>4</v>
      </c>
      <c r="E27" s="434">
        <v>3</v>
      </c>
      <c r="F27" s="433">
        <v>1</v>
      </c>
      <c r="G27" s="434">
        <v>0</v>
      </c>
      <c r="H27" s="433">
        <v>0</v>
      </c>
    </row>
    <row r="28" spans="1:8" ht="21.75" thickBot="1">
      <c r="A28" s="435" t="s">
        <v>6</v>
      </c>
      <c r="B28" s="432">
        <v>1</v>
      </c>
      <c r="C28" s="427">
        <v>3</v>
      </c>
      <c r="D28" s="433">
        <v>0</v>
      </c>
      <c r="E28" s="434">
        <v>1</v>
      </c>
      <c r="F28" s="433">
        <v>2</v>
      </c>
      <c r="G28" s="434">
        <v>0</v>
      </c>
      <c r="H28" s="433">
        <v>0</v>
      </c>
    </row>
    <row r="29" spans="1:8" ht="21.75" thickBot="1">
      <c r="A29" s="435" t="s">
        <v>477</v>
      </c>
      <c r="B29" s="432">
        <v>1</v>
      </c>
      <c r="C29" s="427">
        <v>3</v>
      </c>
      <c r="D29" s="433">
        <v>2</v>
      </c>
      <c r="E29" s="434">
        <v>0</v>
      </c>
      <c r="F29" s="433">
        <v>1</v>
      </c>
      <c r="G29" s="434">
        <v>0</v>
      </c>
      <c r="H29" s="433">
        <v>0</v>
      </c>
    </row>
    <row r="30" spans="1:8" ht="21.75" thickBot="1">
      <c r="A30" s="431" t="s">
        <v>478</v>
      </c>
      <c r="B30" s="432">
        <v>2</v>
      </c>
      <c r="C30" s="427">
        <v>6</v>
      </c>
      <c r="D30" s="433">
        <v>3</v>
      </c>
      <c r="E30" s="434">
        <v>2</v>
      </c>
      <c r="F30" s="433">
        <v>1</v>
      </c>
      <c r="G30" s="434">
        <v>0</v>
      </c>
      <c r="H30" s="433">
        <v>0</v>
      </c>
    </row>
    <row r="31" spans="1:8" ht="21.75" thickBot="1">
      <c r="A31" s="431" t="s">
        <v>479</v>
      </c>
      <c r="B31" s="432">
        <v>3</v>
      </c>
      <c r="C31" s="427">
        <v>14</v>
      </c>
      <c r="D31" s="433">
        <v>5</v>
      </c>
      <c r="E31" s="434">
        <v>8</v>
      </c>
      <c r="F31" s="433">
        <v>1</v>
      </c>
      <c r="G31" s="434">
        <v>0</v>
      </c>
      <c r="H31" s="433">
        <v>0</v>
      </c>
    </row>
    <row r="32" spans="1:8" ht="21.75" thickBot="1">
      <c r="A32" s="435" t="s">
        <v>224</v>
      </c>
      <c r="B32" s="432">
        <v>2</v>
      </c>
      <c r="C32" s="427">
        <v>7</v>
      </c>
      <c r="D32" s="433">
        <v>4</v>
      </c>
      <c r="E32" s="434">
        <v>2</v>
      </c>
      <c r="F32" s="433">
        <v>1</v>
      </c>
      <c r="G32" s="434">
        <v>0</v>
      </c>
      <c r="H32" s="433">
        <v>0</v>
      </c>
    </row>
    <row r="33" spans="1:8" ht="21.75" thickBot="1">
      <c r="A33" s="431" t="s">
        <v>480</v>
      </c>
      <c r="B33" s="432">
        <v>1</v>
      </c>
      <c r="C33" s="427">
        <v>3</v>
      </c>
      <c r="D33" s="433">
        <v>0</v>
      </c>
      <c r="E33" s="434">
        <v>1</v>
      </c>
      <c r="F33" s="433">
        <v>2</v>
      </c>
      <c r="G33" s="434">
        <v>0</v>
      </c>
      <c r="H33" s="433">
        <v>0</v>
      </c>
    </row>
    <row r="34" spans="1:8" ht="21.75" thickBot="1">
      <c r="A34" s="431" t="s">
        <v>7</v>
      </c>
      <c r="B34" s="432">
        <v>2</v>
      </c>
      <c r="C34" s="427">
        <v>8</v>
      </c>
      <c r="D34" s="433">
        <v>4</v>
      </c>
      <c r="E34" s="434">
        <v>2</v>
      </c>
      <c r="F34" s="433">
        <v>1</v>
      </c>
      <c r="G34" s="436">
        <v>1</v>
      </c>
      <c r="H34" s="433">
        <v>0</v>
      </c>
    </row>
    <row r="35" spans="1:8" ht="21.75" thickBot="1">
      <c r="A35" s="435" t="s">
        <v>481</v>
      </c>
      <c r="B35" s="432">
        <v>1</v>
      </c>
      <c r="C35" s="427">
        <v>13</v>
      </c>
      <c r="D35" s="433">
        <v>4</v>
      </c>
      <c r="E35" s="434">
        <v>6</v>
      </c>
      <c r="F35" s="433">
        <v>2</v>
      </c>
      <c r="G35" s="436">
        <v>1</v>
      </c>
      <c r="H35" s="433">
        <v>0</v>
      </c>
    </row>
    <row r="36" spans="1:8" ht="21.75" thickBot="1">
      <c r="A36" s="431" t="s">
        <v>8</v>
      </c>
      <c r="B36" s="432">
        <v>3</v>
      </c>
      <c r="C36" s="427">
        <v>9</v>
      </c>
      <c r="D36" s="433">
        <v>4</v>
      </c>
      <c r="E36" s="434">
        <v>3</v>
      </c>
      <c r="F36" s="433">
        <v>2</v>
      </c>
      <c r="G36" s="436">
        <v>0</v>
      </c>
      <c r="H36" s="433">
        <v>0</v>
      </c>
    </row>
    <row r="37" spans="1:8" ht="21.75" thickBot="1">
      <c r="A37" s="431" t="s">
        <v>9</v>
      </c>
      <c r="B37" s="432">
        <v>5</v>
      </c>
      <c r="C37" s="427">
        <v>14</v>
      </c>
      <c r="D37" s="433">
        <v>5</v>
      </c>
      <c r="E37" s="434">
        <v>6</v>
      </c>
      <c r="F37" s="433">
        <v>3</v>
      </c>
      <c r="G37" s="436">
        <v>0</v>
      </c>
      <c r="H37" s="433">
        <v>0</v>
      </c>
    </row>
    <row r="38" spans="1:8" ht="21.75" thickBot="1">
      <c r="A38" s="435" t="s">
        <v>482</v>
      </c>
      <c r="B38" s="432">
        <v>3</v>
      </c>
      <c r="C38" s="427">
        <v>9</v>
      </c>
      <c r="D38" s="433">
        <v>3</v>
      </c>
      <c r="E38" s="434">
        <v>5</v>
      </c>
      <c r="F38" s="433">
        <v>1</v>
      </c>
      <c r="G38" s="436">
        <v>0</v>
      </c>
      <c r="H38" s="433">
        <v>0</v>
      </c>
    </row>
    <row r="39" spans="1:8" ht="21.75" thickBot="1">
      <c r="A39" s="431" t="s">
        <v>10</v>
      </c>
      <c r="B39" s="432">
        <v>1</v>
      </c>
      <c r="C39" s="427">
        <v>8</v>
      </c>
      <c r="D39" s="433">
        <v>6</v>
      </c>
      <c r="E39" s="434">
        <v>1</v>
      </c>
      <c r="F39" s="433">
        <v>1</v>
      </c>
      <c r="G39" s="436">
        <v>0</v>
      </c>
      <c r="H39" s="433">
        <v>0</v>
      </c>
    </row>
    <row r="40" spans="1:8" ht="21.75" thickBot="1">
      <c r="A40" s="431" t="s">
        <v>11</v>
      </c>
      <c r="B40" s="432">
        <v>2</v>
      </c>
      <c r="C40" s="427">
        <v>6</v>
      </c>
      <c r="D40" s="433">
        <v>1</v>
      </c>
      <c r="E40" s="434">
        <v>4</v>
      </c>
      <c r="F40" s="433">
        <v>1</v>
      </c>
      <c r="G40" s="436">
        <v>0</v>
      </c>
      <c r="H40" s="433">
        <v>0</v>
      </c>
    </row>
    <row r="41" spans="1:8" ht="21.75" thickBot="1">
      <c r="A41" s="435" t="s">
        <v>12</v>
      </c>
      <c r="B41" s="432">
        <v>1</v>
      </c>
      <c r="C41" s="427">
        <v>12</v>
      </c>
      <c r="D41" s="433">
        <v>1</v>
      </c>
      <c r="E41" s="434">
        <v>6</v>
      </c>
      <c r="F41" s="433">
        <v>4</v>
      </c>
      <c r="G41" s="436">
        <v>1</v>
      </c>
      <c r="H41" s="433">
        <v>0</v>
      </c>
    </row>
    <row r="42" spans="1:8" ht="13.5">
      <c r="A42" s="440" t="s">
        <v>483</v>
      </c>
      <c r="B42" s="441"/>
      <c r="C42" s="441"/>
      <c r="D42" s="441"/>
      <c r="E42" s="441"/>
      <c r="F42" s="441"/>
      <c r="G42" s="441"/>
      <c r="H42" s="441"/>
    </row>
    <row r="43" spans="1:8" ht="12.75"/>
    <row r="56" ht="12.75"/>
  </sheetData>
  <mergeCells count="6">
    <mergeCell ref="A1:H1"/>
    <mergeCell ref="A2:A3"/>
    <mergeCell ref="B2:B3"/>
    <mergeCell ref="C2:G2"/>
    <mergeCell ref="H2:H3"/>
    <mergeCell ref="A42:H42"/>
  </mergeCells>
  <printOptions horizontalCentered="1" verticalCentered="1"/>
  <pageMargins left="0.15748031496062992" right="0.55118110236220474" top="0.78740157480314965" bottom="0.39370078740157483" header="0.55118110236220474" footer="0.31496062992125984"/>
  <pageSetup paperSize="9" scale="85" orientation="portrait" r:id="rId1"/>
  <headerFooter alignWithMargins="0">
    <oddFooter>&amp;C&amp;"Nazanin,Bold"&amp;12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EABE-A60B-4EC5-A9DC-794365B6B574}">
  <sheetPr>
    <tabColor rgb="FF339933"/>
  </sheetPr>
  <dimension ref="A1:J44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17.7109375" style="444" customWidth="1"/>
    <col min="2" max="2" width="15" style="444" customWidth="1"/>
    <col min="3" max="3" width="12.140625" style="484" customWidth="1"/>
    <col min="4" max="4" width="12.42578125" style="485" customWidth="1"/>
    <col min="5" max="5" width="16.85546875" style="485" customWidth="1"/>
    <col min="6" max="6" width="11.42578125" style="484" customWidth="1"/>
    <col min="7" max="7" width="17.7109375" style="484" customWidth="1"/>
    <col min="8" max="8" width="15.140625" style="444" customWidth="1"/>
    <col min="9" max="16384" width="9.140625" style="444"/>
  </cols>
  <sheetData>
    <row r="1" spans="1:10" ht="42" customHeight="1" thickBot="1">
      <c r="A1" s="442" t="s">
        <v>484</v>
      </c>
      <c r="B1" s="443"/>
      <c r="C1" s="443"/>
      <c r="D1" s="443"/>
      <c r="E1" s="443"/>
      <c r="F1" s="443"/>
      <c r="G1" s="443"/>
    </row>
    <row r="2" spans="1:10" ht="25.5" customHeight="1" thickBot="1">
      <c r="A2" s="445" t="s">
        <v>461</v>
      </c>
      <c r="B2" s="446" t="s">
        <v>485</v>
      </c>
      <c r="C2" s="447" t="s">
        <v>486</v>
      </c>
      <c r="D2" s="445"/>
      <c r="E2" s="445"/>
      <c r="F2" s="445"/>
      <c r="G2" s="448" t="s">
        <v>487</v>
      </c>
    </row>
    <row r="3" spans="1:10" ht="23.25" customHeight="1">
      <c r="A3" s="449"/>
      <c r="B3" s="450"/>
      <c r="C3" s="451" t="s">
        <v>32</v>
      </c>
      <c r="D3" s="452" t="s">
        <v>488</v>
      </c>
      <c r="E3" s="452" t="s">
        <v>489</v>
      </c>
      <c r="F3" s="453" t="s">
        <v>490</v>
      </c>
      <c r="G3" s="454"/>
    </row>
    <row r="4" spans="1:10" ht="21" customHeight="1">
      <c r="A4" s="455">
        <v>1395</v>
      </c>
      <c r="B4" s="456">
        <v>130028240</v>
      </c>
      <c r="C4" s="457">
        <v>59582190</v>
      </c>
      <c r="D4" s="457">
        <v>41133381</v>
      </c>
      <c r="E4" s="457">
        <v>14281960</v>
      </c>
      <c r="F4" s="422">
        <v>4166849</v>
      </c>
      <c r="G4" s="422">
        <v>70446050</v>
      </c>
    </row>
    <row r="5" spans="1:10" ht="21" customHeight="1">
      <c r="A5" s="455">
        <v>1396</v>
      </c>
      <c r="B5" s="421">
        <v>136464031</v>
      </c>
      <c r="C5" s="457">
        <v>62462474</v>
      </c>
      <c r="D5" s="457">
        <v>43189339</v>
      </c>
      <c r="E5" s="422">
        <v>14732177</v>
      </c>
      <c r="F5" s="422">
        <v>4540958</v>
      </c>
      <c r="G5" s="422">
        <v>74001557</v>
      </c>
    </row>
    <row r="6" spans="1:10" ht="21" customHeight="1">
      <c r="A6" s="455">
        <v>1397</v>
      </c>
      <c r="B6" s="421">
        <v>141644053</v>
      </c>
      <c r="C6" s="457">
        <v>65235940</v>
      </c>
      <c r="D6" s="457">
        <v>45674102</v>
      </c>
      <c r="E6" s="457">
        <v>14946507</v>
      </c>
      <c r="F6" s="422">
        <v>4615331</v>
      </c>
      <c r="G6" s="422">
        <v>76408113</v>
      </c>
      <c r="H6" s="458"/>
    </row>
    <row r="7" spans="1:10" ht="21" customHeight="1">
      <c r="A7" s="455">
        <v>1398</v>
      </c>
      <c r="B7" s="421">
        <v>137403365</v>
      </c>
      <c r="C7" s="457">
        <v>63492957</v>
      </c>
      <c r="D7" s="457">
        <v>45704087</v>
      </c>
      <c r="E7" s="457">
        <v>13534723</v>
      </c>
      <c r="F7" s="422">
        <v>4254147</v>
      </c>
      <c r="G7" s="422">
        <v>73910408</v>
      </c>
      <c r="H7" s="458"/>
    </row>
    <row r="8" spans="1:10" ht="21" customHeight="1">
      <c r="A8" s="459">
        <v>1399</v>
      </c>
      <c r="B8" s="460">
        <v>93604692</v>
      </c>
      <c r="C8" s="461">
        <v>43774308</v>
      </c>
      <c r="D8" s="461">
        <v>32366838</v>
      </c>
      <c r="E8" s="461">
        <v>8780848</v>
      </c>
      <c r="F8" s="461">
        <v>2626622</v>
      </c>
      <c r="G8" s="461">
        <v>49830384</v>
      </c>
      <c r="H8" s="458"/>
    </row>
    <row r="9" spans="1:10" ht="21" customHeight="1" thickBot="1">
      <c r="A9" s="462">
        <v>1400</v>
      </c>
      <c r="B9" s="463">
        <v>117936339</v>
      </c>
      <c r="C9" s="463">
        <v>54988394</v>
      </c>
      <c r="D9" s="463">
        <v>40742553</v>
      </c>
      <c r="E9" s="463">
        <v>10857908</v>
      </c>
      <c r="F9" s="462">
        <v>3387933</v>
      </c>
      <c r="G9" s="462">
        <v>62947945</v>
      </c>
      <c r="H9" s="464"/>
    </row>
    <row r="10" spans="1:10" ht="21" customHeight="1" thickBot="1">
      <c r="A10" s="465" t="s">
        <v>261</v>
      </c>
      <c r="B10" s="466">
        <v>5110948</v>
      </c>
      <c r="C10" s="467">
        <v>2425326</v>
      </c>
      <c r="D10" s="468">
        <v>1772130</v>
      </c>
      <c r="E10" s="467">
        <v>482680</v>
      </c>
      <c r="F10" s="468">
        <v>170516</v>
      </c>
      <c r="G10" s="467">
        <v>2685622</v>
      </c>
      <c r="H10" s="464"/>
    </row>
    <row r="11" spans="1:10" ht="21" customHeight="1" thickBot="1">
      <c r="A11" s="469" t="s">
        <v>262</v>
      </c>
      <c r="B11" s="470">
        <v>3847106</v>
      </c>
      <c r="C11" s="471">
        <v>1756684</v>
      </c>
      <c r="D11" s="472">
        <v>1042063</v>
      </c>
      <c r="E11" s="471">
        <v>590716</v>
      </c>
      <c r="F11" s="472">
        <v>123905</v>
      </c>
      <c r="G11" s="471">
        <v>2090422</v>
      </c>
      <c r="H11" s="464"/>
      <c r="I11" s="473"/>
      <c r="J11" s="473"/>
    </row>
    <row r="12" spans="1:10" ht="21" customHeight="1" thickBot="1">
      <c r="A12" s="469" t="s">
        <v>13</v>
      </c>
      <c r="B12" s="470">
        <v>2301120</v>
      </c>
      <c r="C12" s="471">
        <v>1041742</v>
      </c>
      <c r="D12" s="472">
        <v>904893</v>
      </c>
      <c r="E12" s="471">
        <v>91025</v>
      </c>
      <c r="F12" s="472">
        <v>45824</v>
      </c>
      <c r="G12" s="471">
        <v>1259378</v>
      </c>
      <c r="H12" s="464"/>
      <c r="I12" s="473"/>
      <c r="J12" s="473"/>
    </row>
    <row r="13" spans="1:10" ht="21" customHeight="1" thickBot="1">
      <c r="A13" s="469" t="s">
        <v>14</v>
      </c>
      <c r="B13" s="470">
        <v>9364495</v>
      </c>
      <c r="C13" s="471">
        <v>4346204</v>
      </c>
      <c r="D13" s="472">
        <v>3052645</v>
      </c>
      <c r="E13" s="471">
        <v>996061</v>
      </c>
      <c r="F13" s="472">
        <v>297498</v>
      </c>
      <c r="G13" s="471">
        <v>5018291</v>
      </c>
      <c r="H13" s="464"/>
      <c r="I13" s="473"/>
      <c r="J13" s="473"/>
    </row>
    <row r="14" spans="1:10" ht="21" customHeight="1" thickBot="1">
      <c r="A14" s="469" t="s">
        <v>33</v>
      </c>
      <c r="B14" s="470">
        <v>3281197</v>
      </c>
      <c r="C14" s="471">
        <v>1675241</v>
      </c>
      <c r="D14" s="472">
        <v>1155079</v>
      </c>
      <c r="E14" s="471">
        <v>419444</v>
      </c>
      <c r="F14" s="472">
        <v>100718</v>
      </c>
      <c r="G14" s="471">
        <v>1605956</v>
      </c>
      <c r="H14" s="464"/>
      <c r="I14" s="473"/>
      <c r="J14" s="473"/>
    </row>
    <row r="15" spans="1:10" ht="21" customHeight="1" thickBot="1">
      <c r="A15" s="469" t="s">
        <v>15</v>
      </c>
      <c r="B15" s="470">
        <v>841294</v>
      </c>
      <c r="C15" s="471">
        <v>418231</v>
      </c>
      <c r="D15" s="472">
        <v>339191</v>
      </c>
      <c r="E15" s="471">
        <v>50805</v>
      </c>
      <c r="F15" s="472">
        <v>28235</v>
      </c>
      <c r="G15" s="471">
        <v>423063</v>
      </c>
      <c r="H15" s="464"/>
      <c r="I15" s="473"/>
      <c r="J15" s="473"/>
    </row>
    <row r="16" spans="1:10" ht="21" customHeight="1" thickBot="1">
      <c r="A16" s="469" t="s">
        <v>16</v>
      </c>
      <c r="B16" s="470">
        <v>3101360</v>
      </c>
      <c r="C16" s="471">
        <v>1430231</v>
      </c>
      <c r="D16" s="472">
        <v>1159488</v>
      </c>
      <c r="E16" s="471">
        <v>160731</v>
      </c>
      <c r="F16" s="472">
        <v>110012</v>
      </c>
      <c r="G16" s="471">
        <v>1671129</v>
      </c>
      <c r="H16" s="464"/>
      <c r="I16" s="473"/>
      <c r="J16" s="473"/>
    </row>
    <row r="17" spans="1:10" ht="21" customHeight="1" thickBot="1">
      <c r="A17" s="469" t="s">
        <v>491</v>
      </c>
      <c r="B17" s="470">
        <v>15201462</v>
      </c>
      <c r="C17" s="471">
        <v>7357046</v>
      </c>
      <c r="D17" s="472">
        <v>4198165</v>
      </c>
      <c r="E17" s="471">
        <v>2573067</v>
      </c>
      <c r="F17" s="472">
        <v>585814</v>
      </c>
      <c r="G17" s="471">
        <v>7844416</v>
      </c>
      <c r="H17" s="464"/>
      <c r="I17" s="473"/>
      <c r="J17" s="473"/>
    </row>
    <row r="18" spans="1:10" ht="21" customHeight="1" thickBot="1">
      <c r="A18" s="474" t="s">
        <v>474</v>
      </c>
      <c r="B18" s="470">
        <v>2375025</v>
      </c>
      <c r="C18" s="471">
        <v>1079067</v>
      </c>
      <c r="D18" s="472">
        <v>776267</v>
      </c>
      <c r="E18" s="471">
        <v>230168</v>
      </c>
      <c r="F18" s="472">
        <v>72632</v>
      </c>
      <c r="G18" s="471">
        <v>1295958</v>
      </c>
      <c r="H18" s="464"/>
      <c r="I18" s="473"/>
      <c r="J18" s="473"/>
    </row>
    <row r="19" spans="1:10" ht="21" customHeight="1" thickBot="1">
      <c r="A19" s="469" t="s">
        <v>31</v>
      </c>
      <c r="B19" s="470">
        <v>1350926</v>
      </c>
      <c r="C19" s="471">
        <v>520747</v>
      </c>
      <c r="D19" s="472">
        <v>427436</v>
      </c>
      <c r="E19" s="471">
        <v>52210</v>
      </c>
      <c r="F19" s="472">
        <v>41101</v>
      </c>
      <c r="G19" s="471">
        <v>830179</v>
      </c>
      <c r="H19" s="464"/>
      <c r="I19" s="473"/>
      <c r="J19" s="473"/>
    </row>
    <row r="20" spans="1:10" ht="21" customHeight="1" thickBot="1">
      <c r="A20" s="469" t="s">
        <v>30</v>
      </c>
      <c r="B20" s="470">
        <v>5994987</v>
      </c>
      <c r="C20" s="471">
        <v>2769169</v>
      </c>
      <c r="D20" s="472">
        <v>1888738</v>
      </c>
      <c r="E20" s="471">
        <v>678302</v>
      </c>
      <c r="F20" s="472">
        <v>202129</v>
      </c>
      <c r="G20" s="471">
        <v>3225818</v>
      </c>
      <c r="H20" s="464"/>
      <c r="I20" s="473"/>
      <c r="J20" s="473"/>
    </row>
    <row r="21" spans="1:10" ht="21" customHeight="1" thickBot="1">
      <c r="A21" s="469" t="s">
        <v>29</v>
      </c>
      <c r="B21" s="470">
        <v>1553333</v>
      </c>
      <c r="C21" s="471">
        <v>718859</v>
      </c>
      <c r="D21" s="472">
        <v>561052</v>
      </c>
      <c r="E21" s="471">
        <v>87296</v>
      </c>
      <c r="F21" s="472">
        <v>70511</v>
      </c>
      <c r="G21" s="471">
        <v>834474</v>
      </c>
      <c r="H21" s="464"/>
      <c r="I21" s="473"/>
      <c r="J21" s="473"/>
    </row>
    <row r="22" spans="1:10" ht="21" customHeight="1" thickBot="1">
      <c r="A22" s="469" t="s">
        <v>17</v>
      </c>
      <c r="B22" s="470">
        <v>10729461</v>
      </c>
      <c r="C22" s="471">
        <v>4841716</v>
      </c>
      <c r="D22" s="472">
        <v>4214238</v>
      </c>
      <c r="E22" s="471">
        <v>469484</v>
      </c>
      <c r="F22" s="472">
        <v>157994</v>
      </c>
      <c r="G22" s="471">
        <v>5887745</v>
      </c>
      <c r="H22" s="464"/>
      <c r="I22" s="473"/>
      <c r="J22" s="473"/>
    </row>
    <row r="23" spans="1:10" ht="21" customHeight="1" thickBot="1">
      <c r="A23" s="469" t="s">
        <v>18</v>
      </c>
      <c r="B23" s="470">
        <v>1901712</v>
      </c>
      <c r="C23" s="471">
        <v>899794</v>
      </c>
      <c r="D23" s="472">
        <v>728047</v>
      </c>
      <c r="E23" s="471">
        <v>116898</v>
      </c>
      <c r="F23" s="472">
        <v>54849</v>
      </c>
      <c r="G23" s="471">
        <v>1001918</v>
      </c>
      <c r="H23" s="464"/>
      <c r="I23" s="473"/>
      <c r="J23" s="473"/>
    </row>
    <row r="24" spans="1:10" ht="21" customHeight="1" thickBot="1">
      <c r="A24" s="469" t="s">
        <v>19</v>
      </c>
      <c r="B24" s="470">
        <v>2520845</v>
      </c>
      <c r="C24" s="471">
        <v>1148331</v>
      </c>
      <c r="D24" s="472">
        <v>1018261</v>
      </c>
      <c r="E24" s="471">
        <v>94798</v>
      </c>
      <c r="F24" s="472">
        <v>35272</v>
      </c>
      <c r="G24" s="471">
        <v>1372514</v>
      </c>
      <c r="H24" s="464"/>
      <c r="I24" s="473"/>
      <c r="J24" s="473"/>
    </row>
    <row r="25" spans="1:10" ht="21" customHeight="1" thickBot="1">
      <c r="A25" s="475" t="s">
        <v>475</v>
      </c>
      <c r="B25" s="470">
        <v>3231385</v>
      </c>
      <c r="C25" s="471">
        <v>1461710</v>
      </c>
      <c r="D25" s="472">
        <v>1227683</v>
      </c>
      <c r="E25" s="471">
        <v>185323</v>
      </c>
      <c r="F25" s="472">
        <v>48704</v>
      </c>
      <c r="G25" s="471">
        <v>1769675</v>
      </c>
      <c r="H25" s="464"/>
      <c r="I25" s="473"/>
      <c r="J25" s="473"/>
    </row>
    <row r="26" spans="1:10" ht="21" customHeight="1" thickBot="1">
      <c r="A26" s="469" t="s">
        <v>20</v>
      </c>
      <c r="B26" s="470">
        <v>3652230</v>
      </c>
      <c r="C26" s="471">
        <v>1652221</v>
      </c>
      <c r="D26" s="472">
        <v>983796</v>
      </c>
      <c r="E26" s="471">
        <v>436090</v>
      </c>
      <c r="F26" s="472">
        <v>232335</v>
      </c>
      <c r="G26" s="471">
        <v>2000009</v>
      </c>
      <c r="H26" s="464"/>
      <c r="I26" s="473"/>
      <c r="J26" s="473"/>
    </row>
    <row r="27" spans="1:10" ht="21" customHeight="1" thickBot="1">
      <c r="A27" s="469" t="s">
        <v>21</v>
      </c>
      <c r="B27" s="470">
        <v>2944139</v>
      </c>
      <c r="C27" s="471">
        <v>1310637</v>
      </c>
      <c r="D27" s="472">
        <v>1066415</v>
      </c>
      <c r="E27" s="471">
        <v>179364</v>
      </c>
      <c r="F27" s="472">
        <v>64858</v>
      </c>
      <c r="G27" s="471">
        <v>1633502</v>
      </c>
      <c r="H27" s="464"/>
      <c r="I27" s="473"/>
      <c r="J27" s="473"/>
    </row>
    <row r="28" spans="1:10" ht="21" customHeight="1" thickBot="1">
      <c r="A28" s="469" t="s">
        <v>22</v>
      </c>
      <c r="B28" s="470">
        <v>2087400</v>
      </c>
      <c r="C28" s="471">
        <v>939293</v>
      </c>
      <c r="D28" s="472">
        <v>820501</v>
      </c>
      <c r="E28" s="471">
        <v>104640</v>
      </c>
      <c r="F28" s="472">
        <v>14152</v>
      </c>
      <c r="G28" s="471">
        <v>1148107</v>
      </c>
      <c r="H28" s="464"/>
      <c r="I28" s="473"/>
      <c r="J28" s="473"/>
    </row>
    <row r="29" spans="1:10" ht="21" customHeight="1" thickBot="1">
      <c r="A29" s="469" t="s">
        <v>477</v>
      </c>
      <c r="B29" s="470">
        <v>947545</v>
      </c>
      <c r="C29" s="471">
        <v>417307</v>
      </c>
      <c r="D29" s="472">
        <v>265398</v>
      </c>
      <c r="E29" s="471">
        <v>117259</v>
      </c>
      <c r="F29" s="472">
        <v>34650</v>
      </c>
      <c r="G29" s="471">
        <v>530238</v>
      </c>
      <c r="H29" s="464"/>
      <c r="I29" s="473"/>
      <c r="J29" s="473"/>
    </row>
    <row r="30" spans="1:10" ht="21" customHeight="1" thickBot="1">
      <c r="A30" s="469" t="s">
        <v>222</v>
      </c>
      <c r="B30" s="470">
        <v>2070948</v>
      </c>
      <c r="C30" s="471">
        <v>972708</v>
      </c>
      <c r="D30" s="472">
        <v>804239</v>
      </c>
      <c r="E30" s="471">
        <v>125587</v>
      </c>
      <c r="F30" s="472">
        <v>42882</v>
      </c>
      <c r="G30" s="471">
        <v>1098240</v>
      </c>
      <c r="H30" s="464"/>
      <c r="I30" s="473"/>
      <c r="J30" s="473"/>
    </row>
    <row r="31" spans="1:10" ht="21" customHeight="1" thickBot="1">
      <c r="A31" s="469" t="s">
        <v>223</v>
      </c>
      <c r="B31" s="470">
        <v>3579752</v>
      </c>
      <c r="C31" s="471">
        <v>1750057</v>
      </c>
      <c r="D31" s="472">
        <v>1275917</v>
      </c>
      <c r="E31" s="471">
        <v>352333</v>
      </c>
      <c r="F31" s="472">
        <v>121807</v>
      </c>
      <c r="G31" s="471">
        <v>1829695</v>
      </c>
      <c r="H31" s="464"/>
      <c r="I31" s="473"/>
      <c r="J31" s="473"/>
    </row>
    <row r="32" spans="1:10" ht="21" customHeight="1" thickBot="1">
      <c r="A32" s="469" t="s">
        <v>224</v>
      </c>
      <c r="B32" s="470">
        <v>2786802</v>
      </c>
      <c r="C32" s="471">
        <v>1366627</v>
      </c>
      <c r="D32" s="472">
        <v>1095461</v>
      </c>
      <c r="E32" s="471">
        <v>219483</v>
      </c>
      <c r="F32" s="472">
        <v>51683</v>
      </c>
      <c r="G32" s="471">
        <v>1420175</v>
      </c>
      <c r="H32" s="464"/>
      <c r="I32" s="473"/>
      <c r="J32" s="473"/>
    </row>
    <row r="33" spans="1:10" ht="21" customHeight="1" thickBot="1">
      <c r="A33" s="476" t="s">
        <v>480</v>
      </c>
      <c r="B33" s="470">
        <v>1781157</v>
      </c>
      <c r="C33" s="471">
        <v>816829</v>
      </c>
      <c r="D33" s="472">
        <v>614448</v>
      </c>
      <c r="E33" s="471">
        <v>122101</v>
      </c>
      <c r="F33" s="472">
        <v>80280</v>
      </c>
      <c r="G33" s="471">
        <v>964328</v>
      </c>
      <c r="H33" s="464"/>
      <c r="I33" s="473"/>
      <c r="J33" s="473"/>
    </row>
    <row r="34" spans="1:10" ht="21" customHeight="1" thickBot="1">
      <c r="A34" s="469" t="s">
        <v>7</v>
      </c>
      <c r="B34" s="470">
        <v>2703193</v>
      </c>
      <c r="C34" s="471">
        <v>1286550</v>
      </c>
      <c r="D34" s="472">
        <v>1064821</v>
      </c>
      <c r="E34" s="471">
        <v>125123</v>
      </c>
      <c r="F34" s="472">
        <v>96606</v>
      </c>
      <c r="G34" s="471">
        <v>1416643</v>
      </c>
      <c r="H34" s="464"/>
      <c r="I34" s="473"/>
      <c r="J34" s="473"/>
    </row>
    <row r="35" spans="1:10" ht="21" customHeight="1" thickBot="1">
      <c r="A35" s="469" t="s">
        <v>23</v>
      </c>
      <c r="B35" s="470">
        <v>3054710</v>
      </c>
      <c r="C35" s="471">
        <v>1506758</v>
      </c>
      <c r="D35" s="472">
        <v>1114717</v>
      </c>
      <c r="E35" s="471">
        <v>301544</v>
      </c>
      <c r="F35" s="472">
        <v>90497</v>
      </c>
      <c r="G35" s="471">
        <v>1547952</v>
      </c>
      <c r="H35" s="464"/>
      <c r="I35" s="473"/>
      <c r="J35" s="473"/>
    </row>
    <row r="36" spans="1:10" ht="21" customHeight="1" thickBot="1">
      <c r="A36" s="469" t="s">
        <v>24</v>
      </c>
      <c r="B36" s="470">
        <v>4500141</v>
      </c>
      <c r="C36" s="471">
        <v>2162789</v>
      </c>
      <c r="D36" s="472">
        <v>1954919</v>
      </c>
      <c r="E36" s="471">
        <v>134964</v>
      </c>
      <c r="F36" s="472">
        <v>72906</v>
      </c>
      <c r="G36" s="471">
        <v>2337352</v>
      </c>
      <c r="H36" s="464"/>
      <c r="I36" s="473"/>
      <c r="J36" s="473"/>
    </row>
    <row r="37" spans="1:10" ht="21" customHeight="1" thickBot="1">
      <c r="A37" s="469" t="s">
        <v>25</v>
      </c>
      <c r="B37" s="470">
        <v>3301334</v>
      </c>
      <c r="C37" s="471">
        <v>1582109</v>
      </c>
      <c r="D37" s="472">
        <v>1036005</v>
      </c>
      <c r="E37" s="471">
        <v>433462</v>
      </c>
      <c r="F37" s="472">
        <v>112642</v>
      </c>
      <c r="G37" s="471">
        <v>1719225</v>
      </c>
      <c r="H37" s="464"/>
      <c r="I37" s="473"/>
      <c r="J37" s="473"/>
    </row>
    <row r="38" spans="1:10" ht="21" customHeight="1" thickBot="1">
      <c r="A38" s="469" t="s">
        <v>226</v>
      </c>
      <c r="B38" s="470">
        <v>3995226</v>
      </c>
      <c r="C38" s="471">
        <v>1770784</v>
      </c>
      <c r="D38" s="472">
        <v>1464333</v>
      </c>
      <c r="E38" s="471">
        <v>249404</v>
      </c>
      <c r="F38" s="472">
        <v>57047</v>
      </c>
      <c r="G38" s="471">
        <v>2224442</v>
      </c>
      <c r="H38" s="464"/>
      <c r="I38" s="473"/>
      <c r="J38" s="473"/>
    </row>
    <row r="39" spans="1:10" ht="21" customHeight="1" thickBot="1">
      <c r="A39" s="469" t="s">
        <v>26</v>
      </c>
      <c r="B39" s="470">
        <v>1389106</v>
      </c>
      <c r="C39" s="471">
        <v>614924</v>
      </c>
      <c r="D39" s="472">
        <v>428638</v>
      </c>
      <c r="E39" s="471">
        <v>130379</v>
      </c>
      <c r="F39" s="472">
        <v>55907</v>
      </c>
      <c r="G39" s="471">
        <v>774182</v>
      </c>
      <c r="H39" s="464"/>
      <c r="I39" s="473"/>
      <c r="J39" s="473"/>
    </row>
    <row r="40" spans="1:10" ht="21" customHeight="1" thickBot="1">
      <c r="A40" s="469" t="s">
        <v>27</v>
      </c>
      <c r="B40" s="470">
        <v>3101610</v>
      </c>
      <c r="C40" s="471">
        <v>1377719</v>
      </c>
      <c r="D40" s="472">
        <v>1116258</v>
      </c>
      <c r="E40" s="471">
        <v>240888</v>
      </c>
      <c r="F40" s="472">
        <v>20573</v>
      </c>
      <c r="G40" s="471">
        <v>1723891</v>
      </c>
      <c r="H40" s="464"/>
      <c r="I40" s="473"/>
      <c r="J40" s="473"/>
    </row>
    <row r="41" spans="1:10" ht="21" customHeight="1" thickBot="1">
      <c r="A41" s="469" t="s">
        <v>12</v>
      </c>
      <c r="B41" s="477">
        <v>3334390</v>
      </c>
      <c r="C41" s="471">
        <v>1570984</v>
      </c>
      <c r="D41" s="472">
        <v>1171311</v>
      </c>
      <c r="E41" s="471">
        <v>306279</v>
      </c>
      <c r="F41" s="472">
        <v>93394</v>
      </c>
      <c r="G41" s="471">
        <v>1763406</v>
      </c>
      <c r="H41" s="464"/>
      <c r="I41" s="473"/>
      <c r="J41" s="473"/>
    </row>
    <row r="42" spans="1:10" ht="18" customHeight="1">
      <c r="A42" s="478"/>
      <c r="B42" s="479"/>
      <c r="C42" s="480"/>
      <c r="D42" s="288"/>
      <c r="E42" s="288"/>
      <c r="F42" s="288"/>
      <c r="G42" s="481"/>
      <c r="H42" s="464"/>
      <c r="I42" s="473"/>
      <c r="J42" s="473"/>
    </row>
    <row r="43" spans="1:10" ht="41.25" customHeight="1">
      <c r="A43" s="482"/>
      <c r="B43" s="483"/>
      <c r="C43" s="483"/>
      <c r="D43" s="483"/>
      <c r="E43" s="483"/>
      <c r="F43" s="482"/>
      <c r="G43" s="480"/>
    </row>
    <row r="44" spans="1:10" ht="18" customHeight="1">
      <c r="G44" s="482"/>
    </row>
  </sheetData>
  <mergeCells count="5">
    <mergeCell ref="A1:G1"/>
    <mergeCell ref="A2:A3"/>
    <mergeCell ref="B2:B3"/>
    <mergeCell ref="C2:F2"/>
    <mergeCell ref="G2:G3"/>
  </mergeCells>
  <printOptions horizontalCentered="1" verticalCentered="1"/>
  <pageMargins left="0.15748031496062992" right="0.55118110236220474" top="0.78740157480314965" bottom="0.39370078740157483" header="0.51181102362204722" footer="0.51181102362204722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1D789-7FF1-47E8-9791-C8AEC6A64465}">
  <sheetPr>
    <tabColor indexed="24"/>
    <pageSetUpPr fitToPage="1"/>
  </sheetPr>
  <dimension ref="A1:F44"/>
  <sheetViews>
    <sheetView rightToLeft="1" view="pageBreakPreview" zoomScaleSheetLayoutView="100" workbookViewId="0">
      <selection sqref="A1:F1"/>
    </sheetView>
  </sheetViews>
  <sheetFormatPr defaultRowHeight="18.75"/>
  <cols>
    <col min="1" max="1" width="20.28515625" style="33" bestFit="1" customWidth="1"/>
    <col min="2" max="2" width="17.140625" style="30" customWidth="1"/>
    <col min="3" max="3" width="15.140625" style="30" customWidth="1"/>
    <col min="4" max="4" width="15.7109375" style="30" customWidth="1"/>
    <col min="5" max="5" width="16.85546875" style="30" customWidth="1"/>
    <col min="6" max="6" width="14" style="30" customWidth="1"/>
    <col min="7" max="248" width="9.140625" style="30"/>
    <col min="249" max="249" width="19.140625" style="30" customWidth="1"/>
    <col min="250" max="250" width="16.85546875" style="30" customWidth="1"/>
    <col min="251" max="251" width="13.42578125" style="30" customWidth="1"/>
    <col min="252" max="252" width="15" style="30" customWidth="1"/>
    <col min="253" max="253" width="15.140625" style="30" customWidth="1"/>
    <col min="254" max="254" width="12.85546875" style="30" customWidth="1"/>
    <col min="255" max="255" width="9.140625" style="30"/>
    <col min="256" max="256" width="20.28515625" style="30" bestFit="1" customWidth="1"/>
    <col min="257" max="257" width="17.140625" style="30" customWidth="1"/>
    <col min="258" max="258" width="15.140625" style="30" customWidth="1"/>
    <col min="259" max="259" width="15.7109375" style="30" customWidth="1"/>
    <col min="260" max="260" width="16.85546875" style="30" customWidth="1"/>
    <col min="261" max="261" width="14" style="30" customWidth="1"/>
    <col min="262" max="504" width="9.140625" style="30"/>
    <col min="505" max="505" width="19.140625" style="30" customWidth="1"/>
    <col min="506" max="506" width="16.85546875" style="30" customWidth="1"/>
    <col min="507" max="507" width="13.42578125" style="30" customWidth="1"/>
    <col min="508" max="508" width="15" style="30" customWidth="1"/>
    <col min="509" max="509" width="15.140625" style="30" customWidth="1"/>
    <col min="510" max="510" width="12.85546875" style="30" customWidth="1"/>
    <col min="511" max="511" width="9.140625" style="30"/>
    <col min="512" max="512" width="20.28515625" style="30" bestFit="1" customWidth="1"/>
    <col min="513" max="513" width="17.140625" style="30" customWidth="1"/>
    <col min="514" max="514" width="15.140625" style="30" customWidth="1"/>
    <col min="515" max="515" width="15.7109375" style="30" customWidth="1"/>
    <col min="516" max="516" width="16.85546875" style="30" customWidth="1"/>
    <col min="517" max="517" width="14" style="30" customWidth="1"/>
    <col min="518" max="760" width="9.140625" style="30"/>
    <col min="761" max="761" width="19.140625" style="30" customWidth="1"/>
    <col min="762" max="762" width="16.85546875" style="30" customWidth="1"/>
    <col min="763" max="763" width="13.42578125" style="30" customWidth="1"/>
    <col min="764" max="764" width="15" style="30" customWidth="1"/>
    <col min="765" max="765" width="15.140625" style="30" customWidth="1"/>
    <col min="766" max="766" width="12.85546875" style="30" customWidth="1"/>
    <col min="767" max="767" width="9.140625" style="30"/>
    <col min="768" max="768" width="20.28515625" style="30" bestFit="1" customWidth="1"/>
    <col min="769" max="769" width="17.140625" style="30" customWidth="1"/>
    <col min="770" max="770" width="15.140625" style="30" customWidth="1"/>
    <col min="771" max="771" width="15.7109375" style="30" customWidth="1"/>
    <col min="772" max="772" width="16.85546875" style="30" customWidth="1"/>
    <col min="773" max="773" width="14" style="30" customWidth="1"/>
    <col min="774" max="1016" width="9.140625" style="30"/>
    <col min="1017" max="1017" width="19.140625" style="30" customWidth="1"/>
    <col min="1018" max="1018" width="16.85546875" style="30" customWidth="1"/>
    <col min="1019" max="1019" width="13.42578125" style="30" customWidth="1"/>
    <col min="1020" max="1020" width="15" style="30" customWidth="1"/>
    <col min="1021" max="1021" width="15.140625" style="30" customWidth="1"/>
    <col min="1022" max="1022" width="12.85546875" style="30" customWidth="1"/>
    <col min="1023" max="1023" width="9.140625" style="30"/>
    <col min="1024" max="1024" width="20.28515625" style="30" bestFit="1" customWidth="1"/>
    <col min="1025" max="1025" width="17.140625" style="30" customWidth="1"/>
    <col min="1026" max="1026" width="15.140625" style="30" customWidth="1"/>
    <col min="1027" max="1027" width="15.7109375" style="30" customWidth="1"/>
    <col min="1028" max="1028" width="16.85546875" style="30" customWidth="1"/>
    <col min="1029" max="1029" width="14" style="30" customWidth="1"/>
    <col min="1030" max="1272" width="9.140625" style="30"/>
    <col min="1273" max="1273" width="19.140625" style="30" customWidth="1"/>
    <col min="1274" max="1274" width="16.85546875" style="30" customWidth="1"/>
    <col min="1275" max="1275" width="13.42578125" style="30" customWidth="1"/>
    <col min="1276" max="1276" width="15" style="30" customWidth="1"/>
    <col min="1277" max="1277" width="15.140625" style="30" customWidth="1"/>
    <col min="1278" max="1278" width="12.85546875" style="30" customWidth="1"/>
    <col min="1279" max="1279" width="9.140625" style="30"/>
    <col min="1280" max="1280" width="20.28515625" style="30" bestFit="1" customWidth="1"/>
    <col min="1281" max="1281" width="17.140625" style="30" customWidth="1"/>
    <col min="1282" max="1282" width="15.140625" style="30" customWidth="1"/>
    <col min="1283" max="1283" width="15.7109375" style="30" customWidth="1"/>
    <col min="1284" max="1284" width="16.85546875" style="30" customWidth="1"/>
    <col min="1285" max="1285" width="14" style="30" customWidth="1"/>
    <col min="1286" max="1528" width="9.140625" style="30"/>
    <col min="1529" max="1529" width="19.140625" style="30" customWidth="1"/>
    <col min="1530" max="1530" width="16.85546875" style="30" customWidth="1"/>
    <col min="1531" max="1531" width="13.42578125" style="30" customWidth="1"/>
    <col min="1532" max="1532" width="15" style="30" customWidth="1"/>
    <col min="1533" max="1533" width="15.140625" style="30" customWidth="1"/>
    <col min="1534" max="1534" width="12.85546875" style="30" customWidth="1"/>
    <col min="1535" max="1535" width="9.140625" style="30"/>
    <col min="1536" max="1536" width="20.28515625" style="30" bestFit="1" customWidth="1"/>
    <col min="1537" max="1537" width="17.140625" style="30" customWidth="1"/>
    <col min="1538" max="1538" width="15.140625" style="30" customWidth="1"/>
    <col min="1539" max="1539" width="15.7109375" style="30" customWidth="1"/>
    <col min="1540" max="1540" width="16.85546875" style="30" customWidth="1"/>
    <col min="1541" max="1541" width="14" style="30" customWidth="1"/>
    <col min="1542" max="1784" width="9.140625" style="30"/>
    <col min="1785" max="1785" width="19.140625" style="30" customWidth="1"/>
    <col min="1786" max="1786" width="16.85546875" style="30" customWidth="1"/>
    <col min="1787" max="1787" width="13.42578125" style="30" customWidth="1"/>
    <col min="1788" max="1788" width="15" style="30" customWidth="1"/>
    <col min="1789" max="1789" width="15.140625" style="30" customWidth="1"/>
    <col min="1790" max="1790" width="12.85546875" style="30" customWidth="1"/>
    <col min="1791" max="1791" width="9.140625" style="30"/>
    <col min="1792" max="1792" width="20.28515625" style="30" bestFit="1" customWidth="1"/>
    <col min="1793" max="1793" width="17.140625" style="30" customWidth="1"/>
    <col min="1794" max="1794" width="15.140625" style="30" customWidth="1"/>
    <col min="1795" max="1795" width="15.7109375" style="30" customWidth="1"/>
    <col min="1796" max="1796" width="16.85546875" style="30" customWidth="1"/>
    <col min="1797" max="1797" width="14" style="30" customWidth="1"/>
    <col min="1798" max="2040" width="9.140625" style="30"/>
    <col min="2041" max="2041" width="19.140625" style="30" customWidth="1"/>
    <col min="2042" max="2042" width="16.85546875" style="30" customWidth="1"/>
    <col min="2043" max="2043" width="13.42578125" style="30" customWidth="1"/>
    <col min="2044" max="2044" width="15" style="30" customWidth="1"/>
    <col min="2045" max="2045" width="15.140625" style="30" customWidth="1"/>
    <col min="2046" max="2046" width="12.85546875" style="30" customWidth="1"/>
    <col min="2047" max="2047" width="9.140625" style="30"/>
    <col min="2048" max="2048" width="20.28515625" style="30" bestFit="1" customWidth="1"/>
    <col min="2049" max="2049" width="17.140625" style="30" customWidth="1"/>
    <col min="2050" max="2050" width="15.140625" style="30" customWidth="1"/>
    <col min="2051" max="2051" width="15.7109375" style="30" customWidth="1"/>
    <col min="2052" max="2052" width="16.85546875" style="30" customWidth="1"/>
    <col min="2053" max="2053" width="14" style="30" customWidth="1"/>
    <col min="2054" max="2296" width="9.140625" style="30"/>
    <col min="2297" max="2297" width="19.140625" style="30" customWidth="1"/>
    <col min="2298" max="2298" width="16.85546875" style="30" customWidth="1"/>
    <col min="2299" max="2299" width="13.42578125" style="30" customWidth="1"/>
    <col min="2300" max="2300" width="15" style="30" customWidth="1"/>
    <col min="2301" max="2301" width="15.140625" style="30" customWidth="1"/>
    <col min="2302" max="2302" width="12.85546875" style="30" customWidth="1"/>
    <col min="2303" max="2303" width="9.140625" style="30"/>
    <col min="2304" max="2304" width="20.28515625" style="30" bestFit="1" customWidth="1"/>
    <col min="2305" max="2305" width="17.140625" style="30" customWidth="1"/>
    <col min="2306" max="2306" width="15.140625" style="30" customWidth="1"/>
    <col min="2307" max="2307" width="15.7109375" style="30" customWidth="1"/>
    <col min="2308" max="2308" width="16.85546875" style="30" customWidth="1"/>
    <col min="2309" max="2309" width="14" style="30" customWidth="1"/>
    <col min="2310" max="2552" width="9.140625" style="30"/>
    <col min="2553" max="2553" width="19.140625" style="30" customWidth="1"/>
    <col min="2554" max="2554" width="16.85546875" style="30" customWidth="1"/>
    <col min="2555" max="2555" width="13.42578125" style="30" customWidth="1"/>
    <col min="2556" max="2556" width="15" style="30" customWidth="1"/>
    <col min="2557" max="2557" width="15.140625" style="30" customWidth="1"/>
    <col min="2558" max="2558" width="12.85546875" style="30" customWidth="1"/>
    <col min="2559" max="2559" width="9.140625" style="30"/>
    <col min="2560" max="2560" width="20.28515625" style="30" bestFit="1" customWidth="1"/>
    <col min="2561" max="2561" width="17.140625" style="30" customWidth="1"/>
    <col min="2562" max="2562" width="15.140625" style="30" customWidth="1"/>
    <col min="2563" max="2563" width="15.7109375" style="30" customWidth="1"/>
    <col min="2564" max="2564" width="16.85546875" style="30" customWidth="1"/>
    <col min="2565" max="2565" width="14" style="30" customWidth="1"/>
    <col min="2566" max="2808" width="9.140625" style="30"/>
    <col min="2809" max="2809" width="19.140625" style="30" customWidth="1"/>
    <col min="2810" max="2810" width="16.85546875" style="30" customWidth="1"/>
    <col min="2811" max="2811" width="13.42578125" style="30" customWidth="1"/>
    <col min="2812" max="2812" width="15" style="30" customWidth="1"/>
    <col min="2813" max="2813" width="15.140625" style="30" customWidth="1"/>
    <col min="2814" max="2814" width="12.85546875" style="30" customWidth="1"/>
    <col min="2815" max="2815" width="9.140625" style="30"/>
    <col min="2816" max="2816" width="20.28515625" style="30" bestFit="1" customWidth="1"/>
    <col min="2817" max="2817" width="17.140625" style="30" customWidth="1"/>
    <col min="2818" max="2818" width="15.140625" style="30" customWidth="1"/>
    <col min="2819" max="2819" width="15.7109375" style="30" customWidth="1"/>
    <col min="2820" max="2820" width="16.85546875" style="30" customWidth="1"/>
    <col min="2821" max="2821" width="14" style="30" customWidth="1"/>
    <col min="2822" max="3064" width="9.140625" style="30"/>
    <col min="3065" max="3065" width="19.140625" style="30" customWidth="1"/>
    <col min="3066" max="3066" width="16.85546875" style="30" customWidth="1"/>
    <col min="3067" max="3067" width="13.42578125" style="30" customWidth="1"/>
    <col min="3068" max="3068" width="15" style="30" customWidth="1"/>
    <col min="3069" max="3069" width="15.140625" style="30" customWidth="1"/>
    <col min="3070" max="3070" width="12.85546875" style="30" customWidth="1"/>
    <col min="3071" max="3071" width="9.140625" style="30"/>
    <col min="3072" max="3072" width="20.28515625" style="30" bestFit="1" customWidth="1"/>
    <col min="3073" max="3073" width="17.140625" style="30" customWidth="1"/>
    <col min="3074" max="3074" width="15.140625" style="30" customWidth="1"/>
    <col min="3075" max="3075" width="15.7109375" style="30" customWidth="1"/>
    <col min="3076" max="3076" width="16.85546875" style="30" customWidth="1"/>
    <col min="3077" max="3077" width="14" style="30" customWidth="1"/>
    <col min="3078" max="3320" width="9.140625" style="30"/>
    <col min="3321" max="3321" width="19.140625" style="30" customWidth="1"/>
    <col min="3322" max="3322" width="16.85546875" style="30" customWidth="1"/>
    <col min="3323" max="3323" width="13.42578125" style="30" customWidth="1"/>
    <col min="3324" max="3324" width="15" style="30" customWidth="1"/>
    <col min="3325" max="3325" width="15.140625" style="30" customWidth="1"/>
    <col min="3326" max="3326" width="12.85546875" style="30" customWidth="1"/>
    <col min="3327" max="3327" width="9.140625" style="30"/>
    <col min="3328" max="3328" width="20.28515625" style="30" bestFit="1" customWidth="1"/>
    <col min="3329" max="3329" width="17.140625" style="30" customWidth="1"/>
    <col min="3330" max="3330" width="15.140625" style="30" customWidth="1"/>
    <col min="3331" max="3331" width="15.7109375" style="30" customWidth="1"/>
    <col min="3332" max="3332" width="16.85546875" style="30" customWidth="1"/>
    <col min="3333" max="3333" width="14" style="30" customWidth="1"/>
    <col min="3334" max="3576" width="9.140625" style="30"/>
    <col min="3577" max="3577" width="19.140625" style="30" customWidth="1"/>
    <col min="3578" max="3578" width="16.85546875" style="30" customWidth="1"/>
    <col min="3579" max="3579" width="13.42578125" style="30" customWidth="1"/>
    <col min="3580" max="3580" width="15" style="30" customWidth="1"/>
    <col min="3581" max="3581" width="15.140625" style="30" customWidth="1"/>
    <col min="3582" max="3582" width="12.85546875" style="30" customWidth="1"/>
    <col min="3583" max="3583" width="9.140625" style="30"/>
    <col min="3584" max="3584" width="20.28515625" style="30" bestFit="1" customWidth="1"/>
    <col min="3585" max="3585" width="17.140625" style="30" customWidth="1"/>
    <col min="3586" max="3586" width="15.140625" style="30" customWidth="1"/>
    <col min="3587" max="3587" width="15.7109375" style="30" customWidth="1"/>
    <col min="3588" max="3588" width="16.85546875" style="30" customWidth="1"/>
    <col min="3589" max="3589" width="14" style="30" customWidth="1"/>
    <col min="3590" max="3832" width="9.140625" style="30"/>
    <col min="3833" max="3833" width="19.140625" style="30" customWidth="1"/>
    <col min="3834" max="3834" width="16.85546875" style="30" customWidth="1"/>
    <col min="3835" max="3835" width="13.42578125" style="30" customWidth="1"/>
    <col min="3836" max="3836" width="15" style="30" customWidth="1"/>
    <col min="3837" max="3837" width="15.140625" style="30" customWidth="1"/>
    <col min="3838" max="3838" width="12.85546875" style="30" customWidth="1"/>
    <col min="3839" max="3839" width="9.140625" style="30"/>
    <col min="3840" max="3840" width="20.28515625" style="30" bestFit="1" customWidth="1"/>
    <col min="3841" max="3841" width="17.140625" style="30" customWidth="1"/>
    <col min="3842" max="3842" width="15.140625" style="30" customWidth="1"/>
    <col min="3843" max="3843" width="15.7109375" style="30" customWidth="1"/>
    <col min="3844" max="3844" width="16.85546875" style="30" customWidth="1"/>
    <col min="3845" max="3845" width="14" style="30" customWidth="1"/>
    <col min="3846" max="4088" width="9.140625" style="30"/>
    <col min="4089" max="4089" width="19.140625" style="30" customWidth="1"/>
    <col min="4090" max="4090" width="16.85546875" style="30" customWidth="1"/>
    <col min="4091" max="4091" width="13.42578125" style="30" customWidth="1"/>
    <col min="4092" max="4092" width="15" style="30" customWidth="1"/>
    <col min="4093" max="4093" width="15.140625" style="30" customWidth="1"/>
    <col min="4094" max="4094" width="12.85546875" style="30" customWidth="1"/>
    <col min="4095" max="4095" width="9.140625" style="30"/>
    <col min="4096" max="4096" width="20.28515625" style="30" bestFit="1" customWidth="1"/>
    <col min="4097" max="4097" width="17.140625" style="30" customWidth="1"/>
    <col min="4098" max="4098" width="15.140625" style="30" customWidth="1"/>
    <col min="4099" max="4099" width="15.7109375" style="30" customWidth="1"/>
    <col min="4100" max="4100" width="16.85546875" style="30" customWidth="1"/>
    <col min="4101" max="4101" width="14" style="30" customWidth="1"/>
    <col min="4102" max="4344" width="9.140625" style="30"/>
    <col min="4345" max="4345" width="19.140625" style="30" customWidth="1"/>
    <col min="4346" max="4346" width="16.85546875" style="30" customWidth="1"/>
    <col min="4347" max="4347" width="13.42578125" style="30" customWidth="1"/>
    <col min="4348" max="4348" width="15" style="30" customWidth="1"/>
    <col min="4349" max="4349" width="15.140625" style="30" customWidth="1"/>
    <col min="4350" max="4350" width="12.85546875" style="30" customWidth="1"/>
    <col min="4351" max="4351" width="9.140625" style="30"/>
    <col min="4352" max="4352" width="20.28515625" style="30" bestFit="1" customWidth="1"/>
    <col min="4353" max="4353" width="17.140625" style="30" customWidth="1"/>
    <col min="4354" max="4354" width="15.140625" style="30" customWidth="1"/>
    <col min="4355" max="4355" width="15.7109375" style="30" customWidth="1"/>
    <col min="4356" max="4356" width="16.85546875" style="30" customWidth="1"/>
    <col min="4357" max="4357" width="14" style="30" customWidth="1"/>
    <col min="4358" max="4600" width="9.140625" style="30"/>
    <col min="4601" max="4601" width="19.140625" style="30" customWidth="1"/>
    <col min="4602" max="4602" width="16.85546875" style="30" customWidth="1"/>
    <col min="4603" max="4603" width="13.42578125" style="30" customWidth="1"/>
    <col min="4604" max="4604" width="15" style="30" customWidth="1"/>
    <col min="4605" max="4605" width="15.140625" style="30" customWidth="1"/>
    <col min="4606" max="4606" width="12.85546875" style="30" customWidth="1"/>
    <col min="4607" max="4607" width="9.140625" style="30"/>
    <col min="4608" max="4608" width="20.28515625" style="30" bestFit="1" customWidth="1"/>
    <col min="4609" max="4609" width="17.140625" style="30" customWidth="1"/>
    <col min="4610" max="4610" width="15.140625" style="30" customWidth="1"/>
    <col min="4611" max="4611" width="15.7109375" style="30" customWidth="1"/>
    <col min="4612" max="4612" width="16.85546875" style="30" customWidth="1"/>
    <col min="4613" max="4613" width="14" style="30" customWidth="1"/>
    <col min="4614" max="4856" width="9.140625" style="30"/>
    <col min="4857" max="4857" width="19.140625" style="30" customWidth="1"/>
    <col min="4858" max="4858" width="16.85546875" style="30" customWidth="1"/>
    <col min="4859" max="4859" width="13.42578125" style="30" customWidth="1"/>
    <col min="4860" max="4860" width="15" style="30" customWidth="1"/>
    <col min="4861" max="4861" width="15.140625" style="30" customWidth="1"/>
    <col min="4862" max="4862" width="12.85546875" style="30" customWidth="1"/>
    <col min="4863" max="4863" width="9.140625" style="30"/>
    <col min="4864" max="4864" width="20.28515625" style="30" bestFit="1" customWidth="1"/>
    <col min="4865" max="4865" width="17.140625" style="30" customWidth="1"/>
    <col min="4866" max="4866" width="15.140625" style="30" customWidth="1"/>
    <col min="4867" max="4867" width="15.7109375" style="30" customWidth="1"/>
    <col min="4868" max="4868" width="16.85546875" style="30" customWidth="1"/>
    <col min="4869" max="4869" width="14" style="30" customWidth="1"/>
    <col min="4870" max="5112" width="9.140625" style="30"/>
    <col min="5113" max="5113" width="19.140625" style="30" customWidth="1"/>
    <col min="5114" max="5114" width="16.85546875" style="30" customWidth="1"/>
    <col min="5115" max="5115" width="13.42578125" style="30" customWidth="1"/>
    <col min="5116" max="5116" width="15" style="30" customWidth="1"/>
    <col min="5117" max="5117" width="15.140625" style="30" customWidth="1"/>
    <col min="5118" max="5118" width="12.85546875" style="30" customWidth="1"/>
    <col min="5119" max="5119" width="9.140625" style="30"/>
    <col min="5120" max="5120" width="20.28515625" style="30" bestFit="1" customWidth="1"/>
    <col min="5121" max="5121" width="17.140625" style="30" customWidth="1"/>
    <col min="5122" max="5122" width="15.140625" style="30" customWidth="1"/>
    <col min="5123" max="5123" width="15.7109375" style="30" customWidth="1"/>
    <col min="5124" max="5124" width="16.85546875" style="30" customWidth="1"/>
    <col min="5125" max="5125" width="14" style="30" customWidth="1"/>
    <col min="5126" max="5368" width="9.140625" style="30"/>
    <col min="5369" max="5369" width="19.140625" style="30" customWidth="1"/>
    <col min="5370" max="5370" width="16.85546875" style="30" customWidth="1"/>
    <col min="5371" max="5371" width="13.42578125" style="30" customWidth="1"/>
    <col min="5372" max="5372" width="15" style="30" customWidth="1"/>
    <col min="5373" max="5373" width="15.140625" style="30" customWidth="1"/>
    <col min="5374" max="5374" width="12.85546875" style="30" customWidth="1"/>
    <col min="5375" max="5375" width="9.140625" style="30"/>
    <col min="5376" max="5376" width="20.28515625" style="30" bestFit="1" customWidth="1"/>
    <col min="5377" max="5377" width="17.140625" style="30" customWidth="1"/>
    <col min="5378" max="5378" width="15.140625" style="30" customWidth="1"/>
    <col min="5379" max="5379" width="15.7109375" style="30" customWidth="1"/>
    <col min="5380" max="5380" width="16.85546875" style="30" customWidth="1"/>
    <col min="5381" max="5381" width="14" style="30" customWidth="1"/>
    <col min="5382" max="5624" width="9.140625" style="30"/>
    <col min="5625" max="5625" width="19.140625" style="30" customWidth="1"/>
    <col min="5626" max="5626" width="16.85546875" style="30" customWidth="1"/>
    <col min="5627" max="5627" width="13.42578125" style="30" customWidth="1"/>
    <col min="5628" max="5628" width="15" style="30" customWidth="1"/>
    <col min="5629" max="5629" width="15.140625" style="30" customWidth="1"/>
    <col min="5630" max="5630" width="12.85546875" style="30" customWidth="1"/>
    <col min="5631" max="5631" width="9.140625" style="30"/>
    <col min="5632" max="5632" width="20.28515625" style="30" bestFit="1" customWidth="1"/>
    <col min="5633" max="5633" width="17.140625" style="30" customWidth="1"/>
    <col min="5634" max="5634" width="15.140625" style="30" customWidth="1"/>
    <col min="5635" max="5635" width="15.7109375" style="30" customWidth="1"/>
    <col min="5636" max="5636" width="16.85546875" style="30" customWidth="1"/>
    <col min="5637" max="5637" width="14" style="30" customWidth="1"/>
    <col min="5638" max="5880" width="9.140625" style="30"/>
    <col min="5881" max="5881" width="19.140625" style="30" customWidth="1"/>
    <col min="5882" max="5882" width="16.85546875" style="30" customWidth="1"/>
    <col min="5883" max="5883" width="13.42578125" style="30" customWidth="1"/>
    <col min="5884" max="5884" width="15" style="30" customWidth="1"/>
    <col min="5885" max="5885" width="15.140625" style="30" customWidth="1"/>
    <col min="5886" max="5886" width="12.85546875" style="30" customWidth="1"/>
    <col min="5887" max="5887" width="9.140625" style="30"/>
    <col min="5888" max="5888" width="20.28515625" style="30" bestFit="1" customWidth="1"/>
    <col min="5889" max="5889" width="17.140625" style="30" customWidth="1"/>
    <col min="5890" max="5890" width="15.140625" style="30" customWidth="1"/>
    <col min="5891" max="5891" width="15.7109375" style="30" customWidth="1"/>
    <col min="5892" max="5892" width="16.85546875" style="30" customWidth="1"/>
    <col min="5893" max="5893" width="14" style="30" customWidth="1"/>
    <col min="5894" max="6136" width="9.140625" style="30"/>
    <col min="6137" max="6137" width="19.140625" style="30" customWidth="1"/>
    <col min="6138" max="6138" width="16.85546875" style="30" customWidth="1"/>
    <col min="6139" max="6139" width="13.42578125" style="30" customWidth="1"/>
    <col min="6140" max="6140" width="15" style="30" customWidth="1"/>
    <col min="6141" max="6141" width="15.140625" style="30" customWidth="1"/>
    <col min="6142" max="6142" width="12.85546875" style="30" customWidth="1"/>
    <col min="6143" max="6143" width="9.140625" style="30"/>
    <col min="6144" max="6144" width="20.28515625" style="30" bestFit="1" customWidth="1"/>
    <col min="6145" max="6145" width="17.140625" style="30" customWidth="1"/>
    <col min="6146" max="6146" width="15.140625" style="30" customWidth="1"/>
    <col min="6147" max="6147" width="15.7109375" style="30" customWidth="1"/>
    <col min="6148" max="6148" width="16.85546875" style="30" customWidth="1"/>
    <col min="6149" max="6149" width="14" style="30" customWidth="1"/>
    <col min="6150" max="6392" width="9.140625" style="30"/>
    <col min="6393" max="6393" width="19.140625" style="30" customWidth="1"/>
    <col min="6394" max="6394" width="16.85546875" style="30" customWidth="1"/>
    <col min="6395" max="6395" width="13.42578125" style="30" customWidth="1"/>
    <col min="6396" max="6396" width="15" style="30" customWidth="1"/>
    <col min="6397" max="6397" width="15.140625" style="30" customWidth="1"/>
    <col min="6398" max="6398" width="12.85546875" style="30" customWidth="1"/>
    <col min="6399" max="6399" width="9.140625" style="30"/>
    <col min="6400" max="6400" width="20.28515625" style="30" bestFit="1" customWidth="1"/>
    <col min="6401" max="6401" width="17.140625" style="30" customWidth="1"/>
    <col min="6402" max="6402" width="15.140625" style="30" customWidth="1"/>
    <col min="6403" max="6403" width="15.7109375" style="30" customWidth="1"/>
    <col min="6404" max="6404" width="16.85546875" style="30" customWidth="1"/>
    <col min="6405" max="6405" width="14" style="30" customWidth="1"/>
    <col min="6406" max="6648" width="9.140625" style="30"/>
    <col min="6649" max="6649" width="19.140625" style="30" customWidth="1"/>
    <col min="6650" max="6650" width="16.85546875" style="30" customWidth="1"/>
    <col min="6651" max="6651" width="13.42578125" style="30" customWidth="1"/>
    <col min="6652" max="6652" width="15" style="30" customWidth="1"/>
    <col min="6653" max="6653" width="15.140625" style="30" customWidth="1"/>
    <col min="6654" max="6654" width="12.85546875" style="30" customWidth="1"/>
    <col min="6655" max="6655" width="9.140625" style="30"/>
    <col min="6656" max="6656" width="20.28515625" style="30" bestFit="1" customWidth="1"/>
    <col min="6657" max="6657" width="17.140625" style="30" customWidth="1"/>
    <col min="6658" max="6658" width="15.140625" style="30" customWidth="1"/>
    <col min="6659" max="6659" width="15.7109375" style="30" customWidth="1"/>
    <col min="6660" max="6660" width="16.85546875" style="30" customWidth="1"/>
    <col min="6661" max="6661" width="14" style="30" customWidth="1"/>
    <col min="6662" max="6904" width="9.140625" style="30"/>
    <col min="6905" max="6905" width="19.140625" style="30" customWidth="1"/>
    <col min="6906" max="6906" width="16.85546875" style="30" customWidth="1"/>
    <col min="6907" max="6907" width="13.42578125" style="30" customWidth="1"/>
    <col min="6908" max="6908" width="15" style="30" customWidth="1"/>
    <col min="6909" max="6909" width="15.140625" style="30" customWidth="1"/>
    <col min="6910" max="6910" width="12.85546875" style="30" customWidth="1"/>
    <col min="6911" max="6911" width="9.140625" style="30"/>
    <col min="6912" max="6912" width="20.28515625" style="30" bestFit="1" customWidth="1"/>
    <col min="6913" max="6913" width="17.140625" style="30" customWidth="1"/>
    <col min="6914" max="6914" width="15.140625" style="30" customWidth="1"/>
    <col min="6915" max="6915" width="15.7109375" style="30" customWidth="1"/>
    <col min="6916" max="6916" width="16.85546875" style="30" customWidth="1"/>
    <col min="6917" max="6917" width="14" style="30" customWidth="1"/>
    <col min="6918" max="7160" width="9.140625" style="30"/>
    <col min="7161" max="7161" width="19.140625" style="30" customWidth="1"/>
    <col min="7162" max="7162" width="16.85546875" style="30" customWidth="1"/>
    <col min="7163" max="7163" width="13.42578125" style="30" customWidth="1"/>
    <col min="7164" max="7164" width="15" style="30" customWidth="1"/>
    <col min="7165" max="7165" width="15.140625" style="30" customWidth="1"/>
    <col min="7166" max="7166" width="12.85546875" style="30" customWidth="1"/>
    <col min="7167" max="7167" width="9.140625" style="30"/>
    <col min="7168" max="7168" width="20.28515625" style="30" bestFit="1" customWidth="1"/>
    <col min="7169" max="7169" width="17.140625" style="30" customWidth="1"/>
    <col min="7170" max="7170" width="15.140625" style="30" customWidth="1"/>
    <col min="7171" max="7171" width="15.7109375" style="30" customWidth="1"/>
    <col min="7172" max="7172" width="16.85546875" style="30" customWidth="1"/>
    <col min="7173" max="7173" width="14" style="30" customWidth="1"/>
    <col min="7174" max="7416" width="9.140625" style="30"/>
    <col min="7417" max="7417" width="19.140625" style="30" customWidth="1"/>
    <col min="7418" max="7418" width="16.85546875" style="30" customWidth="1"/>
    <col min="7419" max="7419" width="13.42578125" style="30" customWidth="1"/>
    <col min="7420" max="7420" width="15" style="30" customWidth="1"/>
    <col min="7421" max="7421" width="15.140625" style="30" customWidth="1"/>
    <col min="7422" max="7422" width="12.85546875" style="30" customWidth="1"/>
    <col min="7423" max="7423" width="9.140625" style="30"/>
    <col min="7424" max="7424" width="20.28515625" style="30" bestFit="1" customWidth="1"/>
    <col min="7425" max="7425" width="17.140625" style="30" customWidth="1"/>
    <col min="7426" max="7426" width="15.140625" style="30" customWidth="1"/>
    <col min="7427" max="7427" width="15.7109375" style="30" customWidth="1"/>
    <col min="7428" max="7428" width="16.85546875" style="30" customWidth="1"/>
    <col min="7429" max="7429" width="14" style="30" customWidth="1"/>
    <col min="7430" max="7672" width="9.140625" style="30"/>
    <col min="7673" max="7673" width="19.140625" style="30" customWidth="1"/>
    <col min="7674" max="7674" width="16.85546875" style="30" customWidth="1"/>
    <col min="7675" max="7675" width="13.42578125" style="30" customWidth="1"/>
    <col min="7676" max="7676" width="15" style="30" customWidth="1"/>
    <col min="7677" max="7677" width="15.140625" style="30" customWidth="1"/>
    <col min="7678" max="7678" width="12.85546875" style="30" customWidth="1"/>
    <col min="7679" max="7679" width="9.140625" style="30"/>
    <col min="7680" max="7680" width="20.28515625" style="30" bestFit="1" customWidth="1"/>
    <col min="7681" max="7681" width="17.140625" style="30" customWidth="1"/>
    <col min="7682" max="7682" width="15.140625" style="30" customWidth="1"/>
    <col min="7683" max="7683" width="15.7109375" style="30" customWidth="1"/>
    <col min="7684" max="7684" width="16.85546875" style="30" customWidth="1"/>
    <col min="7685" max="7685" width="14" style="30" customWidth="1"/>
    <col min="7686" max="7928" width="9.140625" style="30"/>
    <col min="7929" max="7929" width="19.140625" style="30" customWidth="1"/>
    <col min="7930" max="7930" width="16.85546875" style="30" customWidth="1"/>
    <col min="7931" max="7931" width="13.42578125" style="30" customWidth="1"/>
    <col min="7932" max="7932" width="15" style="30" customWidth="1"/>
    <col min="7933" max="7933" width="15.140625" style="30" customWidth="1"/>
    <col min="7934" max="7934" width="12.85546875" style="30" customWidth="1"/>
    <col min="7935" max="7935" width="9.140625" style="30"/>
    <col min="7936" max="7936" width="20.28515625" style="30" bestFit="1" customWidth="1"/>
    <col min="7937" max="7937" width="17.140625" style="30" customWidth="1"/>
    <col min="7938" max="7938" width="15.140625" style="30" customWidth="1"/>
    <col min="7939" max="7939" width="15.7109375" style="30" customWidth="1"/>
    <col min="7940" max="7940" width="16.85546875" style="30" customWidth="1"/>
    <col min="7941" max="7941" width="14" style="30" customWidth="1"/>
    <col min="7942" max="8184" width="9.140625" style="30"/>
    <col min="8185" max="8185" width="19.140625" style="30" customWidth="1"/>
    <col min="8186" max="8186" width="16.85546875" style="30" customWidth="1"/>
    <col min="8187" max="8187" width="13.42578125" style="30" customWidth="1"/>
    <col min="8188" max="8188" width="15" style="30" customWidth="1"/>
    <col min="8189" max="8189" width="15.140625" style="30" customWidth="1"/>
    <col min="8190" max="8190" width="12.85546875" style="30" customWidth="1"/>
    <col min="8191" max="8191" width="9.140625" style="30"/>
    <col min="8192" max="8192" width="20.28515625" style="30" bestFit="1" customWidth="1"/>
    <col min="8193" max="8193" width="17.140625" style="30" customWidth="1"/>
    <col min="8194" max="8194" width="15.140625" style="30" customWidth="1"/>
    <col min="8195" max="8195" width="15.7109375" style="30" customWidth="1"/>
    <col min="8196" max="8196" width="16.85546875" style="30" customWidth="1"/>
    <col min="8197" max="8197" width="14" style="30" customWidth="1"/>
    <col min="8198" max="8440" width="9.140625" style="30"/>
    <col min="8441" max="8441" width="19.140625" style="30" customWidth="1"/>
    <col min="8442" max="8442" width="16.85546875" style="30" customWidth="1"/>
    <col min="8443" max="8443" width="13.42578125" style="30" customWidth="1"/>
    <col min="8444" max="8444" width="15" style="30" customWidth="1"/>
    <col min="8445" max="8445" width="15.140625" style="30" customWidth="1"/>
    <col min="8446" max="8446" width="12.85546875" style="30" customWidth="1"/>
    <col min="8447" max="8447" width="9.140625" style="30"/>
    <col min="8448" max="8448" width="20.28515625" style="30" bestFit="1" customWidth="1"/>
    <col min="8449" max="8449" width="17.140625" style="30" customWidth="1"/>
    <col min="8450" max="8450" width="15.140625" style="30" customWidth="1"/>
    <col min="8451" max="8451" width="15.7109375" style="30" customWidth="1"/>
    <col min="8452" max="8452" width="16.85546875" style="30" customWidth="1"/>
    <col min="8453" max="8453" width="14" style="30" customWidth="1"/>
    <col min="8454" max="8696" width="9.140625" style="30"/>
    <col min="8697" max="8697" width="19.140625" style="30" customWidth="1"/>
    <col min="8698" max="8698" width="16.85546875" style="30" customWidth="1"/>
    <col min="8699" max="8699" width="13.42578125" style="30" customWidth="1"/>
    <col min="8700" max="8700" width="15" style="30" customWidth="1"/>
    <col min="8701" max="8701" width="15.140625" style="30" customWidth="1"/>
    <col min="8702" max="8702" width="12.85546875" style="30" customWidth="1"/>
    <col min="8703" max="8703" width="9.140625" style="30"/>
    <col min="8704" max="8704" width="20.28515625" style="30" bestFit="1" customWidth="1"/>
    <col min="8705" max="8705" width="17.140625" style="30" customWidth="1"/>
    <col min="8706" max="8706" width="15.140625" style="30" customWidth="1"/>
    <col min="8707" max="8707" width="15.7109375" style="30" customWidth="1"/>
    <col min="8708" max="8708" width="16.85546875" style="30" customWidth="1"/>
    <col min="8709" max="8709" width="14" style="30" customWidth="1"/>
    <col min="8710" max="8952" width="9.140625" style="30"/>
    <col min="8953" max="8953" width="19.140625" style="30" customWidth="1"/>
    <col min="8954" max="8954" width="16.85546875" style="30" customWidth="1"/>
    <col min="8955" max="8955" width="13.42578125" style="30" customWidth="1"/>
    <col min="8956" max="8956" width="15" style="30" customWidth="1"/>
    <col min="8957" max="8957" width="15.140625" style="30" customWidth="1"/>
    <col min="8958" max="8958" width="12.85546875" style="30" customWidth="1"/>
    <col min="8959" max="8959" width="9.140625" style="30"/>
    <col min="8960" max="8960" width="20.28515625" style="30" bestFit="1" customWidth="1"/>
    <col min="8961" max="8961" width="17.140625" style="30" customWidth="1"/>
    <col min="8962" max="8962" width="15.140625" style="30" customWidth="1"/>
    <col min="8963" max="8963" width="15.7109375" style="30" customWidth="1"/>
    <col min="8964" max="8964" width="16.85546875" style="30" customWidth="1"/>
    <col min="8965" max="8965" width="14" style="30" customWidth="1"/>
    <col min="8966" max="9208" width="9.140625" style="30"/>
    <col min="9209" max="9209" width="19.140625" style="30" customWidth="1"/>
    <col min="9210" max="9210" width="16.85546875" style="30" customWidth="1"/>
    <col min="9211" max="9211" width="13.42578125" style="30" customWidth="1"/>
    <col min="9212" max="9212" width="15" style="30" customWidth="1"/>
    <col min="9213" max="9213" width="15.140625" style="30" customWidth="1"/>
    <col min="9214" max="9214" width="12.85546875" style="30" customWidth="1"/>
    <col min="9215" max="9215" width="9.140625" style="30"/>
    <col min="9216" max="9216" width="20.28515625" style="30" bestFit="1" customWidth="1"/>
    <col min="9217" max="9217" width="17.140625" style="30" customWidth="1"/>
    <col min="9218" max="9218" width="15.140625" style="30" customWidth="1"/>
    <col min="9219" max="9219" width="15.7109375" style="30" customWidth="1"/>
    <col min="9220" max="9220" width="16.85546875" style="30" customWidth="1"/>
    <col min="9221" max="9221" width="14" style="30" customWidth="1"/>
    <col min="9222" max="9464" width="9.140625" style="30"/>
    <col min="9465" max="9465" width="19.140625" style="30" customWidth="1"/>
    <col min="9466" max="9466" width="16.85546875" style="30" customWidth="1"/>
    <col min="9467" max="9467" width="13.42578125" style="30" customWidth="1"/>
    <col min="9468" max="9468" width="15" style="30" customWidth="1"/>
    <col min="9469" max="9469" width="15.140625" style="30" customWidth="1"/>
    <col min="9470" max="9470" width="12.85546875" style="30" customWidth="1"/>
    <col min="9471" max="9471" width="9.140625" style="30"/>
    <col min="9472" max="9472" width="20.28515625" style="30" bestFit="1" customWidth="1"/>
    <col min="9473" max="9473" width="17.140625" style="30" customWidth="1"/>
    <col min="9474" max="9474" width="15.140625" style="30" customWidth="1"/>
    <col min="9475" max="9475" width="15.7109375" style="30" customWidth="1"/>
    <col min="9476" max="9476" width="16.85546875" style="30" customWidth="1"/>
    <col min="9477" max="9477" width="14" style="30" customWidth="1"/>
    <col min="9478" max="9720" width="9.140625" style="30"/>
    <col min="9721" max="9721" width="19.140625" style="30" customWidth="1"/>
    <col min="9722" max="9722" width="16.85546875" style="30" customWidth="1"/>
    <col min="9723" max="9723" width="13.42578125" style="30" customWidth="1"/>
    <col min="9724" max="9724" width="15" style="30" customWidth="1"/>
    <col min="9725" max="9725" width="15.140625" style="30" customWidth="1"/>
    <col min="9726" max="9726" width="12.85546875" style="30" customWidth="1"/>
    <col min="9727" max="9727" width="9.140625" style="30"/>
    <col min="9728" max="9728" width="20.28515625" style="30" bestFit="1" customWidth="1"/>
    <col min="9729" max="9729" width="17.140625" style="30" customWidth="1"/>
    <col min="9730" max="9730" width="15.140625" style="30" customWidth="1"/>
    <col min="9731" max="9731" width="15.7109375" style="30" customWidth="1"/>
    <col min="9732" max="9732" width="16.85546875" style="30" customWidth="1"/>
    <col min="9733" max="9733" width="14" style="30" customWidth="1"/>
    <col min="9734" max="9976" width="9.140625" style="30"/>
    <col min="9977" max="9977" width="19.140625" style="30" customWidth="1"/>
    <col min="9978" max="9978" width="16.85546875" style="30" customWidth="1"/>
    <col min="9979" max="9979" width="13.42578125" style="30" customWidth="1"/>
    <col min="9980" max="9980" width="15" style="30" customWidth="1"/>
    <col min="9981" max="9981" width="15.140625" style="30" customWidth="1"/>
    <col min="9982" max="9982" width="12.85546875" style="30" customWidth="1"/>
    <col min="9983" max="9983" width="9.140625" style="30"/>
    <col min="9984" max="9984" width="20.28515625" style="30" bestFit="1" customWidth="1"/>
    <col min="9985" max="9985" width="17.140625" style="30" customWidth="1"/>
    <col min="9986" max="9986" width="15.140625" style="30" customWidth="1"/>
    <col min="9987" max="9987" width="15.7109375" style="30" customWidth="1"/>
    <col min="9988" max="9988" width="16.85546875" style="30" customWidth="1"/>
    <col min="9989" max="9989" width="14" style="30" customWidth="1"/>
    <col min="9990" max="10232" width="9.140625" style="30"/>
    <col min="10233" max="10233" width="19.140625" style="30" customWidth="1"/>
    <col min="10234" max="10234" width="16.85546875" style="30" customWidth="1"/>
    <col min="10235" max="10235" width="13.42578125" style="30" customWidth="1"/>
    <col min="10236" max="10236" width="15" style="30" customWidth="1"/>
    <col min="10237" max="10237" width="15.140625" style="30" customWidth="1"/>
    <col min="10238" max="10238" width="12.85546875" style="30" customWidth="1"/>
    <col min="10239" max="10239" width="9.140625" style="30"/>
    <col min="10240" max="10240" width="20.28515625" style="30" bestFit="1" customWidth="1"/>
    <col min="10241" max="10241" width="17.140625" style="30" customWidth="1"/>
    <col min="10242" max="10242" width="15.140625" style="30" customWidth="1"/>
    <col min="10243" max="10243" width="15.7109375" style="30" customWidth="1"/>
    <col min="10244" max="10244" width="16.85546875" style="30" customWidth="1"/>
    <col min="10245" max="10245" width="14" style="30" customWidth="1"/>
    <col min="10246" max="10488" width="9.140625" style="30"/>
    <col min="10489" max="10489" width="19.140625" style="30" customWidth="1"/>
    <col min="10490" max="10490" width="16.85546875" style="30" customWidth="1"/>
    <col min="10491" max="10491" width="13.42578125" style="30" customWidth="1"/>
    <col min="10492" max="10492" width="15" style="30" customWidth="1"/>
    <col min="10493" max="10493" width="15.140625" style="30" customWidth="1"/>
    <col min="10494" max="10494" width="12.85546875" style="30" customWidth="1"/>
    <col min="10495" max="10495" width="9.140625" style="30"/>
    <col min="10496" max="10496" width="20.28515625" style="30" bestFit="1" customWidth="1"/>
    <col min="10497" max="10497" width="17.140625" style="30" customWidth="1"/>
    <col min="10498" max="10498" width="15.140625" style="30" customWidth="1"/>
    <col min="10499" max="10499" width="15.7109375" style="30" customWidth="1"/>
    <col min="10500" max="10500" width="16.85546875" style="30" customWidth="1"/>
    <col min="10501" max="10501" width="14" style="30" customWidth="1"/>
    <col min="10502" max="10744" width="9.140625" style="30"/>
    <col min="10745" max="10745" width="19.140625" style="30" customWidth="1"/>
    <col min="10746" max="10746" width="16.85546875" style="30" customWidth="1"/>
    <col min="10747" max="10747" width="13.42578125" style="30" customWidth="1"/>
    <col min="10748" max="10748" width="15" style="30" customWidth="1"/>
    <col min="10749" max="10749" width="15.140625" style="30" customWidth="1"/>
    <col min="10750" max="10750" width="12.85546875" style="30" customWidth="1"/>
    <col min="10751" max="10751" width="9.140625" style="30"/>
    <col min="10752" max="10752" width="20.28515625" style="30" bestFit="1" customWidth="1"/>
    <col min="10753" max="10753" width="17.140625" style="30" customWidth="1"/>
    <col min="10754" max="10754" width="15.140625" style="30" customWidth="1"/>
    <col min="10755" max="10755" width="15.7109375" style="30" customWidth="1"/>
    <col min="10756" max="10756" width="16.85546875" style="30" customWidth="1"/>
    <col min="10757" max="10757" width="14" style="30" customWidth="1"/>
    <col min="10758" max="11000" width="9.140625" style="30"/>
    <col min="11001" max="11001" width="19.140625" style="30" customWidth="1"/>
    <col min="11002" max="11002" width="16.85546875" style="30" customWidth="1"/>
    <col min="11003" max="11003" width="13.42578125" style="30" customWidth="1"/>
    <col min="11004" max="11004" width="15" style="30" customWidth="1"/>
    <col min="11005" max="11005" width="15.140625" style="30" customWidth="1"/>
    <col min="11006" max="11006" width="12.85546875" style="30" customWidth="1"/>
    <col min="11007" max="11007" width="9.140625" style="30"/>
    <col min="11008" max="11008" width="20.28515625" style="30" bestFit="1" customWidth="1"/>
    <col min="11009" max="11009" width="17.140625" style="30" customWidth="1"/>
    <col min="11010" max="11010" width="15.140625" style="30" customWidth="1"/>
    <col min="11011" max="11011" width="15.7109375" style="30" customWidth="1"/>
    <col min="11012" max="11012" width="16.85546875" style="30" customWidth="1"/>
    <col min="11013" max="11013" width="14" style="30" customWidth="1"/>
    <col min="11014" max="11256" width="9.140625" style="30"/>
    <col min="11257" max="11257" width="19.140625" style="30" customWidth="1"/>
    <col min="11258" max="11258" width="16.85546875" style="30" customWidth="1"/>
    <col min="11259" max="11259" width="13.42578125" style="30" customWidth="1"/>
    <col min="11260" max="11260" width="15" style="30" customWidth="1"/>
    <col min="11261" max="11261" width="15.140625" style="30" customWidth="1"/>
    <col min="11262" max="11262" width="12.85546875" style="30" customWidth="1"/>
    <col min="11263" max="11263" width="9.140625" style="30"/>
    <col min="11264" max="11264" width="20.28515625" style="30" bestFit="1" customWidth="1"/>
    <col min="11265" max="11265" width="17.140625" style="30" customWidth="1"/>
    <col min="11266" max="11266" width="15.140625" style="30" customWidth="1"/>
    <col min="11267" max="11267" width="15.7109375" style="30" customWidth="1"/>
    <col min="11268" max="11268" width="16.85546875" style="30" customWidth="1"/>
    <col min="11269" max="11269" width="14" style="30" customWidth="1"/>
    <col min="11270" max="11512" width="9.140625" style="30"/>
    <col min="11513" max="11513" width="19.140625" style="30" customWidth="1"/>
    <col min="11514" max="11514" width="16.85546875" style="30" customWidth="1"/>
    <col min="11515" max="11515" width="13.42578125" style="30" customWidth="1"/>
    <col min="11516" max="11516" width="15" style="30" customWidth="1"/>
    <col min="11517" max="11517" width="15.140625" style="30" customWidth="1"/>
    <col min="11518" max="11518" width="12.85546875" style="30" customWidth="1"/>
    <col min="11519" max="11519" width="9.140625" style="30"/>
    <col min="11520" max="11520" width="20.28515625" style="30" bestFit="1" customWidth="1"/>
    <col min="11521" max="11521" width="17.140625" style="30" customWidth="1"/>
    <col min="11522" max="11522" width="15.140625" style="30" customWidth="1"/>
    <col min="11523" max="11523" width="15.7109375" style="30" customWidth="1"/>
    <col min="11524" max="11524" width="16.85546875" style="30" customWidth="1"/>
    <col min="11525" max="11525" width="14" style="30" customWidth="1"/>
    <col min="11526" max="11768" width="9.140625" style="30"/>
    <col min="11769" max="11769" width="19.140625" style="30" customWidth="1"/>
    <col min="11770" max="11770" width="16.85546875" style="30" customWidth="1"/>
    <col min="11771" max="11771" width="13.42578125" style="30" customWidth="1"/>
    <col min="11772" max="11772" width="15" style="30" customWidth="1"/>
    <col min="11773" max="11773" width="15.140625" style="30" customWidth="1"/>
    <col min="11774" max="11774" width="12.85546875" style="30" customWidth="1"/>
    <col min="11775" max="11775" width="9.140625" style="30"/>
    <col min="11776" max="11776" width="20.28515625" style="30" bestFit="1" customWidth="1"/>
    <col min="11777" max="11777" width="17.140625" style="30" customWidth="1"/>
    <col min="11778" max="11778" width="15.140625" style="30" customWidth="1"/>
    <col min="11779" max="11779" width="15.7109375" style="30" customWidth="1"/>
    <col min="11780" max="11780" width="16.85546875" style="30" customWidth="1"/>
    <col min="11781" max="11781" width="14" style="30" customWidth="1"/>
    <col min="11782" max="12024" width="9.140625" style="30"/>
    <col min="12025" max="12025" width="19.140625" style="30" customWidth="1"/>
    <col min="12026" max="12026" width="16.85546875" style="30" customWidth="1"/>
    <col min="12027" max="12027" width="13.42578125" style="30" customWidth="1"/>
    <col min="12028" max="12028" width="15" style="30" customWidth="1"/>
    <col min="12029" max="12029" width="15.140625" style="30" customWidth="1"/>
    <col min="12030" max="12030" width="12.85546875" style="30" customWidth="1"/>
    <col min="12031" max="12031" width="9.140625" style="30"/>
    <col min="12032" max="12032" width="20.28515625" style="30" bestFit="1" customWidth="1"/>
    <col min="12033" max="12033" width="17.140625" style="30" customWidth="1"/>
    <col min="12034" max="12034" width="15.140625" style="30" customWidth="1"/>
    <col min="12035" max="12035" width="15.7109375" style="30" customWidth="1"/>
    <col min="12036" max="12036" width="16.85546875" style="30" customWidth="1"/>
    <col min="12037" max="12037" width="14" style="30" customWidth="1"/>
    <col min="12038" max="12280" width="9.140625" style="30"/>
    <col min="12281" max="12281" width="19.140625" style="30" customWidth="1"/>
    <col min="12282" max="12282" width="16.85546875" style="30" customWidth="1"/>
    <col min="12283" max="12283" width="13.42578125" style="30" customWidth="1"/>
    <col min="12284" max="12284" width="15" style="30" customWidth="1"/>
    <col min="12285" max="12285" width="15.140625" style="30" customWidth="1"/>
    <col min="12286" max="12286" width="12.85546875" style="30" customWidth="1"/>
    <col min="12287" max="12287" width="9.140625" style="30"/>
    <col min="12288" max="12288" width="20.28515625" style="30" bestFit="1" customWidth="1"/>
    <col min="12289" max="12289" width="17.140625" style="30" customWidth="1"/>
    <col min="12290" max="12290" width="15.140625" style="30" customWidth="1"/>
    <col min="12291" max="12291" width="15.7109375" style="30" customWidth="1"/>
    <col min="12292" max="12292" width="16.85546875" style="30" customWidth="1"/>
    <col min="12293" max="12293" width="14" style="30" customWidth="1"/>
    <col min="12294" max="12536" width="9.140625" style="30"/>
    <col min="12537" max="12537" width="19.140625" style="30" customWidth="1"/>
    <col min="12538" max="12538" width="16.85546875" style="30" customWidth="1"/>
    <col min="12539" max="12539" width="13.42578125" style="30" customWidth="1"/>
    <col min="12540" max="12540" width="15" style="30" customWidth="1"/>
    <col min="12541" max="12541" width="15.140625" style="30" customWidth="1"/>
    <col min="12542" max="12542" width="12.85546875" style="30" customWidth="1"/>
    <col min="12543" max="12543" width="9.140625" style="30"/>
    <col min="12544" max="12544" width="20.28515625" style="30" bestFit="1" customWidth="1"/>
    <col min="12545" max="12545" width="17.140625" style="30" customWidth="1"/>
    <col min="12546" max="12546" width="15.140625" style="30" customWidth="1"/>
    <col min="12547" max="12547" width="15.7109375" style="30" customWidth="1"/>
    <col min="12548" max="12548" width="16.85546875" style="30" customWidth="1"/>
    <col min="12549" max="12549" width="14" style="30" customWidth="1"/>
    <col min="12550" max="12792" width="9.140625" style="30"/>
    <col min="12793" max="12793" width="19.140625" style="30" customWidth="1"/>
    <col min="12794" max="12794" width="16.85546875" style="30" customWidth="1"/>
    <col min="12795" max="12795" width="13.42578125" style="30" customWidth="1"/>
    <col min="12796" max="12796" width="15" style="30" customWidth="1"/>
    <col min="12797" max="12797" width="15.140625" style="30" customWidth="1"/>
    <col min="12798" max="12798" width="12.85546875" style="30" customWidth="1"/>
    <col min="12799" max="12799" width="9.140625" style="30"/>
    <col min="12800" max="12800" width="20.28515625" style="30" bestFit="1" customWidth="1"/>
    <col min="12801" max="12801" width="17.140625" style="30" customWidth="1"/>
    <col min="12802" max="12802" width="15.140625" style="30" customWidth="1"/>
    <col min="12803" max="12803" width="15.7109375" style="30" customWidth="1"/>
    <col min="12804" max="12804" width="16.85546875" style="30" customWidth="1"/>
    <col min="12805" max="12805" width="14" style="30" customWidth="1"/>
    <col min="12806" max="13048" width="9.140625" style="30"/>
    <col min="13049" max="13049" width="19.140625" style="30" customWidth="1"/>
    <col min="13050" max="13050" width="16.85546875" style="30" customWidth="1"/>
    <col min="13051" max="13051" width="13.42578125" style="30" customWidth="1"/>
    <col min="13052" max="13052" width="15" style="30" customWidth="1"/>
    <col min="13053" max="13053" width="15.140625" style="30" customWidth="1"/>
    <col min="13054" max="13054" width="12.85546875" style="30" customWidth="1"/>
    <col min="13055" max="13055" width="9.140625" style="30"/>
    <col min="13056" max="13056" width="20.28515625" style="30" bestFit="1" customWidth="1"/>
    <col min="13057" max="13057" width="17.140625" style="30" customWidth="1"/>
    <col min="13058" max="13058" width="15.140625" style="30" customWidth="1"/>
    <col min="13059" max="13059" width="15.7109375" style="30" customWidth="1"/>
    <col min="13060" max="13060" width="16.85546875" style="30" customWidth="1"/>
    <col min="13061" max="13061" width="14" style="30" customWidth="1"/>
    <col min="13062" max="13304" width="9.140625" style="30"/>
    <col min="13305" max="13305" width="19.140625" style="30" customWidth="1"/>
    <col min="13306" max="13306" width="16.85546875" style="30" customWidth="1"/>
    <col min="13307" max="13307" width="13.42578125" style="30" customWidth="1"/>
    <col min="13308" max="13308" width="15" style="30" customWidth="1"/>
    <col min="13309" max="13309" width="15.140625" style="30" customWidth="1"/>
    <col min="13310" max="13310" width="12.85546875" style="30" customWidth="1"/>
    <col min="13311" max="13311" width="9.140625" style="30"/>
    <col min="13312" max="13312" width="20.28515625" style="30" bestFit="1" customWidth="1"/>
    <col min="13313" max="13313" width="17.140625" style="30" customWidth="1"/>
    <col min="13314" max="13314" width="15.140625" style="30" customWidth="1"/>
    <col min="13315" max="13315" width="15.7109375" style="30" customWidth="1"/>
    <col min="13316" max="13316" width="16.85546875" style="30" customWidth="1"/>
    <col min="13317" max="13317" width="14" style="30" customWidth="1"/>
    <col min="13318" max="13560" width="9.140625" style="30"/>
    <col min="13561" max="13561" width="19.140625" style="30" customWidth="1"/>
    <col min="13562" max="13562" width="16.85546875" style="30" customWidth="1"/>
    <col min="13563" max="13563" width="13.42578125" style="30" customWidth="1"/>
    <col min="13564" max="13564" width="15" style="30" customWidth="1"/>
    <col min="13565" max="13565" width="15.140625" style="30" customWidth="1"/>
    <col min="13566" max="13566" width="12.85546875" style="30" customWidth="1"/>
    <col min="13567" max="13567" width="9.140625" style="30"/>
    <col min="13568" max="13568" width="20.28515625" style="30" bestFit="1" customWidth="1"/>
    <col min="13569" max="13569" width="17.140625" style="30" customWidth="1"/>
    <col min="13570" max="13570" width="15.140625" style="30" customWidth="1"/>
    <col min="13571" max="13571" width="15.7109375" style="30" customWidth="1"/>
    <col min="13572" max="13572" width="16.85546875" style="30" customWidth="1"/>
    <col min="13573" max="13573" width="14" style="30" customWidth="1"/>
    <col min="13574" max="13816" width="9.140625" style="30"/>
    <col min="13817" max="13817" width="19.140625" style="30" customWidth="1"/>
    <col min="13818" max="13818" width="16.85546875" style="30" customWidth="1"/>
    <col min="13819" max="13819" width="13.42578125" style="30" customWidth="1"/>
    <col min="13820" max="13820" width="15" style="30" customWidth="1"/>
    <col min="13821" max="13821" width="15.140625" style="30" customWidth="1"/>
    <col min="13822" max="13822" width="12.85546875" style="30" customWidth="1"/>
    <col min="13823" max="13823" width="9.140625" style="30"/>
    <col min="13824" max="13824" width="20.28515625" style="30" bestFit="1" customWidth="1"/>
    <col min="13825" max="13825" width="17.140625" style="30" customWidth="1"/>
    <col min="13826" max="13826" width="15.140625" style="30" customWidth="1"/>
    <col min="13827" max="13827" width="15.7109375" style="30" customWidth="1"/>
    <col min="13828" max="13828" width="16.85546875" style="30" customWidth="1"/>
    <col min="13829" max="13829" width="14" style="30" customWidth="1"/>
    <col min="13830" max="14072" width="9.140625" style="30"/>
    <col min="14073" max="14073" width="19.140625" style="30" customWidth="1"/>
    <col min="14074" max="14074" width="16.85546875" style="30" customWidth="1"/>
    <col min="14075" max="14075" width="13.42578125" style="30" customWidth="1"/>
    <col min="14076" max="14076" width="15" style="30" customWidth="1"/>
    <col min="14077" max="14077" width="15.140625" style="30" customWidth="1"/>
    <col min="14078" max="14078" width="12.85546875" style="30" customWidth="1"/>
    <col min="14079" max="14079" width="9.140625" style="30"/>
    <col min="14080" max="14080" width="20.28515625" style="30" bestFit="1" customWidth="1"/>
    <col min="14081" max="14081" width="17.140625" style="30" customWidth="1"/>
    <col min="14082" max="14082" width="15.140625" style="30" customWidth="1"/>
    <col min="14083" max="14083" width="15.7109375" style="30" customWidth="1"/>
    <col min="14084" max="14084" width="16.85546875" style="30" customWidth="1"/>
    <col min="14085" max="14085" width="14" style="30" customWidth="1"/>
    <col min="14086" max="14328" width="9.140625" style="30"/>
    <col min="14329" max="14329" width="19.140625" style="30" customWidth="1"/>
    <col min="14330" max="14330" width="16.85546875" style="30" customWidth="1"/>
    <col min="14331" max="14331" width="13.42578125" style="30" customWidth="1"/>
    <col min="14332" max="14332" width="15" style="30" customWidth="1"/>
    <col min="14333" max="14333" width="15.140625" style="30" customWidth="1"/>
    <col min="14334" max="14334" width="12.85546875" style="30" customWidth="1"/>
    <col min="14335" max="14335" width="9.140625" style="30"/>
    <col min="14336" max="14336" width="20.28515625" style="30" bestFit="1" customWidth="1"/>
    <col min="14337" max="14337" width="17.140625" style="30" customWidth="1"/>
    <col min="14338" max="14338" width="15.140625" style="30" customWidth="1"/>
    <col min="14339" max="14339" width="15.7109375" style="30" customWidth="1"/>
    <col min="14340" max="14340" width="16.85546875" style="30" customWidth="1"/>
    <col min="14341" max="14341" width="14" style="30" customWidth="1"/>
    <col min="14342" max="14584" width="9.140625" style="30"/>
    <col min="14585" max="14585" width="19.140625" style="30" customWidth="1"/>
    <col min="14586" max="14586" width="16.85546875" style="30" customWidth="1"/>
    <col min="14587" max="14587" width="13.42578125" style="30" customWidth="1"/>
    <col min="14588" max="14588" width="15" style="30" customWidth="1"/>
    <col min="14589" max="14589" width="15.140625" style="30" customWidth="1"/>
    <col min="14590" max="14590" width="12.85546875" style="30" customWidth="1"/>
    <col min="14591" max="14591" width="9.140625" style="30"/>
    <col min="14592" max="14592" width="20.28515625" style="30" bestFit="1" customWidth="1"/>
    <col min="14593" max="14593" width="17.140625" style="30" customWidth="1"/>
    <col min="14594" max="14594" width="15.140625" style="30" customWidth="1"/>
    <col min="14595" max="14595" width="15.7109375" style="30" customWidth="1"/>
    <col min="14596" max="14596" width="16.85546875" style="30" customWidth="1"/>
    <col min="14597" max="14597" width="14" style="30" customWidth="1"/>
    <col min="14598" max="14840" width="9.140625" style="30"/>
    <col min="14841" max="14841" width="19.140625" style="30" customWidth="1"/>
    <col min="14842" max="14842" width="16.85546875" style="30" customWidth="1"/>
    <col min="14843" max="14843" width="13.42578125" style="30" customWidth="1"/>
    <col min="14844" max="14844" width="15" style="30" customWidth="1"/>
    <col min="14845" max="14845" width="15.140625" style="30" customWidth="1"/>
    <col min="14846" max="14846" width="12.85546875" style="30" customWidth="1"/>
    <col min="14847" max="14847" width="9.140625" style="30"/>
    <col min="14848" max="14848" width="20.28515625" style="30" bestFit="1" customWidth="1"/>
    <col min="14849" max="14849" width="17.140625" style="30" customWidth="1"/>
    <col min="14850" max="14850" width="15.140625" style="30" customWidth="1"/>
    <col min="14851" max="14851" width="15.7109375" style="30" customWidth="1"/>
    <col min="14852" max="14852" width="16.85546875" style="30" customWidth="1"/>
    <col min="14853" max="14853" width="14" style="30" customWidth="1"/>
    <col min="14854" max="15096" width="9.140625" style="30"/>
    <col min="15097" max="15097" width="19.140625" style="30" customWidth="1"/>
    <col min="15098" max="15098" width="16.85546875" style="30" customWidth="1"/>
    <col min="15099" max="15099" width="13.42578125" style="30" customWidth="1"/>
    <col min="15100" max="15100" width="15" style="30" customWidth="1"/>
    <col min="15101" max="15101" width="15.140625" style="30" customWidth="1"/>
    <col min="15102" max="15102" width="12.85546875" style="30" customWidth="1"/>
    <col min="15103" max="15103" width="9.140625" style="30"/>
    <col min="15104" max="15104" width="20.28515625" style="30" bestFit="1" customWidth="1"/>
    <col min="15105" max="15105" width="17.140625" style="30" customWidth="1"/>
    <col min="15106" max="15106" width="15.140625" style="30" customWidth="1"/>
    <col min="15107" max="15107" width="15.7109375" style="30" customWidth="1"/>
    <col min="15108" max="15108" width="16.85546875" style="30" customWidth="1"/>
    <col min="15109" max="15109" width="14" style="30" customWidth="1"/>
    <col min="15110" max="15352" width="9.140625" style="30"/>
    <col min="15353" max="15353" width="19.140625" style="30" customWidth="1"/>
    <col min="15354" max="15354" width="16.85546875" style="30" customWidth="1"/>
    <col min="15355" max="15355" width="13.42578125" style="30" customWidth="1"/>
    <col min="15356" max="15356" width="15" style="30" customWidth="1"/>
    <col min="15357" max="15357" width="15.140625" style="30" customWidth="1"/>
    <col min="15358" max="15358" width="12.85546875" style="30" customWidth="1"/>
    <col min="15359" max="15359" width="9.140625" style="30"/>
    <col min="15360" max="15360" width="20.28515625" style="30" bestFit="1" customWidth="1"/>
    <col min="15361" max="15361" width="17.140625" style="30" customWidth="1"/>
    <col min="15362" max="15362" width="15.140625" style="30" customWidth="1"/>
    <col min="15363" max="15363" width="15.7109375" style="30" customWidth="1"/>
    <col min="15364" max="15364" width="16.85546875" style="30" customWidth="1"/>
    <col min="15365" max="15365" width="14" style="30" customWidth="1"/>
    <col min="15366" max="15608" width="9.140625" style="30"/>
    <col min="15609" max="15609" width="19.140625" style="30" customWidth="1"/>
    <col min="15610" max="15610" width="16.85546875" style="30" customWidth="1"/>
    <col min="15611" max="15611" width="13.42578125" style="30" customWidth="1"/>
    <col min="15612" max="15612" width="15" style="30" customWidth="1"/>
    <col min="15613" max="15613" width="15.140625" style="30" customWidth="1"/>
    <col min="15614" max="15614" width="12.85546875" style="30" customWidth="1"/>
    <col min="15615" max="15615" width="9.140625" style="30"/>
    <col min="15616" max="15616" width="20.28515625" style="30" bestFit="1" customWidth="1"/>
    <col min="15617" max="15617" width="17.140625" style="30" customWidth="1"/>
    <col min="15618" max="15618" width="15.140625" style="30" customWidth="1"/>
    <col min="15619" max="15619" width="15.7109375" style="30" customWidth="1"/>
    <col min="15620" max="15620" width="16.85546875" style="30" customWidth="1"/>
    <col min="15621" max="15621" width="14" style="30" customWidth="1"/>
    <col min="15622" max="15864" width="9.140625" style="30"/>
    <col min="15865" max="15865" width="19.140625" style="30" customWidth="1"/>
    <col min="15866" max="15866" width="16.85546875" style="30" customWidth="1"/>
    <col min="15867" max="15867" width="13.42578125" style="30" customWidth="1"/>
    <col min="15868" max="15868" width="15" style="30" customWidth="1"/>
    <col min="15869" max="15869" width="15.140625" style="30" customWidth="1"/>
    <col min="15870" max="15870" width="12.85546875" style="30" customWidth="1"/>
    <col min="15871" max="15871" width="9.140625" style="30"/>
    <col min="15872" max="15872" width="20.28515625" style="30" bestFit="1" customWidth="1"/>
    <col min="15873" max="15873" width="17.140625" style="30" customWidth="1"/>
    <col min="15874" max="15874" width="15.140625" style="30" customWidth="1"/>
    <col min="15875" max="15875" width="15.7109375" style="30" customWidth="1"/>
    <col min="15876" max="15876" width="16.85546875" style="30" customWidth="1"/>
    <col min="15877" max="15877" width="14" style="30" customWidth="1"/>
    <col min="15878" max="16120" width="9.140625" style="30"/>
    <col min="16121" max="16121" width="19.140625" style="30" customWidth="1"/>
    <col min="16122" max="16122" width="16.85546875" style="30" customWidth="1"/>
    <col min="16123" max="16123" width="13.42578125" style="30" customWidth="1"/>
    <col min="16124" max="16124" width="15" style="30" customWidth="1"/>
    <col min="16125" max="16125" width="15.140625" style="30" customWidth="1"/>
    <col min="16126" max="16126" width="12.85546875" style="30" customWidth="1"/>
    <col min="16127" max="16127" width="9.140625" style="30"/>
    <col min="16128" max="16128" width="20.28515625" style="30" bestFit="1" customWidth="1"/>
    <col min="16129" max="16129" width="17.140625" style="30" customWidth="1"/>
    <col min="16130" max="16130" width="15.140625" style="30" customWidth="1"/>
    <col min="16131" max="16131" width="15.7109375" style="30" customWidth="1"/>
    <col min="16132" max="16132" width="16.85546875" style="30" customWidth="1"/>
    <col min="16133" max="16133" width="14" style="30" customWidth="1"/>
    <col min="16134" max="16376" width="9.140625" style="30"/>
    <col min="16377" max="16377" width="19.140625" style="30" customWidth="1"/>
    <col min="16378" max="16378" width="16.85546875" style="30" customWidth="1"/>
    <col min="16379" max="16379" width="13.42578125" style="30" customWidth="1"/>
    <col min="16380" max="16380" width="15" style="30" customWidth="1"/>
    <col min="16381" max="16381" width="15.140625" style="30" customWidth="1"/>
    <col min="16382" max="16382" width="12.85546875" style="30" customWidth="1"/>
    <col min="16383" max="16384" width="9.140625" style="30"/>
  </cols>
  <sheetData>
    <row r="1" spans="1:6" ht="33.75" customHeight="1" thickBot="1">
      <c r="A1" s="303" t="s">
        <v>444</v>
      </c>
      <c r="B1" s="303"/>
      <c r="C1" s="303"/>
      <c r="D1" s="303"/>
      <c r="E1" s="303"/>
      <c r="F1" s="303"/>
    </row>
    <row r="2" spans="1:6" ht="43.5" customHeight="1" thickBot="1">
      <c r="A2" s="119" t="s">
        <v>68</v>
      </c>
      <c r="B2" s="118" t="s">
        <v>32</v>
      </c>
      <c r="C2" s="119" t="s">
        <v>71</v>
      </c>
      <c r="D2" s="119" t="s">
        <v>72</v>
      </c>
      <c r="E2" s="119" t="s">
        <v>73</v>
      </c>
      <c r="F2" s="252" t="s">
        <v>323</v>
      </c>
    </row>
    <row r="3" spans="1:6" ht="21" customHeight="1">
      <c r="A3" s="2">
        <v>1395</v>
      </c>
      <c r="B3" s="4">
        <v>10008234</v>
      </c>
      <c r="C3" s="4">
        <v>1488737</v>
      </c>
      <c r="D3" s="4">
        <v>5457738</v>
      </c>
      <c r="E3" s="4">
        <v>3037063</v>
      </c>
      <c r="F3" s="4">
        <v>24696</v>
      </c>
    </row>
    <row r="4" spans="1:6" ht="21" customHeight="1">
      <c r="A4" s="2">
        <v>1396</v>
      </c>
      <c r="B4" s="4">
        <v>10227702</v>
      </c>
      <c r="C4" s="3">
        <v>1568616</v>
      </c>
      <c r="D4" s="3">
        <v>5528882</v>
      </c>
      <c r="E4" s="3">
        <v>3108795</v>
      </c>
      <c r="F4" s="3">
        <v>21409</v>
      </c>
    </row>
    <row r="5" spans="1:6" ht="21" customHeight="1">
      <c r="A5" s="2">
        <v>1397</v>
      </c>
      <c r="B5" s="3">
        <v>10450728</v>
      </c>
      <c r="C5" s="3">
        <v>1540814</v>
      </c>
      <c r="D5" s="3">
        <v>5463864</v>
      </c>
      <c r="E5" s="3">
        <v>3426753</v>
      </c>
      <c r="F5" s="3">
        <v>19297</v>
      </c>
    </row>
    <row r="6" spans="1:6" ht="21" customHeight="1">
      <c r="A6" s="2">
        <v>1398</v>
      </c>
      <c r="B6" s="3">
        <v>10798942</v>
      </c>
      <c r="C6" s="3">
        <v>1602466</v>
      </c>
      <c r="D6" s="3">
        <v>5711755</v>
      </c>
      <c r="E6" s="3">
        <v>3463950</v>
      </c>
      <c r="F6" s="3">
        <v>20771</v>
      </c>
    </row>
    <row r="7" spans="1:6" ht="21" customHeight="1">
      <c r="A7" s="2">
        <v>1399</v>
      </c>
      <c r="B7" s="125">
        <v>10689239</v>
      </c>
      <c r="C7" s="125">
        <v>1574971</v>
      </c>
      <c r="D7" s="125">
        <v>5800569</v>
      </c>
      <c r="E7" s="125">
        <v>3294590</v>
      </c>
      <c r="F7" s="125">
        <v>19109</v>
      </c>
    </row>
    <row r="8" spans="1:6" ht="21" customHeight="1" thickBot="1">
      <c r="A8" s="2">
        <v>1400</v>
      </c>
      <c r="B8" s="125">
        <f>SUM(B9:B41)</f>
        <v>11068557</v>
      </c>
      <c r="C8" s="125">
        <f t="shared" ref="C8:F8" si="0">SUM(C9:C41)</f>
        <v>1650277</v>
      </c>
      <c r="D8" s="125">
        <f t="shared" si="0"/>
        <v>6024836</v>
      </c>
      <c r="E8" s="125">
        <f t="shared" si="0"/>
        <v>3374227</v>
      </c>
      <c r="F8" s="125">
        <f t="shared" si="0"/>
        <v>19217</v>
      </c>
    </row>
    <row r="9" spans="1:6" ht="21" customHeight="1" thickBot="1">
      <c r="A9" s="5" t="s">
        <v>41</v>
      </c>
      <c r="B9" s="10">
        <f>C9+D9+E9+F9</f>
        <v>446003</v>
      </c>
      <c r="C9" s="7">
        <v>63832</v>
      </c>
      <c r="D9" s="6">
        <v>274540</v>
      </c>
      <c r="E9" s="31">
        <v>107610</v>
      </c>
      <c r="F9" s="6">
        <v>21</v>
      </c>
    </row>
    <row r="10" spans="1:6" ht="21" customHeight="1" thickBot="1">
      <c r="A10" s="11" t="s">
        <v>42</v>
      </c>
      <c r="B10" s="29">
        <f t="shared" ref="B10:B41" si="1">C10+D10+E10+F10</f>
        <v>237455</v>
      </c>
      <c r="C10" s="21">
        <v>59755</v>
      </c>
      <c r="D10" s="22">
        <v>112162</v>
      </c>
      <c r="E10" s="32">
        <v>65468</v>
      </c>
      <c r="F10" s="22">
        <v>70</v>
      </c>
    </row>
    <row r="11" spans="1:6" ht="21" customHeight="1" thickBot="1">
      <c r="A11" s="11" t="s">
        <v>43</v>
      </c>
      <c r="B11" s="29">
        <f t="shared" si="1"/>
        <v>119683</v>
      </c>
      <c r="C11" s="21">
        <v>31262</v>
      </c>
      <c r="D11" s="22">
        <v>57771</v>
      </c>
      <c r="E11" s="32">
        <v>30650</v>
      </c>
      <c r="F11" s="22">
        <v>0</v>
      </c>
    </row>
    <row r="12" spans="1:6" ht="21" customHeight="1" thickBot="1">
      <c r="A12" s="11" t="s">
        <v>0</v>
      </c>
      <c r="B12" s="29">
        <f t="shared" si="1"/>
        <v>837451</v>
      </c>
      <c r="C12" s="21">
        <v>103988</v>
      </c>
      <c r="D12" s="22">
        <v>509497</v>
      </c>
      <c r="E12" s="32">
        <v>223400</v>
      </c>
      <c r="F12" s="22">
        <v>566</v>
      </c>
    </row>
    <row r="13" spans="1:6" ht="21" customHeight="1" thickBot="1">
      <c r="A13" s="11" t="s">
        <v>33</v>
      </c>
      <c r="B13" s="29">
        <f t="shared" si="1"/>
        <v>337291</v>
      </c>
      <c r="C13" s="21">
        <v>34637</v>
      </c>
      <c r="D13" s="22">
        <v>236318</v>
      </c>
      <c r="E13" s="32">
        <v>66033</v>
      </c>
      <c r="F13" s="22">
        <v>303</v>
      </c>
    </row>
    <row r="14" spans="1:6" ht="21" customHeight="1" thickBot="1">
      <c r="A14" s="11" t="s">
        <v>44</v>
      </c>
      <c r="B14" s="29">
        <f t="shared" si="1"/>
        <v>77483</v>
      </c>
      <c r="C14" s="21">
        <v>16008</v>
      </c>
      <c r="D14" s="22">
        <v>20241</v>
      </c>
      <c r="E14" s="32">
        <v>40508</v>
      </c>
      <c r="F14" s="22">
        <v>726</v>
      </c>
    </row>
    <row r="15" spans="1:6" ht="21" customHeight="1" thickBot="1">
      <c r="A15" s="11" t="s">
        <v>1</v>
      </c>
      <c r="B15" s="29">
        <f t="shared" si="1"/>
        <v>337468</v>
      </c>
      <c r="C15" s="21">
        <v>29888</v>
      </c>
      <c r="D15" s="22">
        <v>96399</v>
      </c>
      <c r="E15" s="32">
        <v>210903</v>
      </c>
      <c r="F15" s="22">
        <v>278</v>
      </c>
    </row>
    <row r="16" spans="1:6" ht="21" customHeight="1" thickBot="1">
      <c r="A16" s="11" t="s">
        <v>45</v>
      </c>
      <c r="B16" s="29">
        <f t="shared" si="1"/>
        <v>89590</v>
      </c>
      <c r="C16" s="21">
        <v>21872</v>
      </c>
      <c r="D16" s="22">
        <v>37318</v>
      </c>
      <c r="E16" s="32">
        <v>30373</v>
      </c>
      <c r="F16" s="22">
        <v>27</v>
      </c>
    </row>
    <row r="17" spans="1:6" ht="21" customHeight="1" thickBot="1">
      <c r="A17" s="11" t="s">
        <v>46</v>
      </c>
      <c r="B17" s="29">
        <f t="shared" si="1"/>
        <v>95926</v>
      </c>
      <c r="C17" s="21">
        <v>20052</v>
      </c>
      <c r="D17" s="22">
        <v>35762</v>
      </c>
      <c r="E17" s="32">
        <v>40106</v>
      </c>
      <c r="F17" s="22">
        <v>6</v>
      </c>
    </row>
    <row r="18" spans="1:6" ht="21" customHeight="1" thickBot="1">
      <c r="A18" s="11" t="s">
        <v>47</v>
      </c>
      <c r="B18" s="29">
        <f t="shared" si="1"/>
        <v>733690</v>
      </c>
      <c r="C18" s="21">
        <v>102474</v>
      </c>
      <c r="D18" s="22">
        <v>383304</v>
      </c>
      <c r="E18" s="32">
        <v>236419</v>
      </c>
      <c r="F18" s="22">
        <v>11493</v>
      </c>
    </row>
    <row r="19" spans="1:6" ht="21" customHeight="1" thickBot="1">
      <c r="A19" s="11" t="s">
        <v>28</v>
      </c>
      <c r="B19" s="29">
        <f t="shared" si="1"/>
        <v>75451</v>
      </c>
      <c r="C19" s="21">
        <v>22174</v>
      </c>
      <c r="D19" s="22">
        <v>24518</v>
      </c>
      <c r="E19" s="32">
        <v>28750</v>
      </c>
      <c r="F19" s="22">
        <v>9</v>
      </c>
    </row>
    <row r="20" spans="1:6" ht="21" customHeight="1" thickBot="1">
      <c r="A20" s="11" t="s">
        <v>2</v>
      </c>
      <c r="B20" s="29">
        <f t="shared" si="1"/>
        <v>797418</v>
      </c>
      <c r="C20" s="21">
        <v>132530</v>
      </c>
      <c r="D20" s="22">
        <v>266353</v>
      </c>
      <c r="E20" s="32">
        <v>398528</v>
      </c>
      <c r="F20" s="22">
        <v>7</v>
      </c>
    </row>
    <row r="21" spans="1:6" ht="21" customHeight="1" thickBot="1">
      <c r="A21" s="11" t="s">
        <v>3</v>
      </c>
      <c r="B21" s="29">
        <f t="shared" si="1"/>
        <v>130883</v>
      </c>
      <c r="C21" s="21">
        <v>28389</v>
      </c>
      <c r="D21" s="22">
        <v>72094</v>
      </c>
      <c r="E21" s="32">
        <v>30397</v>
      </c>
      <c r="F21" s="22">
        <v>3</v>
      </c>
    </row>
    <row r="22" spans="1:6" ht="21" customHeight="1" thickBot="1">
      <c r="A22" s="11" t="s">
        <v>4</v>
      </c>
      <c r="B22" s="29">
        <f t="shared" si="1"/>
        <v>135413</v>
      </c>
      <c r="C22" s="21">
        <v>21764</v>
      </c>
      <c r="D22" s="22">
        <v>80752</v>
      </c>
      <c r="E22" s="32">
        <v>32829</v>
      </c>
      <c r="F22" s="22">
        <v>68</v>
      </c>
    </row>
    <row r="23" spans="1:6" ht="21" customHeight="1" thickBot="1">
      <c r="A23" s="11" t="s">
        <v>48</v>
      </c>
      <c r="B23" s="29">
        <f t="shared" si="1"/>
        <v>196127</v>
      </c>
      <c r="C23" s="21">
        <v>67842</v>
      </c>
      <c r="D23" s="22">
        <v>51713</v>
      </c>
      <c r="E23" s="32">
        <v>76559</v>
      </c>
      <c r="F23" s="22">
        <v>13</v>
      </c>
    </row>
    <row r="24" spans="1:6" ht="21" customHeight="1" thickBot="1">
      <c r="A24" s="11" t="s">
        <v>49</v>
      </c>
      <c r="B24" s="29">
        <f t="shared" si="1"/>
        <v>1105761</v>
      </c>
      <c r="C24" s="21">
        <v>105933</v>
      </c>
      <c r="D24" s="22">
        <v>698416</v>
      </c>
      <c r="E24" s="32">
        <v>300973</v>
      </c>
      <c r="F24" s="22">
        <v>439</v>
      </c>
    </row>
    <row r="25" spans="1:6" ht="21" customHeight="1" thickBot="1">
      <c r="A25" s="11" t="s">
        <v>50</v>
      </c>
      <c r="B25" s="29">
        <f t="shared" si="1"/>
        <v>535751</v>
      </c>
      <c r="C25" s="21">
        <v>28653</v>
      </c>
      <c r="D25" s="22">
        <v>423818</v>
      </c>
      <c r="E25" s="32">
        <v>83170</v>
      </c>
      <c r="F25" s="22">
        <v>110</v>
      </c>
    </row>
    <row r="26" spans="1:6" ht="21" customHeight="1" thickBot="1">
      <c r="A26" s="11" t="s">
        <v>51</v>
      </c>
      <c r="B26" s="29">
        <f t="shared" si="1"/>
        <v>1138505</v>
      </c>
      <c r="C26" s="21">
        <v>128861</v>
      </c>
      <c r="D26" s="22">
        <v>765333</v>
      </c>
      <c r="E26" s="32">
        <v>243459</v>
      </c>
      <c r="F26" s="22">
        <v>852</v>
      </c>
    </row>
    <row r="27" spans="1:6" ht="21" customHeight="1" thickBot="1">
      <c r="A27" s="11" t="s">
        <v>5</v>
      </c>
      <c r="B27" s="29">
        <f t="shared" si="1"/>
        <v>524095</v>
      </c>
      <c r="C27" s="21">
        <v>93021</v>
      </c>
      <c r="D27" s="22">
        <v>271682</v>
      </c>
      <c r="E27" s="32">
        <v>159137</v>
      </c>
      <c r="F27" s="22">
        <v>255</v>
      </c>
    </row>
    <row r="28" spans="1:6" ht="21" customHeight="1" thickBot="1">
      <c r="A28" s="11" t="s">
        <v>52</v>
      </c>
      <c r="B28" s="29">
        <f t="shared" si="1"/>
        <v>185670</v>
      </c>
      <c r="C28" s="21">
        <v>23154</v>
      </c>
      <c r="D28" s="22">
        <v>124220</v>
      </c>
      <c r="E28" s="32">
        <v>38273</v>
      </c>
      <c r="F28" s="22">
        <v>23</v>
      </c>
    </row>
    <row r="29" spans="1:6" ht="21" customHeight="1" thickBot="1">
      <c r="A29" s="11" t="s">
        <v>6</v>
      </c>
      <c r="B29" s="29">
        <f t="shared" si="1"/>
        <v>150904</v>
      </c>
      <c r="C29" s="21">
        <v>19690</v>
      </c>
      <c r="D29" s="22">
        <v>94599</v>
      </c>
      <c r="E29" s="32">
        <v>35824</v>
      </c>
      <c r="F29" s="22">
        <v>791</v>
      </c>
    </row>
    <row r="30" spans="1:6" ht="21" customHeight="1" thickBot="1">
      <c r="A30" s="11" t="s">
        <v>53</v>
      </c>
      <c r="B30" s="29">
        <f t="shared" si="1"/>
        <v>123556</v>
      </c>
      <c r="C30" s="21">
        <v>34832</v>
      </c>
      <c r="D30" s="22">
        <v>50945</v>
      </c>
      <c r="E30" s="32">
        <v>36895</v>
      </c>
      <c r="F30" s="22">
        <v>884</v>
      </c>
    </row>
    <row r="31" spans="1:6" ht="21" customHeight="1" thickBot="1">
      <c r="A31" s="11" t="s">
        <v>54</v>
      </c>
      <c r="B31" s="29">
        <f t="shared" si="1"/>
        <v>413200</v>
      </c>
      <c r="C31" s="21">
        <v>65383</v>
      </c>
      <c r="D31" s="22">
        <v>178927</v>
      </c>
      <c r="E31" s="32">
        <v>168723</v>
      </c>
      <c r="F31" s="22">
        <v>167</v>
      </c>
    </row>
    <row r="32" spans="1:6" ht="21" customHeight="1" thickBot="1">
      <c r="A32" s="11" t="s">
        <v>55</v>
      </c>
      <c r="B32" s="29">
        <f t="shared" si="1"/>
        <v>159485</v>
      </c>
      <c r="C32" s="21">
        <v>43446</v>
      </c>
      <c r="D32" s="22">
        <v>54586</v>
      </c>
      <c r="E32" s="32">
        <v>61452</v>
      </c>
      <c r="F32" s="22">
        <v>1</v>
      </c>
    </row>
    <row r="33" spans="1:6" ht="21" customHeight="1" thickBot="1">
      <c r="A33" s="11" t="s">
        <v>56</v>
      </c>
      <c r="B33" s="29">
        <f t="shared" si="1"/>
        <v>94030</v>
      </c>
      <c r="C33" s="21">
        <v>21025</v>
      </c>
      <c r="D33" s="22">
        <v>21828</v>
      </c>
      <c r="E33" s="32">
        <v>51175</v>
      </c>
      <c r="F33" s="22">
        <v>2</v>
      </c>
    </row>
    <row r="34" spans="1:6" ht="21" customHeight="1" thickBot="1">
      <c r="A34" s="11" t="s">
        <v>7</v>
      </c>
      <c r="B34" s="29">
        <f t="shared" si="1"/>
        <v>191022</v>
      </c>
      <c r="C34" s="21">
        <v>40147</v>
      </c>
      <c r="D34" s="22">
        <v>102826</v>
      </c>
      <c r="E34" s="32">
        <v>47975</v>
      </c>
      <c r="F34" s="22">
        <v>74</v>
      </c>
    </row>
    <row r="35" spans="1:6" ht="21" customHeight="1" thickBot="1">
      <c r="A35" s="11" t="s">
        <v>57</v>
      </c>
      <c r="B35" s="29">
        <f t="shared" si="1"/>
        <v>266462</v>
      </c>
      <c r="C35" s="21">
        <v>43993</v>
      </c>
      <c r="D35" s="22">
        <v>165107</v>
      </c>
      <c r="E35" s="32">
        <v>55904</v>
      </c>
      <c r="F35" s="22">
        <v>1458</v>
      </c>
    </row>
    <row r="36" spans="1:6" ht="21" customHeight="1" thickBot="1">
      <c r="A36" s="11" t="s">
        <v>8</v>
      </c>
      <c r="B36" s="29">
        <f t="shared" si="1"/>
        <v>144283</v>
      </c>
      <c r="C36" s="21">
        <v>37301</v>
      </c>
      <c r="D36" s="22">
        <v>50399</v>
      </c>
      <c r="E36" s="32">
        <v>56218</v>
      </c>
      <c r="F36" s="22">
        <v>365</v>
      </c>
    </row>
    <row r="37" spans="1:6" ht="21" customHeight="1" thickBot="1">
      <c r="A37" s="11" t="s">
        <v>9</v>
      </c>
      <c r="B37" s="29">
        <f t="shared" si="1"/>
        <v>432817</v>
      </c>
      <c r="C37" s="21">
        <v>61680</v>
      </c>
      <c r="D37" s="22">
        <v>269523</v>
      </c>
      <c r="E37" s="32">
        <v>101533</v>
      </c>
      <c r="F37" s="22">
        <v>81</v>
      </c>
    </row>
    <row r="38" spans="1:6" ht="21" customHeight="1" thickBot="1">
      <c r="A38" s="11" t="s">
        <v>58</v>
      </c>
      <c r="B38" s="29">
        <f t="shared" si="1"/>
        <v>236174</v>
      </c>
      <c r="C38" s="21">
        <v>32663</v>
      </c>
      <c r="D38" s="22">
        <v>137512</v>
      </c>
      <c r="E38" s="32">
        <v>65994</v>
      </c>
      <c r="F38" s="22">
        <v>5</v>
      </c>
    </row>
    <row r="39" spans="1:6" ht="21" customHeight="1" thickBot="1">
      <c r="A39" s="11" t="s">
        <v>10</v>
      </c>
      <c r="B39" s="29">
        <f t="shared" si="1"/>
        <v>310174</v>
      </c>
      <c r="C39" s="21">
        <v>45843</v>
      </c>
      <c r="D39" s="22">
        <v>137433</v>
      </c>
      <c r="E39" s="32">
        <v>126872</v>
      </c>
      <c r="F39" s="22">
        <v>26</v>
      </c>
    </row>
    <row r="40" spans="1:6" ht="21" customHeight="1" thickBot="1">
      <c r="A40" s="11" t="s">
        <v>11</v>
      </c>
      <c r="B40" s="29">
        <f t="shared" si="1"/>
        <v>148827</v>
      </c>
      <c r="C40" s="21">
        <v>33598</v>
      </c>
      <c r="D40" s="22">
        <v>73220</v>
      </c>
      <c r="E40" s="32">
        <v>41960</v>
      </c>
      <c r="F40" s="22">
        <v>49</v>
      </c>
    </row>
    <row r="41" spans="1:6" ht="21" customHeight="1" thickBot="1">
      <c r="A41" s="11" t="s">
        <v>59</v>
      </c>
      <c r="B41" s="29">
        <f t="shared" si="1"/>
        <v>260509</v>
      </c>
      <c r="C41" s="21">
        <v>34587</v>
      </c>
      <c r="D41" s="22">
        <v>145720</v>
      </c>
      <c r="E41" s="32">
        <v>80157</v>
      </c>
      <c r="F41" s="22">
        <v>45</v>
      </c>
    </row>
    <row r="42" spans="1:6" ht="0.75" hidden="1" customHeight="1">
      <c r="A42" s="312"/>
      <c r="B42" s="312"/>
      <c r="C42" s="312"/>
      <c r="D42" s="312"/>
      <c r="E42" s="312"/>
      <c r="F42" s="312"/>
    </row>
    <row r="43" spans="1:6">
      <c r="A43" s="120" t="s">
        <v>159</v>
      </c>
      <c r="B43" s="33"/>
      <c r="D43" s="126"/>
    </row>
    <row r="44" spans="1:6" ht="21">
      <c r="B44" s="34"/>
    </row>
  </sheetData>
  <mergeCells count="2">
    <mergeCell ref="A1:F1"/>
    <mergeCell ref="A42:F42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141E-3DC8-4283-88E6-41712FA49DE4}">
  <sheetPr>
    <tabColor rgb="FF91DB91"/>
  </sheetPr>
  <dimension ref="A1:G393"/>
  <sheetViews>
    <sheetView rightToLeft="1" view="pageBreakPreview" zoomScaleNormal="100" zoomScaleSheetLayoutView="100" workbookViewId="0">
      <selection sqref="A1:H1"/>
    </sheetView>
  </sheetViews>
  <sheetFormatPr defaultRowHeight="12.75"/>
  <cols>
    <col min="1" max="1" width="18.28515625" customWidth="1"/>
    <col min="2" max="2" width="32.5703125" customWidth="1"/>
    <col min="3" max="3" width="15.85546875" customWidth="1"/>
    <col min="4" max="4" width="14.7109375" customWidth="1"/>
    <col min="5" max="5" width="18.7109375" customWidth="1"/>
    <col min="6" max="6" width="14.7109375" customWidth="1"/>
    <col min="7" max="7" width="13" customWidth="1"/>
  </cols>
  <sheetData>
    <row r="1" spans="1:7" ht="35.25" customHeight="1" thickBot="1">
      <c r="A1" s="486" t="s">
        <v>492</v>
      </c>
      <c r="B1" s="487"/>
      <c r="C1" s="487"/>
      <c r="D1" s="487"/>
      <c r="E1" s="487"/>
      <c r="F1" s="487"/>
      <c r="G1" s="289"/>
    </row>
    <row r="2" spans="1:7" ht="45" customHeight="1">
      <c r="A2" s="451" t="s">
        <v>493</v>
      </c>
      <c r="B2" s="451" t="s">
        <v>494</v>
      </c>
      <c r="C2" s="488" t="s">
        <v>32</v>
      </c>
      <c r="D2" s="489" t="s">
        <v>495</v>
      </c>
      <c r="E2" s="489" t="s">
        <v>496</v>
      </c>
      <c r="F2" s="490" t="s">
        <v>497</v>
      </c>
      <c r="G2" s="289"/>
    </row>
    <row r="3" spans="1:7" ht="24" customHeight="1" thickBot="1">
      <c r="A3" s="462" t="s">
        <v>498</v>
      </c>
      <c r="B3" s="463">
        <v>1400</v>
      </c>
      <c r="C3" s="463">
        <v>54988394</v>
      </c>
      <c r="D3" s="463">
        <v>40742553</v>
      </c>
      <c r="E3" s="463">
        <v>10857908</v>
      </c>
      <c r="F3" s="462">
        <v>3387933</v>
      </c>
      <c r="G3" s="491"/>
    </row>
    <row r="4" spans="1:7" ht="18.2" customHeight="1" thickBot="1">
      <c r="A4" s="492" t="s">
        <v>499</v>
      </c>
      <c r="B4" s="493" t="s">
        <v>500</v>
      </c>
      <c r="C4" s="494">
        <v>362698</v>
      </c>
      <c r="D4" s="495">
        <v>194730</v>
      </c>
      <c r="E4" s="496">
        <v>147694</v>
      </c>
      <c r="F4" s="495">
        <v>20274</v>
      </c>
      <c r="G4" s="289"/>
    </row>
    <row r="5" spans="1:7" ht="18.2" customHeight="1" thickBot="1">
      <c r="A5" s="492"/>
      <c r="B5" s="497" t="s">
        <v>501</v>
      </c>
      <c r="C5" s="498">
        <v>342719</v>
      </c>
      <c r="D5" s="499">
        <v>157411</v>
      </c>
      <c r="E5" s="500">
        <v>185308</v>
      </c>
      <c r="F5" s="499">
        <v>0</v>
      </c>
      <c r="G5" s="289"/>
    </row>
    <row r="6" spans="1:7" ht="18.2" customHeight="1" thickBot="1">
      <c r="A6" s="492"/>
      <c r="B6" s="497" t="s">
        <v>502</v>
      </c>
      <c r="C6" s="498">
        <v>392459</v>
      </c>
      <c r="D6" s="499">
        <v>320627</v>
      </c>
      <c r="E6" s="500">
        <v>32386</v>
      </c>
      <c r="F6" s="499">
        <v>39446</v>
      </c>
      <c r="G6" s="289"/>
    </row>
    <row r="7" spans="1:7" ht="18.2" customHeight="1" thickBot="1">
      <c r="A7" s="492"/>
      <c r="B7" s="497" t="s">
        <v>503</v>
      </c>
      <c r="C7" s="498">
        <v>104835</v>
      </c>
      <c r="D7" s="499">
        <v>58695</v>
      </c>
      <c r="E7" s="500">
        <v>23960</v>
      </c>
      <c r="F7" s="499">
        <v>22180</v>
      </c>
      <c r="G7" s="289"/>
    </row>
    <row r="8" spans="1:7" ht="18.2" customHeight="1" thickBot="1">
      <c r="A8" s="492"/>
      <c r="B8" s="497" t="s">
        <v>504</v>
      </c>
      <c r="C8" s="498">
        <v>62966</v>
      </c>
      <c r="D8" s="499">
        <v>53904</v>
      </c>
      <c r="E8" s="500">
        <v>757</v>
      </c>
      <c r="F8" s="499">
        <v>8305</v>
      </c>
      <c r="G8" s="289"/>
    </row>
    <row r="9" spans="1:7" ht="18.2" customHeight="1" thickBot="1">
      <c r="A9" s="492"/>
      <c r="B9" s="497" t="s">
        <v>505</v>
      </c>
      <c r="C9" s="498">
        <v>88237</v>
      </c>
      <c r="D9" s="499">
        <v>81552</v>
      </c>
      <c r="E9" s="500">
        <v>1967</v>
      </c>
      <c r="F9" s="499">
        <v>4718</v>
      </c>
      <c r="G9" s="289"/>
    </row>
    <row r="10" spans="1:7" ht="18.2" customHeight="1" thickBot="1">
      <c r="A10" s="492"/>
      <c r="B10" s="497" t="s">
        <v>506</v>
      </c>
      <c r="C10" s="498">
        <v>141081</v>
      </c>
      <c r="D10" s="499">
        <v>117941</v>
      </c>
      <c r="E10" s="500">
        <v>14327</v>
      </c>
      <c r="F10" s="499">
        <v>8813</v>
      </c>
      <c r="G10" s="289"/>
    </row>
    <row r="11" spans="1:7" ht="18.2" customHeight="1" thickBot="1">
      <c r="A11" s="492"/>
      <c r="B11" s="497" t="s">
        <v>507</v>
      </c>
      <c r="C11" s="498">
        <v>21925</v>
      </c>
      <c r="D11" s="499">
        <v>16233</v>
      </c>
      <c r="E11" s="500">
        <v>0</v>
      </c>
      <c r="F11" s="499">
        <v>5692</v>
      </c>
      <c r="G11" s="289"/>
    </row>
    <row r="12" spans="1:7" ht="18.2" customHeight="1" thickBot="1">
      <c r="A12" s="492"/>
      <c r="B12" s="497" t="s">
        <v>508</v>
      </c>
      <c r="C12" s="498">
        <v>105152</v>
      </c>
      <c r="D12" s="499">
        <v>103662</v>
      </c>
      <c r="E12" s="500">
        <v>466</v>
      </c>
      <c r="F12" s="499">
        <v>1024</v>
      </c>
      <c r="G12" s="289"/>
    </row>
    <row r="13" spans="1:7" ht="18.2" customHeight="1" thickBot="1">
      <c r="A13" s="492"/>
      <c r="B13" s="501" t="s">
        <v>509</v>
      </c>
      <c r="C13" s="498">
        <v>106844</v>
      </c>
      <c r="D13" s="499">
        <v>90490</v>
      </c>
      <c r="E13" s="500">
        <v>0</v>
      </c>
      <c r="F13" s="499">
        <v>16354</v>
      </c>
      <c r="G13" s="289"/>
    </row>
    <row r="14" spans="1:7" ht="18.2" customHeight="1" thickBot="1">
      <c r="A14" s="492"/>
      <c r="B14" s="502" t="s">
        <v>510</v>
      </c>
      <c r="C14" s="498">
        <v>95445</v>
      </c>
      <c r="D14" s="499">
        <v>78369</v>
      </c>
      <c r="E14" s="500">
        <v>11519</v>
      </c>
      <c r="F14" s="499">
        <v>5557</v>
      </c>
      <c r="G14" s="289"/>
    </row>
    <row r="15" spans="1:7" ht="18.2" customHeight="1" thickBot="1">
      <c r="A15" s="492"/>
      <c r="B15" s="502" t="s">
        <v>511</v>
      </c>
      <c r="C15" s="498">
        <v>257025</v>
      </c>
      <c r="D15" s="499">
        <v>195982</v>
      </c>
      <c r="E15" s="500">
        <v>51815</v>
      </c>
      <c r="F15" s="499">
        <v>9228</v>
      </c>
      <c r="G15" s="289"/>
    </row>
    <row r="16" spans="1:7" ht="18.2" customHeight="1" thickBot="1">
      <c r="A16" s="492"/>
      <c r="B16" s="502" t="s">
        <v>512</v>
      </c>
      <c r="C16" s="498">
        <v>80171</v>
      </c>
      <c r="D16" s="499">
        <v>66454</v>
      </c>
      <c r="E16" s="500">
        <v>5514</v>
      </c>
      <c r="F16" s="499">
        <v>8203</v>
      </c>
      <c r="G16" s="289"/>
    </row>
    <row r="17" spans="1:6" ht="18.2" customHeight="1" thickBot="1">
      <c r="A17" s="492"/>
      <c r="B17" s="502" t="s">
        <v>513</v>
      </c>
      <c r="C17" s="498">
        <v>197514</v>
      </c>
      <c r="D17" s="499">
        <v>171515</v>
      </c>
      <c r="E17" s="500">
        <v>6967</v>
      </c>
      <c r="F17" s="499">
        <v>19032</v>
      </c>
    </row>
    <row r="18" spans="1:6" ht="18.2" customHeight="1" thickBot="1">
      <c r="A18" s="492"/>
      <c r="B18" s="502" t="s">
        <v>514</v>
      </c>
      <c r="C18" s="498">
        <v>22294</v>
      </c>
      <c r="D18" s="499">
        <v>21898</v>
      </c>
      <c r="E18" s="500">
        <v>0</v>
      </c>
      <c r="F18" s="499">
        <v>396</v>
      </c>
    </row>
    <row r="19" spans="1:6" ht="18.2" customHeight="1" thickBot="1">
      <c r="A19" s="492"/>
      <c r="B19" s="502" t="s">
        <v>515</v>
      </c>
      <c r="C19" s="498">
        <v>17822</v>
      </c>
      <c r="D19" s="499">
        <v>17822</v>
      </c>
      <c r="E19" s="500">
        <v>0</v>
      </c>
      <c r="F19" s="499">
        <v>0</v>
      </c>
    </row>
    <row r="20" spans="1:6" ht="18.2" customHeight="1" thickBot="1">
      <c r="A20" s="503"/>
      <c r="B20" s="502" t="s">
        <v>516</v>
      </c>
      <c r="C20" s="498">
        <v>26139</v>
      </c>
      <c r="D20" s="499">
        <v>24845</v>
      </c>
      <c r="E20" s="500">
        <v>0</v>
      </c>
      <c r="F20" s="499">
        <v>1294</v>
      </c>
    </row>
    <row r="21" spans="1:6" ht="18.2" customHeight="1" thickBot="1">
      <c r="A21" s="504" t="s">
        <v>517</v>
      </c>
      <c r="B21" s="502" t="s">
        <v>518</v>
      </c>
      <c r="C21" s="498">
        <v>328491</v>
      </c>
      <c r="D21" s="499">
        <v>147105</v>
      </c>
      <c r="E21" s="500">
        <v>181386</v>
      </c>
      <c r="F21" s="499">
        <v>0</v>
      </c>
    </row>
    <row r="22" spans="1:6" ht="18.2" customHeight="1" thickBot="1">
      <c r="A22" s="492"/>
      <c r="B22" s="502" t="s">
        <v>519</v>
      </c>
      <c r="C22" s="498">
        <v>196267</v>
      </c>
      <c r="D22" s="499">
        <v>142459</v>
      </c>
      <c r="E22" s="500">
        <v>38906</v>
      </c>
      <c r="F22" s="499">
        <v>14902</v>
      </c>
    </row>
    <row r="23" spans="1:6" ht="18.2" customHeight="1" thickBot="1">
      <c r="A23" s="492"/>
      <c r="B23" s="502" t="s">
        <v>520</v>
      </c>
      <c r="C23" s="498">
        <v>246803</v>
      </c>
      <c r="D23" s="499">
        <v>141774</v>
      </c>
      <c r="E23" s="500">
        <v>97388</v>
      </c>
      <c r="F23" s="499">
        <v>7641</v>
      </c>
    </row>
    <row r="24" spans="1:6" ht="18.2" customHeight="1" thickBot="1">
      <c r="A24" s="492"/>
      <c r="B24" s="502" t="s">
        <v>521</v>
      </c>
      <c r="C24" s="498">
        <v>140656</v>
      </c>
      <c r="D24" s="499">
        <v>83072</v>
      </c>
      <c r="E24" s="500">
        <v>42960</v>
      </c>
      <c r="F24" s="499">
        <v>14624</v>
      </c>
    </row>
    <row r="25" spans="1:6" ht="18.2" customHeight="1" thickBot="1">
      <c r="A25" s="492"/>
      <c r="B25" s="502" t="s">
        <v>522</v>
      </c>
      <c r="C25" s="498">
        <v>95520</v>
      </c>
      <c r="D25" s="499">
        <v>71878</v>
      </c>
      <c r="E25" s="500">
        <v>12913</v>
      </c>
      <c r="F25" s="499">
        <v>10729</v>
      </c>
    </row>
    <row r="26" spans="1:6" ht="18.2" customHeight="1" thickBot="1">
      <c r="A26" s="492"/>
      <c r="B26" s="502" t="s">
        <v>523</v>
      </c>
      <c r="C26" s="498">
        <v>123746</v>
      </c>
      <c r="D26" s="499">
        <v>78944</v>
      </c>
      <c r="E26" s="500">
        <v>34252</v>
      </c>
      <c r="F26" s="499">
        <v>10550</v>
      </c>
    </row>
    <row r="27" spans="1:6" ht="18.2" customHeight="1" thickBot="1">
      <c r="A27" s="492"/>
      <c r="B27" s="502" t="s">
        <v>524</v>
      </c>
      <c r="C27" s="498">
        <v>145696</v>
      </c>
      <c r="D27" s="499">
        <v>106093</v>
      </c>
      <c r="E27" s="500">
        <v>22268</v>
      </c>
      <c r="F27" s="499">
        <v>17335</v>
      </c>
    </row>
    <row r="28" spans="1:6" ht="18.2" customHeight="1" thickBot="1">
      <c r="A28" s="492"/>
      <c r="B28" s="502" t="s">
        <v>525</v>
      </c>
      <c r="C28" s="498">
        <v>49846</v>
      </c>
      <c r="D28" s="499">
        <v>38984</v>
      </c>
      <c r="E28" s="500">
        <v>1667</v>
      </c>
      <c r="F28" s="499">
        <v>9195</v>
      </c>
    </row>
    <row r="29" spans="1:6" ht="18.2" customHeight="1" thickBot="1">
      <c r="A29" s="492"/>
      <c r="B29" s="505" t="s">
        <v>526</v>
      </c>
      <c r="C29" s="498">
        <v>199295</v>
      </c>
      <c r="D29" s="499">
        <v>143125</v>
      </c>
      <c r="E29" s="500">
        <v>32966</v>
      </c>
      <c r="F29" s="499">
        <v>23204</v>
      </c>
    </row>
    <row r="30" spans="1:6" ht="18.2" customHeight="1" thickBot="1">
      <c r="A30" s="503"/>
      <c r="B30" s="502" t="s">
        <v>527</v>
      </c>
      <c r="C30" s="498">
        <v>230364</v>
      </c>
      <c r="D30" s="499">
        <v>88629</v>
      </c>
      <c r="E30" s="500">
        <v>126010</v>
      </c>
      <c r="F30" s="499">
        <v>15725</v>
      </c>
    </row>
    <row r="31" spans="1:6" ht="18.2" customHeight="1" thickBot="1">
      <c r="A31" s="504" t="s">
        <v>13</v>
      </c>
      <c r="B31" s="502" t="s">
        <v>528</v>
      </c>
      <c r="C31" s="498">
        <v>256724</v>
      </c>
      <c r="D31" s="499">
        <v>207473</v>
      </c>
      <c r="E31" s="500">
        <v>40237</v>
      </c>
      <c r="F31" s="499">
        <v>9014</v>
      </c>
    </row>
    <row r="32" spans="1:6" ht="18.2" customHeight="1" thickBot="1">
      <c r="A32" s="492"/>
      <c r="B32" s="502" t="s">
        <v>529</v>
      </c>
      <c r="C32" s="498">
        <v>200132</v>
      </c>
      <c r="D32" s="499">
        <v>181541</v>
      </c>
      <c r="E32" s="500">
        <v>11228</v>
      </c>
      <c r="F32" s="499">
        <v>7363</v>
      </c>
    </row>
    <row r="33" spans="1:6" ht="18.2" customHeight="1" thickBot="1">
      <c r="A33" s="492"/>
      <c r="B33" s="505" t="s">
        <v>530</v>
      </c>
      <c r="C33" s="498">
        <v>98722</v>
      </c>
      <c r="D33" s="499">
        <v>94848</v>
      </c>
      <c r="E33" s="500">
        <v>0</v>
      </c>
      <c r="F33" s="499">
        <v>3874</v>
      </c>
    </row>
    <row r="34" spans="1:6" ht="18.2" customHeight="1" thickBot="1">
      <c r="A34" s="492"/>
      <c r="B34" s="502" t="s">
        <v>531</v>
      </c>
      <c r="C34" s="498">
        <v>230996</v>
      </c>
      <c r="D34" s="499">
        <v>185441</v>
      </c>
      <c r="E34" s="500">
        <v>34831</v>
      </c>
      <c r="F34" s="499">
        <v>10724</v>
      </c>
    </row>
    <row r="35" spans="1:6" ht="18.2" customHeight="1" thickBot="1">
      <c r="A35" s="492"/>
      <c r="B35" s="505" t="s">
        <v>532</v>
      </c>
      <c r="C35" s="498">
        <v>193104</v>
      </c>
      <c r="D35" s="499">
        <v>181423</v>
      </c>
      <c r="E35" s="500">
        <v>4729</v>
      </c>
      <c r="F35" s="499">
        <v>6952</v>
      </c>
    </row>
    <row r="36" spans="1:6" ht="18.2" customHeight="1" thickBot="1">
      <c r="A36" s="503"/>
      <c r="B36" s="505" t="s">
        <v>533</v>
      </c>
      <c r="C36" s="498">
        <v>62064</v>
      </c>
      <c r="D36" s="499">
        <v>54167</v>
      </c>
      <c r="E36" s="500">
        <v>0</v>
      </c>
      <c r="F36" s="499">
        <v>7897</v>
      </c>
    </row>
    <row r="37" spans="1:6" ht="18.2" customHeight="1" thickBot="1">
      <c r="A37" s="504" t="s">
        <v>14</v>
      </c>
      <c r="B37" s="502" t="s">
        <v>534</v>
      </c>
      <c r="C37" s="498">
        <v>459557</v>
      </c>
      <c r="D37" s="499">
        <v>266662</v>
      </c>
      <c r="E37" s="500">
        <v>192895</v>
      </c>
      <c r="F37" s="499">
        <v>0</v>
      </c>
    </row>
    <row r="38" spans="1:6" ht="18.2" customHeight="1" thickBot="1">
      <c r="A38" s="492"/>
      <c r="B38" s="502" t="s">
        <v>535</v>
      </c>
      <c r="C38" s="498">
        <v>476076</v>
      </c>
      <c r="D38" s="499">
        <v>245097</v>
      </c>
      <c r="E38" s="500">
        <v>211001</v>
      </c>
      <c r="F38" s="499">
        <v>19978</v>
      </c>
    </row>
    <row r="39" spans="1:6" ht="18.2" customHeight="1" thickBot="1">
      <c r="A39" s="492"/>
      <c r="B39" s="505" t="s">
        <v>536</v>
      </c>
      <c r="C39" s="498">
        <v>263054</v>
      </c>
      <c r="D39" s="499">
        <v>166176</v>
      </c>
      <c r="E39" s="500">
        <v>96878</v>
      </c>
      <c r="F39" s="499">
        <v>0</v>
      </c>
    </row>
    <row r="40" spans="1:6" ht="18.2" customHeight="1" thickBot="1">
      <c r="A40" s="492"/>
      <c r="B40" s="502" t="s">
        <v>537</v>
      </c>
      <c r="C40" s="498">
        <v>150070</v>
      </c>
      <c r="D40" s="499">
        <v>115341</v>
      </c>
      <c r="E40" s="500">
        <v>25658</v>
      </c>
      <c r="F40" s="499">
        <v>9071</v>
      </c>
    </row>
    <row r="41" spans="1:6" ht="18.2" customHeight="1" thickBot="1">
      <c r="A41" s="492"/>
      <c r="B41" s="502" t="s">
        <v>538</v>
      </c>
      <c r="C41" s="498">
        <v>178461</v>
      </c>
      <c r="D41" s="499">
        <v>139869</v>
      </c>
      <c r="E41" s="500">
        <v>22956</v>
      </c>
      <c r="F41" s="499">
        <v>15636</v>
      </c>
    </row>
    <row r="42" spans="1:6" ht="18.2" customHeight="1" thickBot="1">
      <c r="A42" s="492"/>
      <c r="B42" s="502" t="s">
        <v>539</v>
      </c>
      <c r="C42" s="498">
        <v>104206</v>
      </c>
      <c r="D42" s="499">
        <v>91496</v>
      </c>
      <c r="E42" s="500">
        <v>12710</v>
      </c>
      <c r="F42" s="499">
        <v>0</v>
      </c>
    </row>
    <row r="43" spans="1:6" ht="18.2" customHeight="1" thickBot="1">
      <c r="A43" s="492"/>
      <c r="B43" s="502" t="s">
        <v>540</v>
      </c>
      <c r="C43" s="498">
        <v>151203</v>
      </c>
      <c r="D43" s="499">
        <v>119164</v>
      </c>
      <c r="E43" s="500">
        <v>25035</v>
      </c>
      <c r="F43" s="499">
        <v>7004</v>
      </c>
    </row>
    <row r="44" spans="1:6" ht="18.2" customHeight="1" thickBot="1">
      <c r="A44" s="492"/>
      <c r="B44" s="502" t="s">
        <v>541</v>
      </c>
      <c r="C44" s="498">
        <v>150985</v>
      </c>
      <c r="D44" s="499">
        <v>134123</v>
      </c>
      <c r="E44" s="500">
        <v>11581</v>
      </c>
      <c r="F44" s="499">
        <v>5281</v>
      </c>
    </row>
    <row r="45" spans="1:6" ht="18.2" customHeight="1" thickBot="1">
      <c r="A45" s="492"/>
      <c r="B45" s="502" t="s">
        <v>542</v>
      </c>
      <c r="C45" s="498">
        <v>101554</v>
      </c>
      <c r="D45" s="499">
        <v>88395</v>
      </c>
      <c r="E45" s="500">
        <v>13159</v>
      </c>
      <c r="F45" s="499">
        <v>0</v>
      </c>
    </row>
    <row r="46" spans="1:6" ht="18.2" customHeight="1" thickBot="1">
      <c r="A46" s="492"/>
      <c r="B46" s="502" t="s">
        <v>543</v>
      </c>
      <c r="C46" s="498">
        <v>127402</v>
      </c>
      <c r="D46" s="499">
        <v>85660</v>
      </c>
      <c r="E46" s="500">
        <v>31604</v>
      </c>
      <c r="F46" s="499">
        <v>10138</v>
      </c>
    </row>
    <row r="47" spans="1:6" ht="18.2" customHeight="1" thickBot="1">
      <c r="A47" s="492"/>
      <c r="B47" s="502" t="s">
        <v>544</v>
      </c>
      <c r="C47" s="498">
        <v>124168</v>
      </c>
      <c r="D47" s="499">
        <v>99158</v>
      </c>
      <c r="E47" s="500">
        <v>8928</v>
      </c>
      <c r="F47" s="499">
        <v>16082</v>
      </c>
    </row>
    <row r="48" spans="1:6" ht="18.2" customHeight="1" thickBot="1">
      <c r="A48" s="492"/>
      <c r="B48" s="502" t="s">
        <v>545</v>
      </c>
      <c r="C48" s="498">
        <v>180109</v>
      </c>
      <c r="D48" s="499">
        <v>121915</v>
      </c>
      <c r="E48" s="500">
        <v>33348</v>
      </c>
      <c r="F48" s="499">
        <v>24846</v>
      </c>
    </row>
    <row r="49" spans="1:6" ht="18.2" customHeight="1" thickBot="1">
      <c r="A49" s="492"/>
      <c r="B49" s="502" t="s">
        <v>546</v>
      </c>
      <c r="C49" s="498">
        <v>50871</v>
      </c>
      <c r="D49" s="499">
        <v>42589</v>
      </c>
      <c r="E49" s="500">
        <v>8282</v>
      </c>
      <c r="F49" s="499">
        <v>0</v>
      </c>
    </row>
    <row r="50" spans="1:6" ht="18.2" customHeight="1" thickBot="1">
      <c r="A50" s="492"/>
      <c r="B50" s="502" t="s">
        <v>547</v>
      </c>
      <c r="C50" s="498">
        <v>178841</v>
      </c>
      <c r="D50" s="499">
        <v>120799</v>
      </c>
      <c r="E50" s="500">
        <v>37235</v>
      </c>
      <c r="F50" s="499">
        <v>20807</v>
      </c>
    </row>
    <row r="51" spans="1:6" ht="18.2" customHeight="1" thickBot="1">
      <c r="A51" s="492"/>
      <c r="B51" s="502" t="s">
        <v>548</v>
      </c>
      <c r="C51" s="498">
        <v>132378</v>
      </c>
      <c r="D51" s="499">
        <v>109387</v>
      </c>
      <c r="E51" s="500">
        <v>9521</v>
      </c>
      <c r="F51" s="499">
        <v>13470</v>
      </c>
    </row>
    <row r="52" spans="1:6" ht="18.2" customHeight="1" thickBot="1">
      <c r="A52" s="492"/>
      <c r="B52" s="502" t="s">
        <v>549</v>
      </c>
      <c r="C52" s="498">
        <v>32903</v>
      </c>
      <c r="D52" s="499">
        <v>22332</v>
      </c>
      <c r="E52" s="500">
        <v>10571</v>
      </c>
      <c r="F52" s="499">
        <v>0</v>
      </c>
    </row>
    <row r="53" spans="1:6" ht="18.2" customHeight="1" thickBot="1">
      <c r="A53" s="492"/>
      <c r="B53" s="502" t="s">
        <v>550</v>
      </c>
      <c r="C53" s="498">
        <v>53982</v>
      </c>
      <c r="D53" s="499">
        <v>47869</v>
      </c>
      <c r="E53" s="500">
        <v>420</v>
      </c>
      <c r="F53" s="499">
        <v>5693</v>
      </c>
    </row>
    <row r="54" spans="1:6" ht="18.2" customHeight="1" thickBot="1">
      <c r="A54" s="492"/>
      <c r="B54" s="502" t="s">
        <v>551</v>
      </c>
      <c r="C54" s="498">
        <v>179704</v>
      </c>
      <c r="D54" s="499">
        <v>123059</v>
      </c>
      <c r="E54" s="500">
        <v>46958</v>
      </c>
      <c r="F54" s="499">
        <v>9687</v>
      </c>
    </row>
    <row r="55" spans="1:6" ht="18.2" customHeight="1" thickBot="1">
      <c r="A55" s="492"/>
      <c r="B55" s="502" t="s">
        <v>552</v>
      </c>
      <c r="C55" s="498">
        <v>106440</v>
      </c>
      <c r="D55" s="499">
        <v>88982</v>
      </c>
      <c r="E55" s="500">
        <v>12510</v>
      </c>
      <c r="F55" s="499">
        <v>4948</v>
      </c>
    </row>
    <row r="56" spans="1:6" ht="18.2" customHeight="1" thickBot="1">
      <c r="A56" s="492" t="s">
        <v>14</v>
      </c>
      <c r="B56" s="502" t="s">
        <v>553</v>
      </c>
      <c r="C56" s="498">
        <v>81092</v>
      </c>
      <c r="D56" s="499">
        <v>69548</v>
      </c>
      <c r="E56" s="500">
        <v>0</v>
      </c>
      <c r="F56" s="499">
        <v>11544</v>
      </c>
    </row>
    <row r="57" spans="1:6" ht="18.2" customHeight="1" thickBot="1">
      <c r="A57" s="492"/>
      <c r="B57" s="502" t="s">
        <v>554</v>
      </c>
      <c r="C57" s="498">
        <v>22702</v>
      </c>
      <c r="D57" s="499">
        <v>18439</v>
      </c>
      <c r="E57" s="500">
        <v>0</v>
      </c>
      <c r="F57" s="499">
        <v>4263</v>
      </c>
    </row>
    <row r="58" spans="1:6" ht="18.2" customHeight="1" thickBot="1">
      <c r="A58" s="492"/>
      <c r="B58" s="502" t="s">
        <v>555</v>
      </c>
      <c r="C58" s="498">
        <v>54991</v>
      </c>
      <c r="D58" s="499">
        <v>52798</v>
      </c>
      <c r="E58" s="500">
        <v>0</v>
      </c>
      <c r="F58" s="499">
        <v>2193</v>
      </c>
    </row>
    <row r="59" spans="1:6" ht="18.2" customHeight="1" thickBot="1">
      <c r="A59" s="492"/>
      <c r="B59" s="502" t="s">
        <v>556</v>
      </c>
      <c r="C59" s="498">
        <v>67935</v>
      </c>
      <c r="D59" s="499">
        <v>52309</v>
      </c>
      <c r="E59" s="500">
        <v>603</v>
      </c>
      <c r="F59" s="499">
        <v>15023</v>
      </c>
    </row>
    <row r="60" spans="1:6" ht="18.2" customHeight="1" thickBot="1">
      <c r="A60" s="492"/>
      <c r="B60" s="502" t="s">
        <v>557</v>
      </c>
      <c r="C60" s="498">
        <v>59866</v>
      </c>
      <c r="D60" s="499">
        <v>56955</v>
      </c>
      <c r="E60" s="500">
        <v>840</v>
      </c>
      <c r="F60" s="499">
        <v>2071</v>
      </c>
    </row>
    <row r="61" spans="1:6" ht="18.2" customHeight="1" thickBot="1">
      <c r="A61" s="492"/>
      <c r="B61" s="502" t="s">
        <v>558</v>
      </c>
      <c r="C61" s="498">
        <v>48227</v>
      </c>
      <c r="D61" s="499">
        <v>41211</v>
      </c>
      <c r="E61" s="500">
        <v>3888</v>
      </c>
      <c r="F61" s="499">
        <v>3128</v>
      </c>
    </row>
    <row r="62" spans="1:6" ht="18.2" customHeight="1" thickBot="1">
      <c r="A62" s="492"/>
      <c r="B62" s="502" t="s">
        <v>559</v>
      </c>
      <c r="C62" s="498">
        <v>18536</v>
      </c>
      <c r="D62" s="499">
        <v>16961</v>
      </c>
      <c r="E62" s="500">
        <v>0</v>
      </c>
      <c r="F62" s="499">
        <v>1575</v>
      </c>
    </row>
    <row r="63" spans="1:6" ht="18.2" customHeight="1" thickBot="1">
      <c r="A63" s="492"/>
      <c r="B63" s="502" t="s">
        <v>560</v>
      </c>
      <c r="C63" s="498">
        <v>116868</v>
      </c>
      <c r="D63" s="499">
        <v>34388</v>
      </c>
      <c r="E63" s="500">
        <v>51289</v>
      </c>
      <c r="F63" s="499">
        <v>31191</v>
      </c>
    </row>
    <row r="64" spans="1:6" ht="18.2" customHeight="1" thickBot="1">
      <c r="A64" s="492"/>
      <c r="B64" s="502" t="s">
        <v>561</v>
      </c>
      <c r="C64" s="498">
        <v>272633</v>
      </c>
      <c r="D64" s="499">
        <v>197023</v>
      </c>
      <c r="E64" s="500">
        <v>65028</v>
      </c>
      <c r="F64" s="499">
        <v>10582</v>
      </c>
    </row>
    <row r="65" spans="1:6" ht="18.2" customHeight="1" thickBot="1">
      <c r="A65" s="492"/>
      <c r="B65" s="506" t="s">
        <v>562</v>
      </c>
      <c r="C65" s="498">
        <v>364110</v>
      </c>
      <c r="D65" s="499">
        <v>284940</v>
      </c>
      <c r="E65" s="500">
        <v>63163</v>
      </c>
      <c r="F65" s="499">
        <v>16007</v>
      </c>
    </row>
    <row r="66" spans="1:6" ht="18.2" customHeight="1" thickBot="1">
      <c r="A66" s="503"/>
      <c r="B66" s="506" t="s">
        <v>563</v>
      </c>
      <c r="C66" s="498">
        <v>37280</v>
      </c>
      <c r="D66" s="499">
        <v>0</v>
      </c>
      <c r="E66" s="500">
        <v>0</v>
      </c>
      <c r="F66" s="499">
        <v>37280</v>
      </c>
    </row>
    <row r="67" spans="1:6" ht="18.2" customHeight="1" thickBot="1">
      <c r="A67" s="504" t="s">
        <v>33</v>
      </c>
      <c r="B67" s="507" t="s">
        <v>564</v>
      </c>
      <c r="C67" s="498">
        <v>274247</v>
      </c>
      <c r="D67" s="499">
        <v>170497</v>
      </c>
      <c r="E67" s="500">
        <v>89998</v>
      </c>
      <c r="F67" s="499">
        <v>13752</v>
      </c>
    </row>
    <row r="68" spans="1:6" ht="18.2" customHeight="1" thickBot="1">
      <c r="A68" s="492"/>
      <c r="B68" s="508" t="s">
        <v>565</v>
      </c>
      <c r="C68" s="498">
        <v>150795</v>
      </c>
      <c r="D68" s="499">
        <v>96319</v>
      </c>
      <c r="E68" s="500">
        <v>45486</v>
      </c>
      <c r="F68" s="499">
        <v>8990</v>
      </c>
    </row>
    <row r="69" spans="1:6" ht="18.2" customHeight="1" thickBot="1">
      <c r="A69" s="492"/>
      <c r="B69" s="507" t="s">
        <v>566</v>
      </c>
      <c r="C69" s="498">
        <v>138301</v>
      </c>
      <c r="D69" s="499">
        <v>93919</v>
      </c>
      <c r="E69" s="500">
        <v>37013</v>
      </c>
      <c r="F69" s="499">
        <v>7369</v>
      </c>
    </row>
    <row r="70" spans="1:6" ht="18.2" customHeight="1" thickBot="1">
      <c r="A70" s="492"/>
      <c r="B70" s="507" t="s">
        <v>567</v>
      </c>
      <c r="C70" s="498">
        <v>35452</v>
      </c>
      <c r="D70" s="499">
        <v>19560</v>
      </c>
      <c r="E70" s="500">
        <v>10828</v>
      </c>
      <c r="F70" s="499">
        <v>5064</v>
      </c>
    </row>
    <row r="71" spans="1:6" ht="18.2" customHeight="1" thickBot="1">
      <c r="A71" s="492"/>
      <c r="B71" s="502" t="s">
        <v>568</v>
      </c>
      <c r="C71" s="498">
        <v>366030</v>
      </c>
      <c r="D71" s="499">
        <v>280196</v>
      </c>
      <c r="E71" s="500">
        <v>72628</v>
      </c>
      <c r="F71" s="499">
        <v>13206</v>
      </c>
    </row>
    <row r="72" spans="1:6" ht="18.2" customHeight="1" thickBot="1">
      <c r="A72" s="492"/>
      <c r="B72" s="502" t="s">
        <v>569</v>
      </c>
      <c r="C72" s="498">
        <v>423940</v>
      </c>
      <c r="D72" s="499">
        <v>309518</v>
      </c>
      <c r="E72" s="500">
        <v>103966</v>
      </c>
      <c r="F72" s="499">
        <v>10456</v>
      </c>
    </row>
    <row r="73" spans="1:6" ht="18.2" customHeight="1" thickBot="1">
      <c r="A73" s="492"/>
      <c r="B73" s="502" t="s">
        <v>570</v>
      </c>
      <c r="C73" s="498">
        <v>253073</v>
      </c>
      <c r="D73" s="499">
        <v>185070</v>
      </c>
      <c r="E73" s="500">
        <v>59525</v>
      </c>
      <c r="F73" s="499">
        <v>8478</v>
      </c>
    </row>
    <row r="74" spans="1:6" ht="18.2" customHeight="1" thickBot="1">
      <c r="A74" s="503"/>
      <c r="B74" s="502" t="s">
        <v>571</v>
      </c>
      <c r="C74" s="498">
        <v>33403</v>
      </c>
      <c r="D74" s="499">
        <v>0</v>
      </c>
      <c r="E74" s="500">
        <v>0</v>
      </c>
      <c r="F74" s="499">
        <v>33403</v>
      </c>
    </row>
    <row r="75" spans="1:6" ht="18.2" customHeight="1" thickBot="1">
      <c r="A75" s="504" t="s">
        <v>15</v>
      </c>
      <c r="B75" s="502" t="s">
        <v>572</v>
      </c>
      <c r="C75" s="498">
        <v>197065</v>
      </c>
      <c r="D75" s="499">
        <v>142949</v>
      </c>
      <c r="E75" s="500">
        <v>34944</v>
      </c>
      <c r="F75" s="499">
        <v>19172</v>
      </c>
    </row>
    <row r="76" spans="1:6" ht="18.2" customHeight="1" thickBot="1">
      <c r="A76" s="492"/>
      <c r="B76" s="502" t="s">
        <v>573</v>
      </c>
      <c r="C76" s="498">
        <v>128802</v>
      </c>
      <c r="D76" s="499">
        <v>104780</v>
      </c>
      <c r="E76" s="500">
        <v>15861</v>
      </c>
      <c r="F76" s="499">
        <v>8161</v>
      </c>
    </row>
    <row r="77" spans="1:6" ht="18.2" customHeight="1" thickBot="1">
      <c r="A77" s="503"/>
      <c r="B77" s="502" t="s">
        <v>574</v>
      </c>
      <c r="C77" s="498">
        <v>92364</v>
      </c>
      <c r="D77" s="499">
        <v>91462</v>
      </c>
      <c r="E77" s="500">
        <v>0</v>
      </c>
      <c r="F77" s="499">
        <v>902</v>
      </c>
    </row>
    <row r="78" spans="1:6" ht="18.2" customHeight="1" thickBot="1">
      <c r="A78" s="504" t="s">
        <v>16</v>
      </c>
      <c r="B78" s="502" t="s">
        <v>575</v>
      </c>
      <c r="C78" s="498">
        <v>165710</v>
      </c>
      <c r="D78" s="499">
        <v>125694</v>
      </c>
      <c r="E78" s="500">
        <v>34087</v>
      </c>
      <c r="F78" s="499">
        <v>5929</v>
      </c>
    </row>
    <row r="79" spans="1:6" ht="18.2" customHeight="1" thickBot="1">
      <c r="A79" s="492"/>
      <c r="B79" s="502" t="s">
        <v>576</v>
      </c>
      <c r="C79" s="498">
        <v>44118</v>
      </c>
      <c r="D79" s="499">
        <v>31272</v>
      </c>
      <c r="E79" s="500">
        <v>12846</v>
      </c>
      <c r="F79" s="499">
        <v>0</v>
      </c>
    </row>
    <row r="80" spans="1:6" ht="18.2" customHeight="1" thickBot="1">
      <c r="A80" s="492"/>
      <c r="B80" s="502" t="s">
        <v>577</v>
      </c>
      <c r="C80" s="498">
        <v>178694</v>
      </c>
      <c r="D80" s="499">
        <v>102045</v>
      </c>
      <c r="E80" s="500">
        <v>76649</v>
      </c>
      <c r="F80" s="499">
        <v>0</v>
      </c>
    </row>
    <row r="81" spans="1:6" ht="18.2" customHeight="1" thickBot="1">
      <c r="A81" s="492"/>
      <c r="B81" s="502" t="s">
        <v>578</v>
      </c>
      <c r="C81" s="498">
        <v>202420</v>
      </c>
      <c r="D81" s="499">
        <v>178843</v>
      </c>
      <c r="E81" s="500">
        <v>10120</v>
      </c>
      <c r="F81" s="499">
        <v>13457</v>
      </c>
    </row>
    <row r="82" spans="1:6" ht="18.2" customHeight="1" thickBot="1">
      <c r="A82" s="492"/>
      <c r="B82" s="502" t="s">
        <v>579</v>
      </c>
      <c r="C82" s="498">
        <v>30944</v>
      </c>
      <c r="D82" s="499">
        <v>24994</v>
      </c>
      <c r="E82" s="500">
        <v>0</v>
      </c>
      <c r="F82" s="499">
        <v>5950</v>
      </c>
    </row>
    <row r="83" spans="1:6" ht="18.2" customHeight="1" thickBot="1">
      <c r="A83" s="492"/>
      <c r="B83" s="502" t="s">
        <v>580</v>
      </c>
      <c r="C83" s="498">
        <v>204566</v>
      </c>
      <c r="D83" s="499">
        <v>191041</v>
      </c>
      <c r="E83" s="500">
        <v>1223</v>
      </c>
      <c r="F83" s="499">
        <v>12302</v>
      </c>
    </row>
    <row r="84" spans="1:6" ht="18.2" customHeight="1" thickBot="1">
      <c r="A84" s="492"/>
      <c r="B84" s="506" t="s">
        <v>581</v>
      </c>
      <c r="C84" s="498">
        <v>87315</v>
      </c>
      <c r="D84" s="499">
        <v>76242</v>
      </c>
      <c r="E84" s="500">
        <v>600</v>
      </c>
      <c r="F84" s="499">
        <v>10473</v>
      </c>
    </row>
    <row r="85" spans="1:6" ht="18.2" customHeight="1" thickBot="1">
      <c r="A85" s="492"/>
      <c r="B85" s="506" t="s">
        <v>582</v>
      </c>
      <c r="C85" s="498">
        <v>36080</v>
      </c>
      <c r="D85" s="499">
        <v>31994</v>
      </c>
      <c r="E85" s="500">
        <v>0</v>
      </c>
      <c r="F85" s="499">
        <v>4086</v>
      </c>
    </row>
    <row r="86" spans="1:6" ht="18.2" customHeight="1" thickBot="1">
      <c r="A86" s="492"/>
      <c r="B86" s="502" t="s">
        <v>583</v>
      </c>
      <c r="C86" s="498">
        <v>160418</v>
      </c>
      <c r="D86" s="499">
        <v>129439</v>
      </c>
      <c r="E86" s="500">
        <v>3033</v>
      </c>
      <c r="F86" s="499">
        <v>27946</v>
      </c>
    </row>
    <row r="87" spans="1:6" ht="18.2" customHeight="1" thickBot="1">
      <c r="A87" s="503"/>
      <c r="B87" s="502" t="s">
        <v>584</v>
      </c>
      <c r="C87" s="498">
        <v>319966</v>
      </c>
      <c r="D87" s="499">
        <v>267924</v>
      </c>
      <c r="E87" s="500">
        <v>22173</v>
      </c>
      <c r="F87" s="499">
        <v>29869</v>
      </c>
    </row>
    <row r="88" spans="1:6" ht="18.2" customHeight="1" thickBot="1">
      <c r="A88" s="504" t="s">
        <v>491</v>
      </c>
      <c r="B88" s="502" t="s">
        <v>585</v>
      </c>
      <c r="C88" s="498">
        <v>207158</v>
      </c>
      <c r="D88" s="499">
        <v>139863</v>
      </c>
      <c r="E88" s="500">
        <v>67295</v>
      </c>
      <c r="F88" s="499">
        <v>0</v>
      </c>
    </row>
    <row r="89" spans="1:6" ht="18.2" customHeight="1" thickBot="1">
      <c r="A89" s="492"/>
      <c r="B89" s="502" t="s">
        <v>586</v>
      </c>
      <c r="C89" s="498">
        <v>292684</v>
      </c>
      <c r="D89" s="499">
        <v>144595</v>
      </c>
      <c r="E89" s="500">
        <v>148089</v>
      </c>
      <c r="F89" s="499">
        <v>0</v>
      </c>
    </row>
    <row r="90" spans="1:6" ht="18.2" customHeight="1" thickBot="1">
      <c r="A90" s="492"/>
      <c r="B90" s="502" t="s">
        <v>587</v>
      </c>
      <c r="C90" s="498">
        <v>233267</v>
      </c>
      <c r="D90" s="499">
        <v>99269</v>
      </c>
      <c r="E90" s="500">
        <v>113139</v>
      </c>
      <c r="F90" s="499">
        <v>20859</v>
      </c>
    </row>
    <row r="91" spans="1:6" ht="18.2" customHeight="1" thickBot="1">
      <c r="A91" s="492"/>
      <c r="B91" s="502" t="s">
        <v>588</v>
      </c>
      <c r="C91" s="498">
        <v>357116</v>
      </c>
      <c r="D91" s="499">
        <v>100508</v>
      </c>
      <c r="E91" s="500">
        <v>242516</v>
      </c>
      <c r="F91" s="499">
        <v>14092</v>
      </c>
    </row>
    <row r="92" spans="1:6" ht="18.2" customHeight="1" thickBot="1">
      <c r="A92" s="492"/>
      <c r="B92" s="502" t="s">
        <v>589</v>
      </c>
      <c r="C92" s="498">
        <v>236009</v>
      </c>
      <c r="D92" s="499">
        <v>82375</v>
      </c>
      <c r="E92" s="500">
        <v>153634</v>
      </c>
      <c r="F92" s="499">
        <v>0</v>
      </c>
    </row>
    <row r="93" spans="1:6" ht="18.2" customHeight="1" thickBot="1">
      <c r="A93" s="492"/>
      <c r="B93" s="502" t="s">
        <v>590</v>
      </c>
      <c r="C93" s="498">
        <v>140289</v>
      </c>
      <c r="D93" s="499">
        <v>24046</v>
      </c>
      <c r="E93" s="500">
        <v>105369</v>
      </c>
      <c r="F93" s="499">
        <v>10874</v>
      </c>
    </row>
    <row r="94" spans="1:6" ht="18.2" customHeight="1" thickBot="1">
      <c r="A94" s="492"/>
      <c r="B94" s="505" t="s">
        <v>591</v>
      </c>
      <c r="C94" s="498">
        <v>213097</v>
      </c>
      <c r="D94" s="499">
        <v>79190</v>
      </c>
      <c r="E94" s="500">
        <v>133907</v>
      </c>
      <c r="F94" s="499">
        <v>0</v>
      </c>
    </row>
    <row r="95" spans="1:6" ht="18.2" customHeight="1" thickBot="1">
      <c r="A95" s="492"/>
      <c r="B95" s="502" t="s">
        <v>592</v>
      </c>
      <c r="C95" s="498">
        <v>111610</v>
      </c>
      <c r="D95" s="499">
        <v>43875</v>
      </c>
      <c r="E95" s="500">
        <v>33109</v>
      </c>
      <c r="F95" s="499">
        <v>34626</v>
      </c>
    </row>
    <row r="96" spans="1:6" ht="18.2" customHeight="1" thickBot="1">
      <c r="A96" s="492"/>
      <c r="B96" s="502" t="s">
        <v>593</v>
      </c>
      <c r="C96" s="498">
        <v>314600</v>
      </c>
      <c r="D96" s="499">
        <v>166526</v>
      </c>
      <c r="E96" s="500">
        <v>133187</v>
      </c>
      <c r="F96" s="499">
        <v>14887</v>
      </c>
    </row>
    <row r="97" spans="1:6" ht="18.2" customHeight="1" thickBot="1">
      <c r="A97" s="492"/>
      <c r="B97" s="505" t="s">
        <v>594</v>
      </c>
      <c r="C97" s="498">
        <v>269035</v>
      </c>
      <c r="D97" s="499">
        <v>186261</v>
      </c>
      <c r="E97" s="500">
        <v>78070</v>
      </c>
      <c r="F97" s="499">
        <v>4704</v>
      </c>
    </row>
    <row r="98" spans="1:6" ht="18.2" customHeight="1" thickBot="1">
      <c r="A98" s="492"/>
      <c r="B98" s="502" t="s">
        <v>595</v>
      </c>
      <c r="C98" s="498">
        <v>324702</v>
      </c>
      <c r="D98" s="499">
        <v>173494</v>
      </c>
      <c r="E98" s="500">
        <v>131490</v>
      </c>
      <c r="F98" s="499">
        <v>19718</v>
      </c>
    </row>
    <row r="99" spans="1:6" ht="18.2" customHeight="1" thickBot="1">
      <c r="A99" s="492"/>
      <c r="B99" s="502" t="s">
        <v>596</v>
      </c>
      <c r="C99" s="498">
        <v>439314</v>
      </c>
      <c r="D99" s="499">
        <v>245707</v>
      </c>
      <c r="E99" s="500">
        <v>163463</v>
      </c>
      <c r="F99" s="499">
        <v>30144</v>
      </c>
    </row>
    <row r="100" spans="1:6" ht="18.2" customHeight="1" thickBot="1">
      <c r="A100" s="492"/>
      <c r="B100" s="502" t="s">
        <v>597</v>
      </c>
      <c r="C100" s="498">
        <v>267875</v>
      </c>
      <c r="D100" s="499">
        <v>90385</v>
      </c>
      <c r="E100" s="500">
        <v>161593</v>
      </c>
      <c r="F100" s="499">
        <v>15897</v>
      </c>
    </row>
    <row r="101" spans="1:6" ht="18.2" customHeight="1" thickBot="1">
      <c r="A101" s="492"/>
      <c r="B101" s="506" t="s">
        <v>598</v>
      </c>
      <c r="C101" s="498">
        <v>105670</v>
      </c>
      <c r="D101" s="499">
        <v>61547</v>
      </c>
      <c r="E101" s="500">
        <v>33469</v>
      </c>
      <c r="F101" s="499">
        <v>10654</v>
      </c>
    </row>
    <row r="102" spans="1:6" ht="18.2" customHeight="1" thickBot="1">
      <c r="A102" s="492"/>
      <c r="B102" s="506" t="s">
        <v>599</v>
      </c>
      <c r="C102" s="498">
        <v>113097</v>
      </c>
      <c r="D102" s="499">
        <v>99216</v>
      </c>
      <c r="E102" s="500">
        <v>4321</v>
      </c>
      <c r="F102" s="499">
        <v>9560</v>
      </c>
    </row>
    <row r="103" spans="1:6" ht="18.2" customHeight="1" thickBot="1">
      <c r="A103" s="492"/>
      <c r="B103" s="506" t="s">
        <v>600</v>
      </c>
      <c r="C103" s="498">
        <v>80620</v>
      </c>
      <c r="D103" s="499">
        <v>63245</v>
      </c>
      <c r="E103" s="500">
        <v>5803</v>
      </c>
      <c r="F103" s="499">
        <v>11572</v>
      </c>
    </row>
    <row r="104" spans="1:6" ht="18.2" customHeight="1" thickBot="1">
      <c r="A104" s="492"/>
      <c r="B104" s="506" t="s">
        <v>601</v>
      </c>
      <c r="C104" s="498">
        <v>39761</v>
      </c>
      <c r="D104" s="499">
        <v>37481</v>
      </c>
      <c r="E104" s="500">
        <v>0</v>
      </c>
      <c r="F104" s="499">
        <v>2280</v>
      </c>
    </row>
    <row r="105" spans="1:6" ht="18.2" customHeight="1" thickBot="1">
      <c r="A105" s="492"/>
      <c r="B105" s="502" t="s">
        <v>602</v>
      </c>
      <c r="C105" s="498">
        <v>129482</v>
      </c>
      <c r="D105" s="499">
        <v>71502</v>
      </c>
      <c r="E105" s="500">
        <v>34725</v>
      </c>
      <c r="F105" s="499">
        <v>23255</v>
      </c>
    </row>
    <row r="106" spans="1:6" ht="18" customHeight="1" thickBot="1">
      <c r="A106" s="492" t="s">
        <v>491</v>
      </c>
      <c r="B106" s="506" t="s">
        <v>603</v>
      </c>
      <c r="C106" s="498">
        <v>198709</v>
      </c>
      <c r="D106" s="499">
        <v>119900</v>
      </c>
      <c r="E106" s="500">
        <v>59320</v>
      </c>
      <c r="F106" s="499">
        <v>19489</v>
      </c>
    </row>
    <row r="107" spans="1:6" ht="18" customHeight="1" thickBot="1">
      <c r="A107" s="492"/>
      <c r="B107" s="506" t="s">
        <v>604</v>
      </c>
      <c r="C107" s="498">
        <v>197307</v>
      </c>
      <c r="D107" s="499">
        <v>127068</v>
      </c>
      <c r="E107" s="500">
        <v>43462</v>
      </c>
      <c r="F107" s="499">
        <v>26777</v>
      </c>
    </row>
    <row r="108" spans="1:6" ht="18" customHeight="1" thickBot="1">
      <c r="A108" s="492"/>
      <c r="B108" s="506" t="s">
        <v>605</v>
      </c>
      <c r="C108" s="498">
        <v>230746</v>
      </c>
      <c r="D108" s="499">
        <v>153892</v>
      </c>
      <c r="E108" s="500">
        <v>51947</v>
      </c>
      <c r="F108" s="499">
        <v>24907</v>
      </c>
    </row>
    <row r="109" spans="1:6" ht="18" customHeight="1" thickBot="1">
      <c r="A109" s="492"/>
      <c r="B109" s="502" t="s">
        <v>606</v>
      </c>
      <c r="C109" s="498">
        <v>205988</v>
      </c>
      <c r="D109" s="499">
        <v>144759</v>
      </c>
      <c r="E109" s="500">
        <v>43992</v>
      </c>
      <c r="F109" s="499">
        <v>17237</v>
      </c>
    </row>
    <row r="110" spans="1:6" ht="18" customHeight="1" thickBot="1">
      <c r="A110" s="492"/>
      <c r="B110" s="509" t="s">
        <v>607</v>
      </c>
      <c r="C110" s="498">
        <v>228037</v>
      </c>
      <c r="D110" s="499">
        <v>123964</v>
      </c>
      <c r="E110" s="500">
        <v>88972</v>
      </c>
      <c r="F110" s="499">
        <v>15101</v>
      </c>
    </row>
    <row r="111" spans="1:6" ht="18" customHeight="1" thickBot="1">
      <c r="A111" s="492"/>
      <c r="B111" s="509" t="s">
        <v>608</v>
      </c>
      <c r="C111" s="498">
        <v>107423</v>
      </c>
      <c r="D111" s="499">
        <v>68450</v>
      </c>
      <c r="E111" s="500">
        <v>26062</v>
      </c>
      <c r="F111" s="499">
        <v>12911</v>
      </c>
    </row>
    <row r="112" spans="1:6" ht="18" customHeight="1" thickBot="1">
      <c r="A112" s="492"/>
      <c r="B112" s="509" t="s">
        <v>609</v>
      </c>
      <c r="C112" s="498">
        <v>118188</v>
      </c>
      <c r="D112" s="499">
        <v>74878</v>
      </c>
      <c r="E112" s="500">
        <v>29754</v>
      </c>
      <c r="F112" s="499">
        <v>13556</v>
      </c>
    </row>
    <row r="113" spans="1:6" ht="18" customHeight="1" thickBot="1">
      <c r="A113" s="492"/>
      <c r="B113" s="509" t="s">
        <v>610</v>
      </c>
      <c r="C113" s="498">
        <v>159571</v>
      </c>
      <c r="D113" s="499">
        <v>101673</v>
      </c>
      <c r="E113" s="500">
        <v>36030</v>
      </c>
      <c r="F113" s="499">
        <v>21868</v>
      </c>
    </row>
    <row r="114" spans="1:6" ht="18" customHeight="1" thickBot="1">
      <c r="A114" s="492"/>
      <c r="B114" s="509" t="s">
        <v>611</v>
      </c>
      <c r="C114" s="498">
        <v>143198</v>
      </c>
      <c r="D114" s="499">
        <v>117217</v>
      </c>
      <c r="E114" s="500">
        <v>11013</v>
      </c>
      <c r="F114" s="499">
        <v>14968</v>
      </c>
    </row>
    <row r="115" spans="1:6" ht="18" customHeight="1" thickBot="1">
      <c r="A115" s="492"/>
      <c r="B115" s="510" t="s">
        <v>612</v>
      </c>
      <c r="C115" s="498">
        <v>84007</v>
      </c>
      <c r="D115" s="499">
        <v>33551</v>
      </c>
      <c r="E115" s="500">
        <v>40668</v>
      </c>
      <c r="F115" s="499">
        <v>9788</v>
      </c>
    </row>
    <row r="116" spans="1:6" ht="18" customHeight="1" thickBot="1">
      <c r="A116" s="492"/>
      <c r="B116" s="509" t="s">
        <v>613</v>
      </c>
      <c r="C116" s="498">
        <v>112251</v>
      </c>
      <c r="D116" s="499">
        <v>38603</v>
      </c>
      <c r="E116" s="500">
        <v>57504</v>
      </c>
      <c r="F116" s="499">
        <v>16144</v>
      </c>
    </row>
    <row r="117" spans="1:6" ht="18" customHeight="1" thickBot="1">
      <c r="A117" s="492"/>
      <c r="B117" s="509" t="s">
        <v>614</v>
      </c>
      <c r="C117" s="498">
        <v>328985</v>
      </c>
      <c r="D117" s="499">
        <v>193136</v>
      </c>
      <c r="E117" s="500">
        <v>98685</v>
      </c>
      <c r="F117" s="499">
        <v>37164</v>
      </c>
    </row>
    <row r="118" spans="1:6" ht="18" customHeight="1" thickBot="1">
      <c r="A118" s="492"/>
      <c r="B118" s="509" t="s">
        <v>615</v>
      </c>
      <c r="C118" s="498">
        <v>215947</v>
      </c>
      <c r="D118" s="499">
        <v>160718</v>
      </c>
      <c r="E118" s="500">
        <v>40477</v>
      </c>
      <c r="F118" s="499">
        <v>14752</v>
      </c>
    </row>
    <row r="119" spans="1:6" ht="18" customHeight="1" thickBot="1">
      <c r="A119" s="492"/>
      <c r="B119" s="509" t="s">
        <v>616</v>
      </c>
      <c r="C119" s="498">
        <v>76072</v>
      </c>
      <c r="D119" s="499">
        <v>50001</v>
      </c>
      <c r="E119" s="500">
        <v>11526</v>
      </c>
      <c r="F119" s="499">
        <v>14545</v>
      </c>
    </row>
    <row r="120" spans="1:6" ht="18" customHeight="1" thickBot="1">
      <c r="A120" s="492"/>
      <c r="B120" s="509" t="s">
        <v>617</v>
      </c>
      <c r="C120" s="498">
        <v>145843</v>
      </c>
      <c r="D120" s="499">
        <v>100058</v>
      </c>
      <c r="E120" s="500">
        <v>27088</v>
      </c>
      <c r="F120" s="499">
        <v>18697</v>
      </c>
    </row>
    <row r="121" spans="1:6" ht="18" customHeight="1" thickBot="1">
      <c r="A121" s="492"/>
      <c r="B121" s="509" t="s">
        <v>618</v>
      </c>
      <c r="C121" s="498">
        <v>251789</v>
      </c>
      <c r="D121" s="499">
        <v>222876</v>
      </c>
      <c r="E121" s="500">
        <v>10080</v>
      </c>
      <c r="F121" s="499">
        <v>18833</v>
      </c>
    </row>
    <row r="122" spans="1:6" ht="18" customHeight="1" thickBot="1">
      <c r="A122" s="492"/>
      <c r="B122" s="509" t="s">
        <v>619</v>
      </c>
      <c r="C122" s="498">
        <v>303370</v>
      </c>
      <c r="D122" s="499">
        <v>266259</v>
      </c>
      <c r="E122" s="500">
        <v>25588</v>
      </c>
      <c r="F122" s="499">
        <v>11523</v>
      </c>
    </row>
    <row r="123" spans="1:6" ht="18" customHeight="1" thickBot="1">
      <c r="A123" s="492"/>
      <c r="B123" s="509" t="s">
        <v>620</v>
      </c>
      <c r="C123" s="498">
        <v>184936</v>
      </c>
      <c r="D123" s="499">
        <v>85174</v>
      </c>
      <c r="E123" s="500">
        <v>79121</v>
      </c>
      <c r="F123" s="499">
        <v>20641</v>
      </c>
    </row>
    <row r="124" spans="1:6" ht="18" customHeight="1" thickBot="1">
      <c r="A124" s="492"/>
      <c r="B124" s="509" t="s">
        <v>621</v>
      </c>
      <c r="C124" s="498">
        <v>128755</v>
      </c>
      <c r="D124" s="499">
        <v>66762</v>
      </c>
      <c r="E124" s="500">
        <v>38894</v>
      </c>
      <c r="F124" s="499">
        <v>23099</v>
      </c>
    </row>
    <row r="125" spans="1:6" ht="18" customHeight="1" thickBot="1">
      <c r="A125" s="503"/>
      <c r="B125" s="509" t="s">
        <v>622</v>
      </c>
      <c r="C125" s="498">
        <v>60538</v>
      </c>
      <c r="D125" s="499">
        <v>40141</v>
      </c>
      <c r="E125" s="500">
        <v>9705</v>
      </c>
      <c r="F125" s="499">
        <v>10692</v>
      </c>
    </row>
    <row r="126" spans="1:6" ht="18" customHeight="1" thickBot="1">
      <c r="A126" s="504" t="s">
        <v>123</v>
      </c>
      <c r="B126" s="509" t="s">
        <v>623</v>
      </c>
      <c r="C126" s="498">
        <v>185108</v>
      </c>
      <c r="D126" s="499">
        <v>107499</v>
      </c>
      <c r="E126" s="500">
        <v>76413</v>
      </c>
      <c r="F126" s="499">
        <v>1196</v>
      </c>
    </row>
    <row r="127" spans="1:6" ht="18" customHeight="1" thickBot="1">
      <c r="A127" s="492"/>
      <c r="B127" s="511" t="s">
        <v>624</v>
      </c>
      <c r="C127" s="498">
        <v>165898</v>
      </c>
      <c r="D127" s="499">
        <v>112788</v>
      </c>
      <c r="E127" s="500">
        <v>35800</v>
      </c>
      <c r="F127" s="499">
        <v>17310</v>
      </c>
    </row>
    <row r="128" spans="1:6" ht="18" customHeight="1" thickBot="1">
      <c r="A128" s="492"/>
      <c r="B128" s="509" t="s">
        <v>625</v>
      </c>
      <c r="C128" s="498">
        <v>121219</v>
      </c>
      <c r="D128" s="499">
        <v>109004</v>
      </c>
      <c r="E128" s="500">
        <v>1502</v>
      </c>
      <c r="F128" s="499">
        <v>10713</v>
      </c>
    </row>
    <row r="129" spans="1:6" ht="18" customHeight="1" thickBot="1">
      <c r="A129" s="492"/>
      <c r="B129" s="509" t="s">
        <v>626</v>
      </c>
      <c r="C129" s="498">
        <v>234867</v>
      </c>
      <c r="D129" s="499">
        <v>169072</v>
      </c>
      <c r="E129" s="500">
        <v>51694</v>
      </c>
      <c r="F129" s="499">
        <v>14101</v>
      </c>
    </row>
    <row r="130" spans="1:6" ht="18" customHeight="1" thickBot="1">
      <c r="A130" s="492"/>
      <c r="B130" s="509" t="s">
        <v>627</v>
      </c>
      <c r="C130" s="498">
        <v>146545</v>
      </c>
      <c r="D130" s="499">
        <v>131787</v>
      </c>
      <c r="E130" s="500">
        <v>1734</v>
      </c>
      <c r="F130" s="499">
        <v>13024</v>
      </c>
    </row>
    <row r="131" spans="1:6" ht="18" customHeight="1" thickBot="1">
      <c r="A131" s="503"/>
      <c r="B131" s="511" t="s">
        <v>628</v>
      </c>
      <c r="C131" s="498">
        <v>225430</v>
      </c>
      <c r="D131" s="499">
        <v>146117</v>
      </c>
      <c r="E131" s="500">
        <v>63025</v>
      </c>
      <c r="F131" s="499">
        <v>16288</v>
      </c>
    </row>
    <row r="132" spans="1:6" ht="18" customHeight="1" thickBot="1">
      <c r="A132" s="504" t="s">
        <v>31</v>
      </c>
      <c r="B132" s="509" t="s">
        <v>629</v>
      </c>
      <c r="C132" s="498">
        <v>214262</v>
      </c>
      <c r="D132" s="499">
        <v>152936</v>
      </c>
      <c r="E132" s="500">
        <v>48967</v>
      </c>
      <c r="F132" s="499">
        <v>12359</v>
      </c>
    </row>
    <row r="133" spans="1:6" ht="18" customHeight="1" thickBot="1">
      <c r="A133" s="492"/>
      <c r="B133" s="502" t="s">
        <v>630</v>
      </c>
      <c r="C133" s="498">
        <v>82702</v>
      </c>
      <c r="D133" s="499">
        <v>69760</v>
      </c>
      <c r="E133" s="500">
        <v>73</v>
      </c>
      <c r="F133" s="499">
        <v>12869</v>
      </c>
    </row>
    <row r="134" spans="1:6" ht="18" customHeight="1" thickBot="1">
      <c r="A134" s="492"/>
      <c r="B134" s="506" t="s">
        <v>631</v>
      </c>
      <c r="C134" s="498">
        <v>63220</v>
      </c>
      <c r="D134" s="499">
        <v>53627</v>
      </c>
      <c r="E134" s="500">
        <v>3070</v>
      </c>
      <c r="F134" s="499">
        <v>6523</v>
      </c>
    </row>
    <row r="135" spans="1:6" ht="18" customHeight="1" thickBot="1">
      <c r="A135" s="492"/>
      <c r="B135" s="506" t="s">
        <v>632</v>
      </c>
      <c r="C135" s="498">
        <v>42575</v>
      </c>
      <c r="D135" s="499">
        <v>42575</v>
      </c>
      <c r="E135" s="500">
        <v>0</v>
      </c>
      <c r="F135" s="499">
        <v>0</v>
      </c>
    </row>
    <row r="136" spans="1:6" ht="18" customHeight="1" thickBot="1">
      <c r="A136" s="503"/>
      <c r="B136" s="506" t="s">
        <v>633</v>
      </c>
      <c r="C136" s="498">
        <v>117988</v>
      </c>
      <c r="D136" s="499">
        <v>108538</v>
      </c>
      <c r="E136" s="500">
        <v>100</v>
      </c>
      <c r="F136" s="499">
        <v>9350</v>
      </c>
    </row>
    <row r="137" spans="1:6" ht="18" customHeight="1" thickBot="1">
      <c r="A137" s="504" t="s">
        <v>634</v>
      </c>
      <c r="B137" s="506" t="s">
        <v>635</v>
      </c>
      <c r="C137" s="498">
        <v>277236</v>
      </c>
      <c r="D137" s="499">
        <v>99075</v>
      </c>
      <c r="E137" s="500">
        <v>151150</v>
      </c>
      <c r="F137" s="499">
        <v>27011</v>
      </c>
    </row>
    <row r="138" spans="1:6" ht="18" customHeight="1" thickBot="1">
      <c r="A138" s="492"/>
      <c r="B138" s="506" t="s">
        <v>636</v>
      </c>
      <c r="C138" s="498">
        <v>219157</v>
      </c>
      <c r="D138" s="499">
        <v>161650</v>
      </c>
      <c r="E138" s="500">
        <v>49624</v>
      </c>
      <c r="F138" s="499">
        <v>7883</v>
      </c>
    </row>
    <row r="139" spans="1:6" ht="18" customHeight="1" thickBot="1">
      <c r="A139" s="492"/>
      <c r="B139" s="506" t="s">
        <v>637</v>
      </c>
      <c r="C139" s="498">
        <v>292300</v>
      </c>
      <c r="D139" s="499">
        <v>130734</v>
      </c>
      <c r="E139" s="500">
        <v>161566</v>
      </c>
      <c r="F139" s="499">
        <v>0</v>
      </c>
    </row>
    <row r="140" spans="1:6" ht="18" customHeight="1" thickBot="1">
      <c r="A140" s="492"/>
      <c r="B140" s="502" t="s">
        <v>638</v>
      </c>
      <c r="C140" s="498">
        <v>78737</v>
      </c>
      <c r="D140" s="499">
        <v>72297</v>
      </c>
      <c r="E140" s="500">
        <v>0</v>
      </c>
      <c r="F140" s="499">
        <v>6440</v>
      </c>
    </row>
    <row r="141" spans="1:6" ht="18" customHeight="1" thickBot="1">
      <c r="A141" s="492"/>
      <c r="B141" s="502" t="s">
        <v>639</v>
      </c>
      <c r="C141" s="498">
        <v>92598</v>
      </c>
      <c r="D141" s="499">
        <v>66270</v>
      </c>
      <c r="E141" s="500">
        <v>21510</v>
      </c>
      <c r="F141" s="499">
        <v>4818</v>
      </c>
    </row>
    <row r="142" spans="1:6" ht="18" customHeight="1" thickBot="1">
      <c r="A142" s="492"/>
      <c r="B142" s="506" t="s">
        <v>640</v>
      </c>
      <c r="C142" s="498">
        <v>68680</v>
      </c>
      <c r="D142" s="499">
        <v>57908</v>
      </c>
      <c r="E142" s="500">
        <v>6374</v>
      </c>
      <c r="F142" s="499">
        <v>4398</v>
      </c>
    </row>
    <row r="143" spans="1:6" ht="18" customHeight="1" thickBot="1">
      <c r="A143" s="492"/>
      <c r="B143" s="506" t="s">
        <v>641</v>
      </c>
      <c r="C143" s="498">
        <v>132481</v>
      </c>
      <c r="D143" s="499">
        <v>108412</v>
      </c>
      <c r="E143" s="500">
        <v>19551</v>
      </c>
      <c r="F143" s="499">
        <v>4518</v>
      </c>
    </row>
    <row r="144" spans="1:6" ht="18" customHeight="1" thickBot="1">
      <c r="A144" s="492"/>
      <c r="B144" s="502" t="s">
        <v>642</v>
      </c>
      <c r="C144" s="498">
        <v>82050</v>
      </c>
      <c r="D144" s="499">
        <v>74813</v>
      </c>
      <c r="E144" s="500">
        <v>5267</v>
      </c>
      <c r="F144" s="499">
        <v>1970</v>
      </c>
    </row>
    <row r="145" spans="1:6" ht="18" customHeight="1" thickBot="1">
      <c r="A145" s="492"/>
      <c r="B145" s="502" t="s">
        <v>643</v>
      </c>
      <c r="C145" s="498">
        <v>70173</v>
      </c>
      <c r="D145" s="499">
        <v>64492</v>
      </c>
      <c r="E145" s="500">
        <v>0</v>
      </c>
      <c r="F145" s="499">
        <v>5681</v>
      </c>
    </row>
    <row r="146" spans="1:6" ht="18" customHeight="1" thickBot="1">
      <c r="A146" s="492"/>
      <c r="B146" s="506" t="s">
        <v>644</v>
      </c>
      <c r="C146" s="498">
        <v>109819</v>
      </c>
      <c r="D146" s="499">
        <v>94342</v>
      </c>
      <c r="E146" s="500">
        <v>12460</v>
      </c>
      <c r="F146" s="499">
        <v>3017</v>
      </c>
    </row>
    <row r="147" spans="1:6" ht="18" customHeight="1" thickBot="1">
      <c r="A147" s="492"/>
      <c r="B147" s="506" t="s">
        <v>645</v>
      </c>
      <c r="C147" s="498">
        <v>127940</v>
      </c>
      <c r="D147" s="499">
        <v>91027</v>
      </c>
      <c r="E147" s="500">
        <v>27195</v>
      </c>
      <c r="F147" s="499">
        <v>9718</v>
      </c>
    </row>
    <row r="148" spans="1:6" ht="18" customHeight="1" thickBot="1">
      <c r="A148" s="492"/>
      <c r="B148" s="502" t="s">
        <v>646</v>
      </c>
      <c r="C148" s="498">
        <v>120253</v>
      </c>
      <c r="D148" s="499">
        <v>106392</v>
      </c>
      <c r="E148" s="500">
        <v>5361</v>
      </c>
      <c r="F148" s="499">
        <v>8500</v>
      </c>
    </row>
    <row r="149" spans="1:6" ht="18" customHeight="1" thickBot="1">
      <c r="A149" s="492"/>
      <c r="B149" s="502" t="s">
        <v>647</v>
      </c>
      <c r="C149" s="498">
        <v>115332</v>
      </c>
      <c r="D149" s="499">
        <v>94487</v>
      </c>
      <c r="E149" s="500">
        <v>5982</v>
      </c>
      <c r="F149" s="499">
        <v>14863</v>
      </c>
    </row>
    <row r="150" spans="1:6" ht="18" customHeight="1" thickBot="1">
      <c r="A150" s="492"/>
      <c r="B150" s="506" t="s">
        <v>648</v>
      </c>
      <c r="C150" s="498">
        <v>75041</v>
      </c>
      <c r="D150" s="499">
        <v>62538</v>
      </c>
      <c r="E150" s="500">
        <v>5995</v>
      </c>
      <c r="F150" s="499">
        <v>6508</v>
      </c>
    </row>
    <row r="151" spans="1:6" ht="18" customHeight="1" thickBot="1">
      <c r="A151" s="492"/>
      <c r="B151" s="506" t="s">
        <v>649</v>
      </c>
      <c r="C151" s="498">
        <v>126263</v>
      </c>
      <c r="D151" s="499">
        <v>86872</v>
      </c>
      <c r="E151" s="500">
        <v>30191</v>
      </c>
      <c r="F151" s="499">
        <v>9200</v>
      </c>
    </row>
    <row r="152" spans="1:6" ht="18" customHeight="1" thickBot="1">
      <c r="A152" s="492"/>
      <c r="B152" s="506" t="s">
        <v>650</v>
      </c>
      <c r="C152" s="498">
        <v>15451</v>
      </c>
      <c r="D152" s="499">
        <v>12704</v>
      </c>
      <c r="E152" s="500">
        <v>0</v>
      </c>
      <c r="F152" s="499">
        <v>2747</v>
      </c>
    </row>
    <row r="153" spans="1:6" ht="18" customHeight="1" thickBot="1">
      <c r="A153" s="492"/>
      <c r="B153" s="506" t="s">
        <v>651</v>
      </c>
      <c r="C153" s="498">
        <v>32757</v>
      </c>
      <c r="D153" s="499">
        <v>26792</v>
      </c>
      <c r="E153" s="500">
        <v>1568</v>
      </c>
      <c r="F153" s="499">
        <v>4397</v>
      </c>
    </row>
    <row r="154" spans="1:6" ht="18" customHeight="1" thickBot="1">
      <c r="A154" s="492"/>
      <c r="B154" s="506" t="s">
        <v>652</v>
      </c>
      <c r="C154" s="498">
        <v>104674</v>
      </c>
      <c r="D154" s="499">
        <v>81557</v>
      </c>
      <c r="E154" s="500">
        <v>11592</v>
      </c>
      <c r="F154" s="499">
        <v>11525</v>
      </c>
    </row>
    <row r="155" spans="1:6" ht="18" customHeight="1" thickBot="1">
      <c r="A155" s="492"/>
      <c r="B155" s="506" t="s">
        <v>653</v>
      </c>
      <c r="C155" s="498">
        <v>201873</v>
      </c>
      <c r="D155" s="499">
        <v>141692</v>
      </c>
      <c r="E155" s="500">
        <v>46876</v>
      </c>
      <c r="F155" s="499">
        <v>13305</v>
      </c>
    </row>
    <row r="156" spans="1:6" ht="18" customHeight="1" thickBot="1">
      <c r="A156" s="492"/>
      <c r="B156" s="506" t="s">
        <v>654</v>
      </c>
      <c r="C156" s="498">
        <v>176826</v>
      </c>
      <c r="D156" s="499">
        <v>94947</v>
      </c>
      <c r="E156" s="500">
        <v>58585</v>
      </c>
      <c r="F156" s="499">
        <v>23294</v>
      </c>
    </row>
    <row r="157" spans="1:6" ht="18" customHeight="1" thickBot="1">
      <c r="A157" s="492"/>
      <c r="B157" s="506" t="s">
        <v>655</v>
      </c>
      <c r="C157" s="498">
        <v>249528</v>
      </c>
      <c r="D157" s="499">
        <v>159737</v>
      </c>
      <c r="E157" s="500">
        <v>57455</v>
      </c>
      <c r="F157" s="499">
        <v>32336</v>
      </c>
    </row>
    <row r="158" spans="1:6" ht="18.75" customHeight="1" thickBot="1">
      <c r="A158" s="504" t="s">
        <v>29</v>
      </c>
      <c r="B158" s="506" t="s">
        <v>656</v>
      </c>
      <c r="C158" s="498">
        <v>301254</v>
      </c>
      <c r="D158" s="499">
        <v>218417</v>
      </c>
      <c r="E158" s="500">
        <v>61306</v>
      </c>
      <c r="F158" s="499">
        <v>21531</v>
      </c>
    </row>
    <row r="159" spans="1:6" ht="18.75" customHeight="1" thickBot="1">
      <c r="A159" s="492"/>
      <c r="B159" s="506" t="s">
        <v>657</v>
      </c>
      <c r="C159" s="498">
        <v>227673</v>
      </c>
      <c r="D159" s="499">
        <v>185989</v>
      </c>
      <c r="E159" s="500">
        <v>12574</v>
      </c>
      <c r="F159" s="499">
        <v>29110</v>
      </c>
    </row>
    <row r="160" spans="1:6" ht="18.75" customHeight="1" thickBot="1">
      <c r="A160" s="492"/>
      <c r="B160" s="506" t="s">
        <v>658</v>
      </c>
      <c r="C160" s="498">
        <v>127757</v>
      </c>
      <c r="D160" s="499">
        <v>103672</v>
      </c>
      <c r="E160" s="500">
        <v>12963</v>
      </c>
      <c r="F160" s="499">
        <v>11122</v>
      </c>
    </row>
    <row r="161" spans="1:6" ht="18.75" customHeight="1" thickBot="1">
      <c r="A161" s="503"/>
      <c r="B161" s="506" t="s">
        <v>659</v>
      </c>
      <c r="C161" s="498">
        <v>62175</v>
      </c>
      <c r="D161" s="499">
        <v>52974</v>
      </c>
      <c r="E161" s="500">
        <v>453</v>
      </c>
      <c r="F161" s="499">
        <v>8748</v>
      </c>
    </row>
    <row r="162" spans="1:6" ht="18.75" customHeight="1" thickBot="1">
      <c r="A162" s="504" t="s">
        <v>17</v>
      </c>
      <c r="B162" s="506" t="s">
        <v>660</v>
      </c>
      <c r="C162" s="498">
        <v>203940</v>
      </c>
      <c r="D162" s="499">
        <v>164312</v>
      </c>
      <c r="E162" s="500">
        <v>39628</v>
      </c>
      <c r="F162" s="499">
        <v>0</v>
      </c>
    </row>
    <row r="163" spans="1:6" ht="18.75" customHeight="1" thickBot="1">
      <c r="A163" s="492"/>
      <c r="B163" s="502" t="s">
        <v>661</v>
      </c>
      <c r="C163" s="498">
        <v>53513</v>
      </c>
      <c r="D163" s="499">
        <v>47333</v>
      </c>
      <c r="E163" s="500">
        <v>6180</v>
      </c>
      <c r="F163" s="499">
        <v>0</v>
      </c>
    </row>
    <row r="164" spans="1:6" ht="18.75" customHeight="1" thickBot="1">
      <c r="A164" s="492"/>
      <c r="B164" s="502" t="s">
        <v>662</v>
      </c>
      <c r="C164" s="498">
        <v>266908</v>
      </c>
      <c r="D164" s="499">
        <v>228547</v>
      </c>
      <c r="E164" s="500">
        <v>25764</v>
      </c>
      <c r="F164" s="499">
        <v>12597</v>
      </c>
    </row>
    <row r="165" spans="1:6" ht="18.75" customHeight="1" thickBot="1">
      <c r="A165" s="492"/>
      <c r="B165" s="502" t="s">
        <v>663</v>
      </c>
      <c r="C165" s="498">
        <v>168809</v>
      </c>
      <c r="D165" s="499">
        <v>148045</v>
      </c>
      <c r="E165" s="500">
        <v>13616</v>
      </c>
      <c r="F165" s="499">
        <v>7148</v>
      </c>
    </row>
    <row r="166" spans="1:6" ht="18.75" customHeight="1" thickBot="1">
      <c r="A166" s="492"/>
      <c r="B166" s="502" t="s">
        <v>664</v>
      </c>
      <c r="C166" s="498">
        <v>352969</v>
      </c>
      <c r="D166" s="499">
        <v>297811</v>
      </c>
      <c r="E166" s="500">
        <v>55158</v>
      </c>
      <c r="F166" s="499">
        <v>0</v>
      </c>
    </row>
    <row r="167" spans="1:6" ht="18.75" customHeight="1" thickBot="1">
      <c r="A167" s="492"/>
      <c r="B167" s="502" t="s">
        <v>665</v>
      </c>
      <c r="C167" s="498">
        <v>136620</v>
      </c>
      <c r="D167" s="499">
        <v>129785</v>
      </c>
      <c r="E167" s="500">
        <v>6201</v>
      </c>
      <c r="F167" s="499">
        <v>634</v>
      </c>
    </row>
    <row r="168" spans="1:6" ht="18.75" customHeight="1" thickBot="1">
      <c r="A168" s="492"/>
      <c r="B168" s="502" t="s">
        <v>666</v>
      </c>
      <c r="C168" s="498">
        <v>191177</v>
      </c>
      <c r="D168" s="499">
        <v>162205</v>
      </c>
      <c r="E168" s="500">
        <v>17896</v>
      </c>
      <c r="F168" s="499">
        <v>11076</v>
      </c>
    </row>
    <row r="169" spans="1:6" ht="18.75" customHeight="1" thickBot="1">
      <c r="A169" s="492"/>
      <c r="B169" s="502" t="s">
        <v>667</v>
      </c>
      <c r="C169" s="498">
        <v>218069</v>
      </c>
      <c r="D169" s="499">
        <v>212276</v>
      </c>
      <c r="E169" s="500">
        <v>1609</v>
      </c>
      <c r="F169" s="499">
        <v>4184</v>
      </c>
    </row>
    <row r="170" spans="1:6" ht="18.75" customHeight="1" thickBot="1">
      <c r="A170" s="492"/>
      <c r="B170" s="508" t="s">
        <v>668</v>
      </c>
      <c r="C170" s="498">
        <v>219738</v>
      </c>
      <c r="D170" s="499">
        <v>204876</v>
      </c>
      <c r="E170" s="500">
        <v>3395</v>
      </c>
      <c r="F170" s="499">
        <v>11467</v>
      </c>
    </row>
    <row r="171" spans="1:6" ht="18.75" customHeight="1" thickBot="1">
      <c r="A171" s="492"/>
      <c r="B171" s="502" t="s">
        <v>669</v>
      </c>
      <c r="C171" s="498">
        <v>54577</v>
      </c>
      <c r="D171" s="499">
        <v>54577</v>
      </c>
      <c r="E171" s="500">
        <v>0</v>
      </c>
      <c r="F171" s="499">
        <v>0</v>
      </c>
    </row>
    <row r="172" spans="1:6" ht="18.75" customHeight="1" thickBot="1">
      <c r="A172" s="492"/>
      <c r="B172" s="502" t="s">
        <v>670</v>
      </c>
      <c r="C172" s="498">
        <v>164179</v>
      </c>
      <c r="D172" s="499">
        <v>161218</v>
      </c>
      <c r="E172" s="500">
        <v>2502</v>
      </c>
      <c r="F172" s="499">
        <v>459</v>
      </c>
    </row>
    <row r="173" spans="1:6" ht="18.75" customHeight="1" thickBot="1">
      <c r="A173" s="492"/>
      <c r="B173" s="502" t="s">
        <v>671</v>
      </c>
      <c r="C173" s="498">
        <v>229465</v>
      </c>
      <c r="D173" s="499">
        <v>222355</v>
      </c>
      <c r="E173" s="500">
        <v>0</v>
      </c>
      <c r="F173" s="499">
        <v>7110</v>
      </c>
    </row>
    <row r="174" spans="1:6" ht="18.75" customHeight="1" thickBot="1">
      <c r="A174" s="492"/>
      <c r="B174" s="502" t="s">
        <v>672</v>
      </c>
      <c r="C174" s="498">
        <v>262793</v>
      </c>
      <c r="D174" s="499">
        <v>255717</v>
      </c>
      <c r="E174" s="500">
        <v>0</v>
      </c>
      <c r="F174" s="499">
        <v>7076</v>
      </c>
    </row>
    <row r="175" spans="1:6" ht="18.75" customHeight="1" thickBot="1">
      <c r="A175" s="492"/>
      <c r="B175" s="502" t="s">
        <v>673</v>
      </c>
      <c r="C175" s="498">
        <v>114952</v>
      </c>
      <c r="D175" s="499">
        <v>75823</v>
      </c>
      <c r="E175" s="500">
        <v>26645</v>
      </c>
      <c r="F175" s="499">
        <v>12484</v>
      </c>
    </row>
    <row r="176" spans="1:6" ht="18.75" customHeight="1" thickBot="1">
      <c r="A176" s="492"/>
      <c r="B176" s="510" t="s">
        <v>674</v>
      </c>
      <c r="C176" s="498">
        <v>112803</v>
      </c>
      <c r="D176" s="499">
        <v>107619</v>
      </c>
      <c r="E176" s="500">
        <v>3519</v>
      </c>
      <c r="F176" s="499">
        <v>1665</v>
      </c>
    </row>
    <row r="177" spans="1:6" ht="18.75" customHeight="1" thickBot="1">
      <c r="A177" s="492"/>
      <c r="B177" s="510" t="s">
        <v>675</v>
      </c>
      <c r="C177" s="498">
        <v>108478</v>
      </c>
      <c r="D177" s="499">
        <v>91147</v>
      </c>
      <c r="E177" s="500">
        <v>11079</v>
      </c>
      <c r="F177" s="499">
        <v>6252</v>
      </c>
    </row>
    <row r="178" spans="1:6" ht="18.75" customHeight="1" thickBot="1">
      <c r="A178" s="492"/>
      <c r="B178" s="510" t="s">
        <v>676</v>
      </c>
      <c r="C178" s="498">
        <v>115856</v>
      </c>
      <c r="D178" s="499">
        <v>83566</v>
      </c>
      <c r="E178" s="500">
        <v>28552</v>
      </c>
      <c r="F178" s="499">
        <v>3738</v>
      </c>
    </row>
    <row r="179" spans="1:6" ht="18.75" customHeight="1" thickBot="1">
      <c r="A179" s="492"/>
      <c r="B179" s="510" t="s">
        <v>677</v>
      </c>
      <c r="C179" s="498">
        <v>132673</v>
      </c>
      <c r="D179" s="499">
        <v>126717</v>
      </c>
      <c r="E179" s="500">
        <v>0</v>
      </c>
      <c r="F179" s="499">
        <v>5956</v>
      </c>
    </row>
    <row r="180" spans="1:6" ht="18.75" customHeight="1" thickBot="1">
      <c r="A180" s="492"/>
      <c r="B180" s="510" t="s">
        <v>678</v>
      </c>
      <c r="C180" s="498">
        <v>82340</v>
      </c>
      <c r="D180" s="499">
        <v>47600</v>
      </c>
      <c r="E180" s="500">
        <v>25256</v>
      </c>
      <c r="F180" s="499">
        <v>9484</v>
      </c>
    </row>
    <row r="181" spans="1:6" ht="18.75" customHeight="1" thickBot="1">
      <c r="A181" s="492"/>
      <c r="B181" s="510" t="s">
        <v>679</v>
      </c>
      <c r="C181" s="498">
        <v>126208</v>
      </c>
      <c r="D181" s="499">
        <v>85106</v>
      </c>
      <c r="E181" s="500">
        <v>37724</v>
      </c>
      <c r="F181" s="499">
        <v>3378</v>
      </c>
    </row>
    <row r="182" spans="1:6" ht="18.75" customHeight="1" thickBot="1">
      <c r="A182" s="492"/>
      <c r="B182" s="510" t="s">
        <v>680</v>
      </c>
      <c r="C182" s="498">
        <v>156805</v>
      </c>
      <c r="D182" s="499">
        <v>118114</v>
      </c>
      <c r="E182" s="500">
        <v>26464</v>
      </c>
      <c r="F182" s="499">
        <v>12227</v>
      </c>
    </row>
    <row r="183" spans="1:6" ht="18.75" customHeight="1" thickBot="1">
      <c r="A183" s="492"/>
      <c r="B183" s="510" t="s">
        <v>681</v>
      </c>
      <c r="C183" s="498">
        <v>119278</v>
      </c>
      <c r="D183" s="499">
        <v>90868</v>
      </c>
      <c r="E183" s="500">
        <v>22008</v>
      </c>
      <c r="F183" s="499">
        <v>6402</v>
      </c>
    </row>
    <row r="184" spans="1:6" ht="18.75" customHeight="1" thickBot="1">
      <c r="A184" s="492"/>
      <c r="B184" s="510" t="s">
        <v>682</v>
      </c>
      <c r="C184" s="498">
        <v>16</v>
      </c>
      <c r="D184" s="499">
        <v>16</v>
      </c>
      <c r="E184" s="500">
        <v>0</v>
      </c>
      <c r="F184" s="499">
        <v>0</v>
      </c>
    </row>
    <row r="185" spans="1:6" ht="18.75" customHeight="1" thickBot="1">
      <c r="A185" s="492"/>
      <c r="B185" s="510" t="s">
        <v>683</v>
      </c>
      <c r="C185" s="498">
        <v>174385</v>
      </c>
      <c r="D185" s="499">
        <v>164444</v>
      </c>
      <c r="E185" s="500">
        <v>1736</v>
      </c>
      <c r="F185" s="499">
        <v>8205</v>
      </c>
    </row>
    <row r="186" spans="1:6" ht="18.75" customHeight="1" thickBot="1">
      <c r="A186" s="492"/>
      <c r="B186" s="502" t="s">
        <v>684</v>
      </c>
      <c r="C186" s="498">
        <v>58762</v>
      </c>
      <c r="D186" s="499">
        <v>41905</v>
      </c>
      <c r="E186" s="500">
        <v>12578</v>
      </c>
      <c r="F186" s="499">
        <v>4279</v>
      </c>
    </row>
    <row r="187" spans="1:6" ht="18.75" customHeight="1" thickBot="1">
      <c r="A187" s="492"/>
      <c r="B187" s="502" t="s">
        <v>685</v>
      </c>
      <c r="C187" s="498">
        <v>289470</v>
      </c>
      <c r="D187" s="499">
        <v>230167</v>
      </c>
      <c r="E187" s="500">
        <v>46568</v>
      </c>
      <c r="F187" s="499">
        <v>12735</v>
      </c>
    </row>
    <row r="188" spans="1:6" ht="18.75" customHeight="1" thickBot="1">
      <c r="A188" s="492"/>
      <c r="B188" s="502" t="s">
        <v>686</v>
      </c>
      <c r="C188" s="498">
        <v>184570</v>
      </c>
      <c r="D188" s="499">
        <v>153463</v>
      </c>
      <c r="E188" s="500">
        <v>25460</v>
      </c>
      <c r="F188" s="499">
        <v>5647</v>
      </c>
    </row>
    <row r="189" spans="1:6" ht="18.75" customHeight="1" thickBot="1">
      <c r="A189" s="492"/>
      <c r="B189" s="502" t="s">
        <v>687</v>
      </c>
      <c r="C189" s="498">
        <v>239072</v>
      </c>
      <c r="D189" s="499">
        <v>216220</v>
      </c>
      <c r="E189" s="500">
        <v>22852</v>
      </c>
      <c r="F189" s="499">
        <v>0</v>
      </c>
    </row>
    <row r="190" spans="1:6" ht="18.75" customHeight="1" thickBot="1">
      <c r="A190" s="492"/>
      <c r="B190" s="502" t="s">
        <v>688</v>
      </c>
      <c r="C190" s="498">
        <v>53335</v>
      </c>
      <c r="D190" s="499">
        <v>53335</v>
      </c>
      <c r="E190" s="500">
        <v>0</v>
      </c>
      <c r="F190" s="499">
        <v>0</v>
      </c>
    </row>
    <row r="191" spans="1:6" ht="18.75" customHeight="1" thickBot="1">
      <c r="A191" s="503"/>
      <c r="B191" s="502" t="s">
        <v>689</v>
      </c>
      <c r="C191" s="498">
        <v>249956</v>
      </c>
      <c r="D191" s="499">
        <v>239071</v>
      </c>
      <c r="E191" s="500">
        <v>7094</v>
      </c>
      <c r="F191" s="499">
        <v>3791</v>
      </c>
    </row>
    <row r="192" spans="1:6" ht="18.75" customHeight="1" thickBot="1">
      <c r="A192" s="504" t="s">
        <v>18</v>
      </c>
      <c r="B192" s="502" t="s">
        <v>690</v>
      </c>
      <c r="C192" s="498">
        <v>308597</v>
      </c>
      <c r="D192" s="499">
        <v>249004</v>
      </c>
      <c r="E192" s="500">
        <v>41709</v>
      </c>
      <c r="F192" s="499">
        <v>17884</v>
      </c>
    </row>
    <row r="193" spans="1:6" ht="18.75" customHeight="1" thickBot="1">
      <c r="A193" s="492"/>
      <c r="B193" s="502" t="s">
        <v>691</v>
      </c>
      <c r="C193" s="498">
        <v>178867</v>
      </c>
      <c r="D193" s="499">
        <v>126415</v>
      </c>
      <c r="E193" s="500">
        <v>47217</v>
      </c>
      <c r="F193" s="499">
        <v>5235</v>
      </c>
    </row>
    <row r="194" spans="1:6" ht="18.75" customHeight="1" thickBot="1">
      <c r="A194" s="492"/>
      <c r="B194" s="502" t="s">
        <v>692</v>
      </c>
      <c r="C194" s="498">
        <v>60181</v>
      </c>
      <c r="D194" s="499">
        <v>41586</v>
      </c>
      <c r="E194" s="500">
        <v>9293</v>
      </c>
      <c r="F194" s="499">
        <v>9302</v>
      </c>
    </row>
    <row r="195" spans="1:6" ht="18.75" customHeight="1" thickBot="1">
      <c r="A195" s="492"/>
      <c r="B195" s="502" t="s">
        <v>693</v>
      </c>
      <c r="C195" s="498">
        <v>106321</v>
      </c>
      <c r="D195" s="499">
        <v>102672</v>
      </c>
      <c r="E195" s="500">
        <v>41</v>
      </c>
      <c r="F195" s="499">
        <v>3608</v>
      </c>
    </row>
    <row r="196" spans="1:6" ht="18.75" customHeight="1" thickBot="1">
      <c r="A196" s="492"/>
      <c r="B196" s="502" t="s">
        <v>694</v>
      </c>
      <c r="C196" s="498">
        <v>68428</v>
      </c>
      <c r="D196" s="499">
        <v>61281</v>
      </c>
      <c r="E196" s="500">
        <v>1043</v>
      </c>
      <c r="F196" s="499">
        <v>6104</v>
      </c>
    </row>
    <row r="197" spans="1:6" ht="18.75" customHeight="1" thickBot="1">
      <c r="A197" s="492"/>
      <c r="B197" s="502" t="s">
        <v>695</v>
      </c>
      <c r="C197" s="498">
        <v>42598</v>
      </c>
      <c r="D197" s="499">
        <v>42598</v>
      </c>
      <c r="E197" s="500">
        <v>0</v>
      </c>
      <c r="F197" s="499">
        <v>0</v>
      </c>
    </row>
    <row r="198" spans="1:6" ht="18.75" customHeight="1" thickBot="1">
      <c r="A198" s="503"/>
      <c r="B198" s="502" t="s">
        <v>696</v>
      </c>
      <c r="C198" s="498">
        <v>134802</v>
      </c>
      <c r="D198" s="499">
        <v>104491</v>
      </c>
      <c r="E198" s="500">
        <v>17595</v>
      </c>
      <c r="F198" s="499">
        <v>12716</v>
      </c>
    </row>
    <row r="199" spans="1:6" ht="18.75" customHeight="1" thickBot="1">
      <c r="A199" s="504" t="s">
        <v>19</v>
      </c>
      <c r="B199" s="502" t="s">
        <v>697</v>
      </c>
      <c r="C199" s="498">
        <v>153549</v>
      </c>
      <c r="D199" s="499">
        <v>107897</v>
      </c>
      <c r="E199" s="500">
        <v>43386</v>
      </c>
      <c r="F199" s="499">
        <v>2266</v>
      </c>
    </row>
    <row r="200" spans="1:6" ht="18.75" customHeight="1" thickBot="1">
      <c r="A200" s="492"/>
      <c r="B200" s="502" t="s">
        <v>698</v>
      </c>
      <c r="C200" s="498">
        <v>140301</v>
      </c>
      <c r="D200" s="499">
        <v>134398</v>
      </c>
      <c r="E200" s="500">
        <v>0</v>
      </c>
      <c r="F200" s="499">
        <v>5903</v>
      </c>
    </row>
    <row r="201" spans="1:6" ht="18.75" customHeight="1" thickBot="1">
      <c r="A201" s="492"/>
      <c r="B201" s="505" t="s">
        <v>699</v>
      </c>
      <c r="C201" s="498">
        <v>55656</v>
      </c>
      <c r="D201" s="499">
        <v>55656</v>
      </c>
      <c r="E201" s="500">
        <v>0</v>
      </c>
      <c r="F201" s="499">
        <v>0</v>
      </c>
    </row>
    <row r="202" spans="1:6" ht="18.75" customHeight="1" thickBot="1">
      <c r="A202" s="492"/>
      <c r="B202" s="502" t="s">
        <v>700</v>
      </c>
      <c r="C202" s="498">
        <v>81146</v>
      </c>
      <c r="D202" s="499">
        <v>72178</v>
      </c>
      <c r="E202" s="500">
        <v>4770</v>
      </c>
      <c r="F202" s="499">
        <v>4198</v>
      </c>
    </row>
    <row r="203" spans="1:6" ht="18.75" customHeight="1" thickBot="1">
      <c r="A203" s="492"/>
      <c r="B203" s="502" t="s">
        <v>701</v>
      </c>
      <c r="C203" s="498">
        <v>22507</v>
      </c>
      <c r="D203" s="499">
        <v>22507</v>
      </c>
      <c r="E203" s="500">
        <v>0</v>
      </c>
      <c r="F203" s="499">
        <v>0</v>
      </c>
    </row>
    <row r="204" spans="1:6" ht="18.75" customHeight="1" thickBot="1">
      <c r="A204" s="492"/>
      <c r="B204" s="502" t="s">
        <v>702</v>
      </c>
      <c r="C204" s="498">
        <v>30783</v>
      </c>
      <c r="D204" s="499">
        <v>30420</v>
      </c>
      <c r="E204" s="500">
        <v>363</v>
      </c>
      <c r="F204" s="499">
        <v>0</v>
      </c>
    </row>
    <row r="205" spans="1:6" ht="18.75" customHeight="1" thickBot="1">
      <c r="A205" s="492"/>
      <c r="B205" s="502" t="s">
        <v>703</v>
      </c>
      <c r="C205" s="498">
        <v>278508</v>
      </c>
      <c r="D205" s="499">
        <v>240024</v>
      </c>
      <c r="E205" s="500">
        <v>31362</v>
      </c>
      <c r="F205" s="499">
        <v>7122</v>
      </c>
    </row>
    <row r="206" spans="1:6" ht="18.75" customHeight="1" thickBot="1">
      <c r="A206" s="492"/>
      <c r="B206" s="502" t="s">
        <v>704</v>
      </c>
      <c r="C206" s="498">
        <v>160097</v>
      </c>
      <c r="D206" s="499">
        <v>150423</v>
      </c>
      <c r="E206" s="500">
        <v>1384</v>
      </c>
      <c r="F206" s="499">
        <v>8290</v>
      </c>
    </row>
    <row r="207" spans="1:6" ht="18.75" customHeight="1" thickBot="1">
      <c r="A207" s="503"/>
      <c r="B207" s="502" t="s">
        <v>705</v>
      </c>
      <c r="C207" s="498">
        <v>225784</v>
      </c>
      <c r="D207" s="499">
        <v>204758</v>
      </c>
      <c r="E207" s="500">
        <v>13533</v>
      </c>
      <c r="F207" s="499">
        <v>7493</v>
      </c>
    </row>
    <row r="208" spans="1:6" ht="19.5" customHeight="1" thickBot="1">
      <c r="A208" s="504" t="s">
        <v>264</v>
      </c>
      <c r="B208" s="502" t="s">
        <v>706</v>
      </c>
      <c r="C208" s="498">
        <v>260918</v>
      </c>
      <c r="D208" s="499">
        <v>177773</v>
      </c>
      <c r="E208" s="500">
        <v>77764</v>
      </c>
      <c r="F208" s="499">
        <v>5381</v>
      </c>
    </row>
    <row r="209" spans="1:6" ht="19.5" customHeight="1" thickBot="1">
      <c r="A209" s="492"/>
      <c r="B209" s="502" t="s">
        <v>707</v>
      </c>
      <c r="C209" s="498">
        <v>320484</v>
      </c>
      <c r="D209" s="499">
        <v>280707</v>
      </c>
      <c r="E209" s="500">
        <v>36225</v>
      </c>
      <c r="F209" s="499">
        <v>3552</v>
      </c>
    </row>
    <row r="210" spans="1:6" ht="19.5" customHeight="1" thickBot="1">
      <c r="A210" s="492"/>
      <c r="B210" s="502" t="s">
        <v>708</v>
      </c>
      <c r="C210" s="498">
        <v>54468</v>
      </c>
      <c r="D210" s="499">
        <v>33635</v>
      </c>
      <c r="E210" s="500">
        <v>17459</v>
      </c>
      <c r="F210" s="499">
        <v>3374</v>
      </c>
    </row>
    <row r="211" spans="1:6" ht="19.5" customHeight="1" thickBot="1">
      <c r="A211" s="492"/>
      <c r="B211" s="502" t="s">
        <v>709</v>
      </c>
      <c r="C211" s="498">
        <v>133801</v>
      </c>
      <c r="D211" s="499">
        <v>132070</v>
      </c>
      <c r="E211" s="500">
        <v>0</v>
      </c>
      <c r="F211" s="499">
        <v>1731</v>
      </c>
    </row>
    <row r="212" spans="1:6" ht="19.5" customHeight="1" thickBot="1">
      <c r="A212" s="492"/>
      <c r="B212" s="505" t="s">
        <v>710</v>
      </c>
      <c r="C212" s="498">
        <v>110351</v>
      </c>
      <c r="D212" s="499">
        <v>101301</v>
      </c>
      <c r="E212" s="500">
        <v>0</v>
      </c>
      <c r="F212" s="499">
        <v>9050</v>
      </c>
    </row>
    <row r="213" spans="1:6" ht="19.5" customHeight="1" thickBot="1">
      <c r="A213" s="492"/>
      <c r="B213" s="502" t="s">
        <v>711</v>
      </c>
      <c r="C213" s="498">
        <v>159204</v>
      </c>
      <c r="D213" s="499">
        <v>155530</v>
      </c>
      <c r="E213" s="500">
        <v>0</v>
      </c>
      <c r="F213" s="499">
        <v>3674</v>
      </c>
    </row>
    <row r="214" spans="1:6" ht="19.5" customHeight="1" thickBot="1">
      <c r="A214" s="492"/>
      <c r="B214" s="502" t="s">
        <v>712</v>
      </c>
      <c r="C214" s="498">
        <v>132401</v>
      </c>
      <c r="D214" s="499">
        <v>128307</v>
      </c>
      <c r="E214" s="500">
        <v>0</v>
      </c>
      <c r="F214" s="499">
        <v>4094</v>
      </c>
    </row>
    <row r="215" spans="1:6" ht="19.5" customHeight="1" thickBot="1">
      <c r="A215" s="503"/>
      <c r="B215" s="502" t="s">
        <v>713</v>
      </c>
      <c r="C215" s="498">
        <v>290083</v>
      </c>
      <c r="D215" s="499">
        <v>218360</v>
      </c>
      <c r="E215" s="500">
        <v>53875</v>
      </c>
      <c r="F215" s="499">
        <v>17848</v>
      </c>
    </row>
    <row r="216" spans="1:6" ht="19.5" customHeight="1" thickBot="1">
      <c r="A216" s="504" t="s">
        <v>20</v>
      </c>
      <c r="B216" s="502" t="s">
        <v>714</v>
      </c>
      <c r="C216" s="498">
        <v>236147</v>
      </c>
      <c r="D216" s="499">
        <v>42612</v>
      </c>
      <c r="E216" s="500">
        <v>180637</v>
      </c>
      <c r="F216" s="499">
        <v>12898</v>
      </c>
    </row>
    <row r="217" spans="1:6" ht="19.5" customHeight="1" thickBot="1">
      <c r="A217" s="492"/>
      <c r="B217" s="502" t="s">
        <v>715</v>
      </c>
      <c r="C217" s="498">
        <v>50862</v>
      </c>
      <c r="D217" s="499">
        <v>43366</v>
      </c>
      <c r="E217" s="500">
        <v>0</v>
      </c>
      <c r="F217" s="499">
        <v>7496</v>
      </c>
    </row>
    <row r="218" spans="1:6" ht="19.5" customHeight="1" thickBot="1">
      <c r="A218" s="492"/>
      <c r="B218" s="502" t="s">
        <v>716</v>
      </c>
      <c r="C218" s="498">
        <v>37385</v>
      </c>
      <c r="D218" s="499">
        <v>32790</v>
      </c>
      <c r="E218" s="500">
        <v>0</v>
      </c>
      <c r="F218" s="499">
        <v>4595</v>
      </c>
    </row>
    <row r="219" spans="1:6" ht="19.5" customHeight="1" thickBot="1">
      <c r="A219" s="492"/>
      <c r="B219" s="502" t="s">
        <v>717</v>
      </c>
      <c r="C219" s="498">
        <v>49105</v>
      </c>
      <c r="D219" s="499">
        <v>43341</v>
      </c>
      <c r="E219" s="500">
        <v>0</v>
      </c>
      <c r="F219" s="499">
        <v>5764</v>
      </c>
    </row>
    <row r="220" spans="1:6" ht="19.5" customHeight="1" thickBot="1">
      <c r="A220" s="492"/>
      <c r="B220" s="502" t="s">
        <v>718</v>
      </c>
      <c r="C220" s="498">
        <v>55672</v>
      </c>
      <c r="D220" s="499">
        <v>32538</v>
      </c>
      <c r="E220" s="500">
        <v>10705</v>
      </c>
      <c r="F220" s="499">
        <v>12429</v>
      </c>
    </row>
    <row r="221" spans="1:6" ht="19.5" customHeight="1" thickBot="1">
      <c r="A221" s="492"/>
      <c r="B221" s="502" t="s">
        <v>719</v>
      </c>
      <c r="C221" s="498">
        <v>32210</v>
      </c>
      <c r="D221" s="499">
        <v>30367</v>
      </c>
      <c r="E221" s="500">
        <v>0</v>
      </c>
      <c r="F221" s="499">
        <v>1843</v>
      </c>
    </row>
    <row r="222" spans="1:6" ht="19.5" customHeight="1" thickBot="1">
      <c r="A222" s="492"/>
      <c r="B222" s="502" t="s">
        <v>720</v>
      </c>
      <c r="C222" s="498">
        <v>81032</v>
      </c>
      <c r="D222" s="499">
        <v>33585</v>
      </c>
      <c r="E222" s="500">
        <v>35130</v>
      </c>
      <c r="F222" s="499">
        <v>12317</v>
      </c>
    </row>
    <row r="223" spans="1:6" ht="19.5" customHeight="1" thickBot="1">
      <c r="A223" s="492"/>
      <c r="B223" s="502" t="s">
        <v>721</v>
      </c>
      <c r="C223" s="498">
        <v>36683</v>
      </c>
      <c r="D223" s="499">
        <v>30149</v>
      </c>
      <c r="E223" s="500">
        <v>0</v>
      </c>
      <c r="F223" s="499">
        <v>6534</v>
      </c>
    </row>
    <row r="224" spans="1:6" ht="19.5" customHeight="1" thickBot="1">
      <c r="A224" s="492"/>
      <c r="B224" s="502" t="s">
        <v>722</v>
      </c>
      <c r="C224" s="498">
        <v>92502</v>
      </c>
      <c r="D224" s="499">
        <v>51226</v>
      </c>
      <c r="E224" s="500">
        <v>21653</v>
      </c>
      <c r="F224" s="499">
        <v>19623</v>
      </c>
    </row>
    <row r="225" spans="1:6" ht="19.5" customHeight="1" thickBot="1">
      <c r="A225" s="492"/>
      <c r="B225" s="502" t="s">
        <v>723</v>
      </c>
      <c r="C225" s="498">
        <v>38849</v>
      </c>
      <c r="D225" s="499">
        <v>29739</v>
      </c>
      <c r="E225" s="500">
        <v>0</v>
      </c>
      <c r="F225" s="499">
        <v>9110</v>
      </c>
    </row>
    <row r="226" spans="1:6" ht="19.5" customHeight="1" thickBot="1">
      <c r="A226" s="492"/>
      <c r="B226" s="502" t="s">
        <v>724</v>
      </c>
      <c r="C226" s="498">
        <v>96468</v>
      </c>
      <c r="D226" s="499">
        <v>83253</v>
      </c>
      <c r="E226" s="500">
        <v>4396</v>
      </c>
      <c r="F226" s="499">
        <v>8819</v>
      </c>
    </row>
    <row r="227" spans="1:6" ht="19.5" customHeight="1" thickBot="1">
      <c r="A227" s="492"/>
      <c r="B227" s="502" t="s">
        <v>725</v>
      </c>
      <c r="C227" s="498">
        <v>139203</v>
      </c>
      <c r="D227" s="499">
        <v>80312</v>
      </c>
      <c r="E227" s="500">
        <v>38590</v>
      </c>
      <c r="F227" s="499">
        <v>20301</v>
      </c>
    </row>
    <row r="228" spans="1:6" ht="19.5" customHeight="1" thickBot="1">
      <c r="A228" s="492"/>
      <c r="B228" s="502" t="s">
        <v>726</v>
      </c>
      <c r="C228" s="498">
        <v>43990</v>
      </c>
      <c r="D228" s="499">
        <v>32129</v>
      </c>
      <c r="E228" s="500">
        <v>6606</v>
      </c>
      <c r="F228" s="499">
        <v>5255</v>
      </c>
    </row>
    <row r="229" spans="1:6" ht="19.5" customHeight="1" thickBot="1">
      <c r="A229" s="492"/>
      <c r="B229" s="502" t="s">
        <v>727</v>
      </c>
      <c r="C229" s="498">
        <v>44946</v>
      </c>
      <c r="D229" s="499">
        <v>37572</v>
      </c>
      <c r="E229" s="500">
        <v>0</v>
      </c>
      <c r="F229" s="499">
        <v>7374</v>
      </c>
    </row>
    <row r="230" spans="1:6" ht="19.5" customHeight="1" thickBot="1">
      <c r="A230" s="492"/>
      <c r="B230" s="502" t="s">
        <v>728</v>
      </c>
      <c r="C230" s="498">
        <v>62691</v>
      </c>
      <c r="D230" s="499">
        <v>41759</v>
      </c>
      <c r="E230" s="500">
        <v>13016</v>
      </c>
      <c r="F230" s="499">
        <v>7916</v>
      </c>
    </row>
    <row r="231" spans="1:6" ht="19.5" customHeight="1" thickBot="1">
      <c r="A231" s="492"/>
      <c r="B231" s="502" t="s">
        <v>729</v>
      </c>
      <c r="C231" s="498">
        <v>39311</v>
      </c>
      <c r="D231" s="499">
        <v>25880</v>
      </c>
      <c r="E231" s="500">
        <v>2097</v>
      </c>
      <c r="F231" s="499">
        <v>11334</v>
      </c>
    </row>
    <row r="232" spans="1:6" ht="19.5" customHeight="1" thickBot="1">
      <c r="A232" s="492"/>
      <c r="B232" s="502" t="s">
        <v>730</v>
      </c>
      <c r="C232" s="498">
        <v>43668</v>
      </c>
      <c r="D232" s="499">
        <v>35703</v>
      </c>
      <c r="E232" s="500">
        <v>0</v>
      </c>
      <c r="F232" s="499">
        <v>7965</v>
      </c>
    </row>
    <row r="233" spans="1:6" ht="19.5" customHeight="1" thickBot="1">
      <c r="A233" s="492"/>
      <c r="B233" s="502" t="s">
        <v>731</v>
      </c>
      <c r="C233" s="498">
        <v>81337</v>
      </c>
      <c r="D233" s="499">
        <v>71078</v>
      </c>
      <c r="E233" s="500">
        <v>3563</v>
      </c>
      <c r="F233" s="499">
        <v>6696</v>
      </c>
    </row>
    <row r="234" spans="1:6" ht="19.5" customHeight="1" thickBot="1">
      <c r="A234" s="492"/>
      <c r="B234" s="502" t="s">
        <v>732</v>
      </c>
      <c r="C234" s="498">
        <v>56037</v>
      </c>
      <c r="D234" s="499">
        <v>45786</v>
      </c>
      <c r="E234" s="500">
        <v>261</v>
      </c>
      <c r="F234" s="499">
        <v>9990</v>
      </c>
    </row>
    <row r="235" spans="1:6" ht="19.5" customHeight="1" thickBot="1">
      <c r="A235" s="492"/>
      <c r="B235" s="502" t="s">
        <v>733</v>
      </c>
      <c r="C235" s="498">
        <v>190832</v>
      </c>
      <c r="D235" s="499">
        <v>86917</v>
      </c>
      <c r="E235" s="500">
        <v>68272</v>
      </c>
      <c r="F235" s="499">
        <v>35643</v>
      </c>
    </row>
    <row r="236" spans="1:6" ht="19.5" customHeight="1" thickBot="1">
      <c r="A236" s="492"/>
      <c r="B236" s="502" t="s">
        <v>734</v>
      </c>
      <c r="C236" s="498">
        <v>118888</v>
      </c>
      <c r="D236" s="499">
        <v>55100</v>
      </c>
      <c r="E236" s="500">
        <v>46413</v>
      </c>
      <c r="F236" s="499">
        <v>17375</v>
      </c>
    </row>
    <row r="237" spans="1:6" ht="19.5" customHeight="1" thickBot="1">
      <c r="A237" s="503"/>
      <c r="B237" s="502" t="s">
        <v>735</v>
      </c>
      <c r="C237" s="498">
        <v>24403</v>
      </c>
      <c r="D237" s="499">
        <v>18594</v>
      </c>
      <c r="E237" s="500">
        <v>4751</v>
      </c>
      <c r="F237" s="499">
        <v>1058</v>
      </c>
    </row>
    <row r="238" spans="1:6" ht="19.5" customHeight="1" thickBot="1">
      <c r="A238" s="504" t="s">
        <v>128</v>
      </c>
      <c r="B238" s="502" t="s">
        <v>736</v>
      </c>
      <c r="C238" s="498">
        <v>343240</v>
      </c>
      <c r="D238" s="499">
        <v>233405</v>
      </c>
      <c r="E238" s="500">
        <v>109835</v>
      </c>
      <c r="F238" s="499">
        <v>0</v>
      </c>
    </row>
    <row r="239" spans="1:6" ht="19.5" customHeight="1" thickBot="1">
      <c r="A239" s="492"/>
      <c r="B239" s="502" t="s">
        <v>737</v>
      </c>
      <c r="C239" s="498">
        <v>98757</v>
      </c>
      <c r="D239" s="499">
        <v>98757</v>
      </c>
      <c r="E239" s="500">
        <v>0</v>
      </c>
      <c r="F239" s="499">
        <v>0</v>
      </c>
    </row>
    <row r="240" spans="1:6" ht="19.5" customHeight="1" thickBot="1">
      <c r="A240" s="492"/>
      <c r="B240" s="502" t="s">
        <v>738</v>
      </c>
      <c r="C240" s="498">
        <v>124809</v>
      </c>
      <c r="D240" s="499">
        <v>117579</v>
      </c>
      <c r="E240" s="500">
        <v>6944</v>
      </c>
      <c r="F240" s="499">
        <v>286</v>
      </c>
    </row>
    <row r="241" spans="1:6" ht="19.5" customHeight="1" thickBot="1">
      <c r="A241" s="492"/>
      <c r="B241" s="502" t="s">
        <v>739</v>
      </c>
      <c r="C241" s="498">
        <v>163939</v>
      </c>
      <c r="D241" s="499">
        <v>150171</v>
      </c>
      <c r="E241" s="500">
        <v>4994</v>
      </c>
      <c r="F241" s="499">
        <v>8774</v>
      </c>
    </row>
    <row r="242" spans="1:6" ht="19.5" customHeight="1" thickBot="1">
      <c r="A242" s="492"/>
      <c r="B242" s="502" t="s">
        <v>740</v>
      </c>
      <c r="C242" s="498">
        <v>86138</v>
      </c>
      <c r="D242" s="499">
        <v>58319</v>
      </c>
      <c r="E242" s="500">
        <v>9427</v>
      </c>
      <c r="F242" s="499">
        <v>18392</v>
      </c>
    </row>
    <row r="243" spans="1:6" ht="19.5" customHeight="1" thickBot="1">
      <c r="A243" s="492"/>
      <c r="B243" s="502" t="s">
        <v>741</v>
      </c>
      <c r="C243" s="498">
        <v>61319</v>
      </c>
      <c r="D243" s="499">
        <v>45445</v>
      </c>
      <c r="E243" s="500">
        <v>878</v>
      </c>
      <c r="F243" s="499">
        <v>14996</v>
      </c>
    </row>
    <row r="244" spans="1:6" ht="19.5" customHeight="1" thickBot="1">
      <c r="A244" s="492"/>
      <c r="B244" s="502" t="s">
        <v>742</v>
      </c>
      <c r="C244" s="498">
        <v>140622</v>
      </c>
      <c r="D244" s="499">
        <v>134137</v>
      </c>
      <c r="E244" s="500">
        <v>0</v>
      </c>
      <c r="F244" s="499">
        <v>6485</v>
      </c>
    </row>
    <row r="245" spans="1:6" ht="19.5" customHeight="1" thickBot="1">
      <c r="A245" s="492"/>
      <c r="B245" s="502" t="s">
        <v>743</v>
      </c>
      <c r="C245" s="498">
        <v>53745</v>
      </c>
      <c r="D245" s="499">
        <v>50310</v>
      </c>
      <c r="E245" s="500">
        <v>0</v>
      </c>
      <c r="F245" s="499">
        <v>3435</v>
      </c>
    </row>
    <row r="246" spans="1:6" ht="19.5" customHeight="1" thickBot="1">
      <c r="A246" s="492"/>
      <c r="B246" s="502" t="s">
        <v>744</v>
      </c>
      <c r="C246" s="498">
        <v>175109</v>
      </c>
      <c r="D246" s="499">
        <v>151589</v>
      </c>
      <c r="E246" s="500">
        <v>15387</v>
      </c>
      <c r="F246" s="499">
        <v>8133</v>
      </c>
    </row>
    <row r="247" spans="1:6" ht="19.5" customHeight="1" thickBot="1">
      <c r="A247" s="503"/>
      <c r="B247" s="502" t="s">
        <v>745</v>
      </c>
      <c r="C247" s="498">
        <v>62959</v>
      </c>
      <c r="D247" s="499">
        <v>26703</v>
      </c>
      <c r="E247" s="500">
        <v>31899</v>
      </c>
      <c r="F247" s="499">
        <v>4357</v>
      </c>
    </row>
    <row r="248" spans="1:6" ht="19.5" customHeight="1" thickBot="1">
      <c r="A248" s="504" t="s">
        <v>22</v>
      </c>
      <c r="B248" s="502" t="s">
        <v>746</v>
      </c>
      <c r="C248" s="498">
        <v>243976</v>
      </c>
      <c r="D248" s="499">
        <v>194197</v>
      </c>
      <c r="E248" s="500">
        <v>48980</v>
      </c>
      <c r="F248" s="499">
        <v>799</v>
      </c>
    </row>
    <row r="249" spans="1:6" ht="19.5" customHeight="1" thickBot="1">
      <c r="A249" s="492"/>
      <c r="B249" s="502" t="s">
        <v>747</v>
      </c>
      <c r="C249" s="498">
        <v>221146</v>
      </c>
      <c r="D249" s="499">
        <v>204992</v>
      </c>
      <c r="E249" s="500">
        <v>8643</v>
      </c>
      <c r="F249" s="499">
        <v>7511</v>
      </c>
    </row>
    <row r="250" spans="1:6" ht="19.5" customHeight="1" thickBot="1">
      <c r="A250" s="492"/>
      <c r="B250" s="502" t="s">
        <v>748</v>
      </c>
      <c r="C250" s="498">
        <v>286873</v>
      </c>
      <c r="D250" s="499">
        <v>252618</v>
      </c>
      <c r="E250" s="500">
        <v>32334</v>
      </c>
      <c r="F250" s="499">
        <v>1921</v>
      </c>
    </row>
    <row r="251" spans="1:6" ht="19.5" customHeight="1" thickBot="1">
      <c r="A251" s="503"/>
      <c r="B251" s="502" t="s">
        <v>749</v>
      </c>
      <c r="C251" s="498">
        <v>187298</v>
      </c>
      <c r="D251" s="499">
        <v>168694</v>
      </c>
      <c r="E251" s="500">
        <v>14683</v>
      </c>
      <c r="F251" s="499">
        <v>3921</v>
      </c>
    </row>
    <row r="252" spans="1:6" ht="19.5" customHeight="1" thickBot="1">
      <c r="A252" s="504" t="s">
        <v>750</v>
      </c>
      <c r="B252" s="502" t="s">
        <v>751</v>
      </c>
      <c r="C252" s="498">
        <v>58176</v>
      </c>
      <c r="D252" s="499">
        <v>27527</v>
      </c>
      <c r="E252" s="500">
        <v>25295</v>
      </c>
      <c r="F252" s="499">
        <v>5354</v>
      </c>
    </row>
    <row r="253" spans="1:6" ht="19.5" customHeight="1" thickBot="1">
      <c r="A253" s="492"/>
      <c r="B253" s="502" t="s">
        <v>752</v>
      </c>
      <c r="C253" s="498">
        <v>191759</v>
      </c>
      <c r="D253" s="499">
        <v>104010</v>
      </c>
      <c r="E253" s="500">
        <v>69551</v>
      </c>
      <c r="F253" s="499">
        <v>18198</v>
      </c>
    </row>
    <row r="254" spans="1:6" ht="19.5" customHeight="1" thickBot="1">
      <c r="A254" s="492"/>
      <c r="B254" s="502" t="s">
        <v>753</v>
      </c>
      <c r="C254" s="498">
        <v>112738</v>
      </c>
      <c r="D254" s="499">
        <v>79227</v>
      </c>
      <c r="E254" s="500">
        <v>22413</v>
      </c>
      <c r="F254" s="499">
        <v>11098</v>
      </c>
    </row>
    <row r="255" spans="1:6" ht="19.5" customHeight="1" thickBot="1">
      <c r="A255" s="503"/>
      <c r="B255" s="502" t="s">
        <v>754</v>
      </c>
      <c r="C255" s="498">
        <v>54634</v>
      </c>
      <c r="D255" s="499">
        <v>54634</v>
      </c>
      <c r="E255" s="500">
        <v>0</v>
      </c>
      <c r="F255" s="499">
        <v>0</v>
      </c>
    </row>
    <row r="256" spans="1:6" ht="18" customHeight="1" thickBot="1">
      <c r="A256" s="504" t="s">
        <v>222</v>
      </c>
      <c r="B256" s="502" t="s">
        <v>755</v>
      </c>
      <c r="C256" s="498">
        <v>282101</v>
      </c>
      <c r="D256" s="499">
        <v>203965</v>
      </c>
      <c r="E256" s="500">
        <v>70588</v>
      </c>
      <c r="F256" s="499">
        <v>7548</v>
      </c>
    </row>
    <row r="257" spans="1:6" ht="18" customHeight="1" thickBot="1">
      <c r="A257" s="492"/>
      <c r="B257" s="502" t="s">
        <v>756</v>
      </c>
      <c r="C257" s="498">
        <v>148597</v>
      </c>
      <c r="D257" s="499">
        <v>124325</v>
      </c>
      <c r="E257" s="500">
        <v>14992</v>
      </c>
      <c r="F257" s="499">
        <v>9280</v>
      </c>
    </row>
    <row r="258" spans="1:6" ht="18" customHeight="1" thickBot="1">
      <c r="A258" s="492"/>
      <c r="B258" s="502" t="s">
        <v>757</v>
      </c>
      <c r="C258" s="498">
        <v>161756</v>
      </c>
      <c r="D258" s="499">
        <v>122233</v>
      </c>
      <c r="E258" s="500">
        <v>33253</v>
      </c>
      <c r="F258" s="499">
        <v>6270</v>
      </c>
    </row>
    <row r="259" spans="1:6" ht="18" customHeight="1" thickBot="1">
      <c r="A259" s="492"/>
      <c r="B259" s="502" t="s">
        <v>758</v>
      </c>
      <c r="C259" s="498">
        <v>91280</v>
      </c>
      <c r="D259" s="499">
        <v>83134</v>
      </c>
      <c r="E259" s="500">
        <v>3003</v>
      </c>
      <c r="F259" s="499">
        <v>5143</v>
      </c>
    </row>
    <row r="260" spans="1:6" ht="18" customHeight="1" thickBot="1">
      <c r="A260" s="492"/>
      <c r="B260" s="502" t="s">
        <v>759</v>
      </c>
      <c r="C260" s="498">
        <v>115600</v>
      </c>
      <c r="D260" s="499">
        <v>107416</v>
      </c>
      <c r="E260" s="500">
        <v>1058</v>
      </c>
      <c r="F260" s="499">
        <v>7126</v>
      </c>
    </row>
    <row r="261" spans="1:6" ht="18" customHeight="1" thickBot="1">
      <c r="A261" s="492"/>
      <c r="B261" s="502" t="s">
        <v>760</v>
      </c>
      <c r="C261" s="498">
        <v>69338</v>
      </c>
      <c r="D261" s="499">
        <v>66030</v>
      </c>
      <c r="E261" s="500">
        <v>2693</v>
      </c>
      <c r="F261" s="499">
        <v>615</v>
      </c>
    </row>
    <row r="262" spans="1:6" ht="18" customHeight="1" thickBot="1">
      <c r="A262" s="492"/>
      <c r="B262" s="502" t="s">
        <v>761</v>
      </c>
      <c r="C262" s="498">
        <v>54771</v>
      </c>
      <c r="D262" s="499">
        <v>54771</v>
      </c>
      <c r="E262" s="500">
        <v>0</v>
      </c>
      <c r="F262" s="499">
        <v>0</v>
      </c>
    </row>
    <row r="263" spans="1:6" ht="18" customHeight="1" thickBot="1">
      <c r="A263" s="503"/>
      <c r="B263" s="502" t="s">
        <v>762</v>
      </c>
      <c r="C263" s="498">
        <v>49265</v>
      </c>
      <c r="D263" s="499">
        <v>42365</v>
      </c>
      <c r="E263" s="500">
        <v>0</v>
      </c>
      <c r="F263" s="499">
        <v>6900</v>
      </c>
    </row>
    <row r="264" spans="1:6" ht="18" customHeight="1" thickBot="1">
      <c r="A264" s="504" t="s">
        <v>223</v>
      </c>
      <c r="B264" s="502" t="s">
        <v>763</v>
      </c>
      <c r="C264" s="498">
        <v>135794</v>
      </c>
      <c r="D264" s="499">
        <v>116162</v>
      </c>
      <c r="E264" s="500">
        <v>19632</v>
      </c>
      <c r="F264" s="499">
        <v>0</v>
      </c>
    </row>
    <row r="265" spans="1:6" ht="18" customHeight="1" thickBot="1">
      <c r="A265" s="492"/>
      <c r="B265" s="502" t="s">
        <v>764</v>
      </c>
      <c r="C265" s="498">
        <v>174481</v>
      </c>
      <c r="D265" s="499">
        <v>120981</v>
      </c>
      <c r="E265" s="500">
        <v>38810</v>
      </c>
      <c r="F265" s="499">
        <v>14690</v>
      </c>
    </row>
    <row r="266" spans="1:6" ht="18" customHeight="1" thickBot="1">
      <c r="A266" s="492"/>
      <c r="B266" s="502" t="s">
        <v>765</v>
      </c>
      <c r="C266" s="498">
        <v>449450</v>
      </c>
      <c r="D266" s="499">
        <v>292673</v>
      </c>
      <c r="E266" s="500">
        <v>146590</v>
      </c>
      <c r="F266" s="499">
        <v>10187</v>
      </c>
    </row>
    <row r="267" spans="1:6" ht="18" customHeight="1" thickBot="1">
      <c r="A267" s="492"/>
      <c r="B267" s="502" t="s">
        <v>766</v>
      </c>
      <c r="C267" s="498">
        <v>75039</v>
      </c>
      <c r="D267" s="499">
        <v>69949</v>
      </c>
      <c r="E267" s="500">
        <v>0</v>
      </c>
      <c r="F267" s="499">
        <v>5090</v>
      </c>
    </row>
    <row r="268" spans="1:6" ht="18" customHeight="1" thickBot="1">
      <c r="A268" s="492"/>
      <c r="B268" s="502" t="s">
        <v>767</v>
      </c>
      <c r="C268" s="498">
        <v>62350</v>
      </c>
      <c r="D268" s="499">
        <v>58939</v>
      </c>
      <c r="E268" s="500">
        <v>0</v>
      </c>
      <c r="F268" s="499">
        <v>3411</v>
      </c>
    </row>
    <row r="269" spans="1:6" ht="18" customHeight="1" thickBot="1">
      <c r="A269" s="492"/>
      <c r="B269" s="502" t="s">
        <v>768</v>
      </c>
      <c r="C269" s="498">
        <v>56045</v>
      </c>
      <c r="D269" s="499">
        <v>45709</v>
      </c>
      <c r="E269" s="500">
        <v>55</v>
      </c>
      <c r="F269" s="499">
        <v>10281</v>
      </c>
    </row>
    <row r="270" spans="1:6" ht="18" customHeight="1" thickBot="1">
      <c r="A270" s="492"/>
      <c r="B270" s="502" t="s">
        <v>769</v>
      </c>
      <c r="C270" s="498">
        <v>18535</v>
      </c>
      <c r="D270" s="499">
        <v>17621</v>
      </c>
      <c r="E270" s="500">
        <v>0</v>
      </c>
      <c r="F270" s="499">
        <v>914</v>
      </c>
    </row>
    <row r="271" spans="1:6" ht="18" customHeight="1" thickBot="1">
      <c r="A271" s="492"/>
      <c r="B271" s="502" t="s">
        <v>770</v>
      </c>
      <c r="C271" s="498">
        <v>26093</v>
      </c>
      <c r="D271" s="499">
        <v>23930</v>
      </c>
      <c r="E271" s="500">
        <v>0</v>
      </c>
      <c r="F271" s="499">
        <v>2163</v>
      </c>
    </row>
    <row r="272" spans="1:6" ht="18" customHeight="1" thickBot="1">
      <c r="A272" s="492"/>
      <c r="B272" s="502" t="s">
        <v>771</v>
      </c>
      <c r="C272" s="498">
        <v>79628</v>
      </c>
      <c r="D272" s="499">
        <v>42892</v>
      </c>
      <c r="E272" s="500">
        <v>24044</v>
      </c>
      <c r="F272" s="499">
        <v>12692</v>
      </c>
    </row>
    <row r="273" spans="1:6" ht="18" customHeight="1" thickBot="1">
      <c r="A273" s="492"/>
      <c r="B273" s="502" t="s">
        <v>772</v>
      </c>
      <c r="C273" s="498">
        <v>80892</v>
      </c>
      <c r="D273" s="499">
        <v>41260</v>
      </c>
      <c r="E273" s="500">
        <v>33180</v>
      </c>
      <c r="F273" s="499">
        <v>6452</v>
      </c>
    </row>
    <row r="274" spans="1:6" ht="18" customHeight="1" thickBot="1">
      <c r="A274" s="492"/>
      <c r="B274" s="502" t="s">
        <v>773</v>
      </c>
      <c r="C274" s="498">
        <v>81623</v>
      </c>
      <c r="D274" s="499">
        <v>72174</v>
      </c>
      <c r="E274" s="500">
        <v>0</v>
      </c>
      <c r="F274" s="499">
        <v>9449</v>
      </c>
    </row>
    <row r="275" spans="1:6" ht="18" customHeight="1" thickBot="1">
      <c r="A275" s="492"/>
      <c r="B275" s="502" t="s">
        <v>774</v>
      </c>
      <c r="C275" s="498">
        <v>131753</v>
      </c>
      <c r="D275" s="499">
        <v>119373</v>
      </c>
      <c r="E275" s="500">
        <v>7977</v>
      </c>
      <c r="F275" s="499">
        <v>4403</v>
      </c>
    </row>
    <row r="276" spans="1:6" ht="18" customHeight="1" thickBot="1">
      <c r="A276" s="492"/>
      <c r="B276" s="502" t="s">
        <v>775</v>
      </c>
      <c r="C276" s="498">
        <v>115411</v>
      </c>
      <c r="D276" s="499">
        <v>64942</v>
      </c>
      <c r="E276" s="500">
        <v>37989</v>
      </c>
      <c r="F276" s="499">
        <v>12480</v>
      </c>
    </row>
    <row r="277" spans="1:6" ht="18" customHeight="1" thickBot="1">
      <c r="A277" s="492"/>
      <c r="B277" s="502" t="s">
        <v>776</v>
      </c>
      <c r="C277" s="498">
        <v>109858</v>
      </c>
      <c r="D277" s="499">
        <v>74728</v>
      </c>
      <c r="E277" s="500">
        <v>23763</v>
      </c>
      <c r="F277" s="499">
        <v>11367</v>
      </c>
    </row>
    <row r="278" spans="1:6" ht="18" customHeight="1" thickBot="1">
      <c r="A278" s="492"/>
      <c r="B278" s="502" t="s">
        <v>777</v>
      </c>
      <c r="C278" s="498">
        <v>89320</v>
      </c>
      <c r="D278" s="499">
        <v>63769</v>
      </c>
      <c r="E278" s="500">
        <v>18844</v>
      </c>
      <c r="F278" s="499">
        <v>6707</v>
      </c>
    </row>
    <row r="279" spans="1:6" ht="18" customHeight="1" thickBot="1">
      <c r="A279" s="492"/>
      <c r="B279" s="502" t="s">
        <v>778</v>
      </c>
      <c r="C279" s="498">
        <v>35617</v>
      </c>
      <c r="D279" s="499">
        <v>28087</v>
      </c>
      <c r="E279" s="500">
        <v>1449</v>
      </c>
      <c r="F279" s="499">
        <v>6081</v>
      </c>
    </row>
    <row r="280" spans="1:6" ht="18" customHeight="1" thickBot="1">
      <c r="A280" s="503"/>
      <c r="B280" s="502" t="s">
        <v>779</v>
      </c>
      <c r="C280" s="498">
        <v>28168</v>
      </c>
      <c r="D280" s="499">
        <v>22728</v>
      </c>
      <c r="E280" s="500">
        <v>0</v>
      </c>
      <c r="F280" s="499">
        <v>5440</v>
      </c>
    </row>
    <row r="281" spans="1:6" ht="18" customHeight="1" thickBot="1">
      <c r="A281" s="504" t="s">
        <v>224</v>
      </c>
      <c r="B281" s="502" t="s">
        <v>780</v>
      </c>
      <c r="C281" s="498">
        <v>281374</v>
      </c>
      <c r="D281" s="499">
        <v>207006</v>
      </c>
      <c r="E281" s="500">
        <v>66792</v>
      </c>
      <c r="F281" s="499">
        <v>7576</v>
      </c>
    </row>
    <row r="282" spans="1:6" ht="18" customHeight="1" thickBot="1">
      <c r="A282" s="492"/>
      <c r="B282" s="502" t="s">
        <v>781</v>
      </c>
      <c r="C282" s="498">
        <v>212584</v>
      </c>
      <c r="D282" s="499">
        <v>153028</v>
      </c>
      <c r="E282" s="500">
        <v>51861</v>
      </c>
      <c r="F282" s="499">
        <v>7695</v>
      </c>
    </row>
    <row r="283" spans="1:6" ht="18" customHeight="1" thickBot="1">
      <c r="A283" s="492"/>
      <c r="B283" s="502" t="s">
        <v>782</v>
      </c>
      <c r="C283" s="498">
        <v>95176</v>
      </c>
      <c r="D283" s="499">
        <v>75371</v>
      </c>
      <c r="E283" s="500">
        <v>14640</v>
      </c>
      <c r="F283" s="499">
        <v>5165</v>
      </c>
    </row>
    <row r="284" spans="1:6" ht="18" customHeight="1" thickBot="1">
      <c r="A284" s="492"/>
      <c r="B284" s="502" t="s">
        <v>783</v>
      </c>
      <c r="C284" s="498">
        <v>45275</v>
      </c>
      <c r="D284" s="499">
        <v>42160</v>
      </c>
      <c r="E284" s="500">
        <v>0</v>
      </c>
      <c r="F284" s="499">
        <v>3115</v>
      </c>
    </row>
    <row r="285" spans="1:6" ht="18" customHeight="1" thickBot="1">
      <c r="A285" s="492"/>
      <c r="B285" s="502" t="s">
        <v>784</v>
      </c>
      <c r="C285" s="498">
        <v>359842</v>
      </c>
      <c r="D285" s="499">
        <v>311455</v>
      </c>
      <c r="E285" s="500">
        <v>38245</v>
      </c>
      <c r="F285" s="499">
        <v>10142</v>
      </c>
    </row>
    <row r="286" spans="1:6" ht="18" customHeight="1" thickBot="1">
      <c r="A286" s="492"/>
      <c r="B286" s="502" t="s">
        <v>785</v>
      </c>
      <c r="C286" s="498">
        <v>262169</v>
      </c>
      <c r="D286" s="499">
        <v>204226</v>
      </c>
      <c r="E286" s="500">
        <v>47479</v>
      </c>
      <c r="F286" s="499">
        <v>10464</v>
      </c>
    </row>
    <row r="287" spans="1:6" ht="18" customHeight="1" thickBot="1">
      <c r="A287" s="492"/>
      <c r="B287" s="502" t="s">
        <v>786</v>
      </c>
      <c r="C287" s="498">
        <v>45863</v>
      </c>
      <c r="D287" s="499">
        <v>45214</v>
      </c>
      <c r="E287" s="500">
        <v>466</v>
      </c>
      <c r="F287" s="499">
        <v>183</v>
      </c>
    </row>
    <row r="288" spans="1:6" ht="18" customHeight="1" thickBot="1">
      <c r="A288" s="492"/>
      <c r="B288" s="502" t="s">
        <v>787</v>
      </c>
      <c r="C288" s="498">
        <v>40257</v>
      </c>
      <c r="D288" s="499">
        <v>36929</v>
      </c>
      <c r="E288" s="500">
        <v>0</v>
      </c>
      <c r="F288" s="499">
        <v>3328</v>
      </c>
    </row>
    <row r="289" spans="1:6" ht="18" customHeight="1" thickBot="1">
      <c r="A289" s="503"/>
      <c r="B289" s="502" t="s">
        <v>788</v>
      </c>
      <c r="C289" s="498">
        <v>24087</v>
      </c>
      <c r="D289" s="499">
        <v>20072</v>
      </c>
      <c r="E289" s="500">
        <v>0</v>
      </c>
      <c r="F289" s="499">
        <v>4015</v>
      </c>
    </row>
    <row r="290" spans="1:6" ht="18" customHeight="1" thickBot="1">
      <c r="A290" s="504" t="s">
        <v>789</v>
      </c>
      <c r="B290" s="502" t="s">
        <v>790</v>
      </c>
      <c r="C290" s="498">
        <v>105203</v>
      </c>
      <c r="D290" s="499">
        <v>90786</v>
      </c>
      <c r="E290" s="500">
        <v>0</v>
      </c>
      <c r="F290" s="499">
        <v>14417</v>
      </c>
    </row>
    <row r="291" spans="1:6" ht="18" customHeight="1" thickBot="1">
      <c r="A291" s="492"/>
      <c r="B291" s="502" t="s">
        <v>791</v>
      </c>
      <c r="C291" s="498">
        <v>155691</v>
      </c>
      <c r="D291" s="499">
        <v>132929</v>
      </c>
      <c r="E291" s="500">
        <v>14487</v>
      </c>
      <c r="F291" s="499">
        <v>8275</v>
      </c>
    </row>
    <row r="292" spans="1:6" ht="18" customHeight="1" thickBot="1">
      <c r="A292" s="492"/>
      <c r="B292" s="502" t="s">
        <v>792</v>
      </c>
      <c r="C292" s="498">
        <v>297414</v>
      </c>
      <c r="D292" s="499">
        <v>181111</v>
      </c>
      <c r="E292" s="500">
        <v>90786</v>
      </c>
      <c r="F292" s="499">
        <v>25517</v>
      </c>
    </row>
    <row r="293" spans="1:6" ht="18" customHeight="1" thickBot="1">
      <c r="A293" s="503"/>
      <c r="B293" s="502" t="s">
        <v>793</v>
      </c>
      <c r="C293" s="498">
        <v>258521</v>
      </c>
      <c r="D293" s="499">
        <v>209622</v>
      </c>
      <c r="E293" s="500">
        <v>16828</v>
      </c>
      <c r="F293" s="499">
        <v>32071</v>
      </c>
    </row>
    <row r="294" spans="1:6" ht="18" customHeight="1" thickBot="1">
      <c r="A294" s="504" t="s">
        <v>132</v>
      </c>
      <c r="B294" s="502" t="s">
        <v>794</v>
      </c>
      <c r="C294" s="498">
        <v>293436</v>
      </c>
      <c r="D294" s="499">
        <v>224021</v>
      </c>
      <c r="E294" s="500">
        <v>58161</v>
      </c>
      <c r="F294" s="499">
        <v>11254</v>
      </c>
    </row>
    <row r="295" spans="1:6" ht="18" customHeight="1" thickBot="1">
      <c r="A295" s="492"/>
      <c r="B295" s="502" t="s">
        <v>795</v>
      </c>
      <c r="C295" s="498">
        <v>211682</v>
      </c>
      <c r="D295" s="499">
        <v>169522</v>
      </c>
      <c r="E295" s="500">
        <v>34700</v>
      </c>
      <c r="F295" s="499">
        <v>7460</v>
      </c>
    </row>
    <row r="296" spans="1:6" ht="18" customHeight="1" thickBot="1">
      <c r="A296" s="492"/>
      <c r="B296" s="502" t="s">
        <v>796</v>
      </c>
      <c r="C296" s="498">
        <v>67082</v>
      </c>
      <c r="D296" s="499">
        <v>60589</v>
      </c>
      <c r="E296" s="500">
        <v>0</v>
      </c>
      <c r="F296" s="499">
        <v>6493</v>
      </c>
    </row>
    <row r="297" spans="1:6" ht="18" customHeight="1" thickBot="1">
      <c r="A297" s="492"/>
      <c r="B297" s="502" t="s">
        <v>797</v>
      </c>
      <c r="C297" s="498">
        <v>194050</v>
      </c>
      <c r="D297" s="499">
        <v>167571</v>
      </c>
      <c r="E297" s="500">
        <v>10664</v>
      </c>
      <c r="F297" s="499">
        <v>15815</v>
      </c>
    </row>
    <row r="298" spans="1:6" ht="18" customHeight="1" thickBot="1">
      <c r="A298" s="492"/>
      <c r="B298" s="502" t="s">
        <v>798</v>
      </c>
      <c r="C298" s="498">
        <v>93170</v>
      </c>
      <c r="D298" s="499">
        <v>81287</v>
      </c>
      <c r="E298" s="500">
        <v>1403</v>
      </c>
      <c r="F298" s="499">
        <v>10480</v>
      </c>
    </row>
    <row r="299" spans="1:6" ht="18" customHeight="1" thickBot="1">
      <c r="A299" s="492"/>
      <c r="B299" s="502" t="s">
        <v>799</v>
      </c>
      <c r="C299" s="498">
        <v>92039</v>
      </c>
      <c r="D299" s="499">
        <v>85978</v>
      </c>
      <c r="E299" s="500">
        <v>0</v>
      </c>
      <c r="F299" s="499">
        <v>6061</v>
      </c>
    </row>
    <row r="300" spans="1:6" ht="18" customHeight="1" thickBot="1">
      <c r="A300" s="492"/>
      <c r="B300" s="502" t="s">
        <v>800</v>
      </c>
      <c r="C300" s="498">
        <v>33998</v>
      </c>
      <c r="D300" s="499">
        <v>33998</v>
      </c>
      <c r="E300" s="500">
        <v>0</v>
      </c>
      <c r="F300" s="499">
        <v>0</v>
      </c>
    </row>
    <row r="301" spans="1:6" ht="18" customHeight="1" thickBot="1">
      <c r="A301" s="492"/>
      <c r="B301" s="502" t="s">
        <v>801</v>
      </c>
      <c r="C301" s="498">
        <v>2449</v>
      </c>
      <c r="D301" s="499">
        <v>2449</v>
      </c>
      <c r="E301" s="500">
        <v>0</v>
      </c>
      <c r="F301" s="499">
        <v>0</v>
      </c>
    </row>
    <row r="302" spans="1:6" ht="18" customHeight="1" thickBot="1">
      <c r="A302" s="492"/>
      <c r="B302" s="502" t="s">
        <v>802</v>
      </c>
      <c r="C302" s="498">
        <v>259601</v>
      </c>
      <c r="D302" s="499">
        <v>239406</v>
      </c>
      <c r="E302" s="500">
        <v>20195</v>
      </c>
      <c r="F302" s="499">
        <v>0</v>
      </c>
    </row>
    <row r="303" spans="1:6" ht="18" customHeight="1" thickBot="1">
      <c r="A303" s="503"/>
      <c r="B303" s="502" t="s">
        <v>803</v>
      </c>
      <c r="C303" s="498">
        <v>39043</v>
      </c>
      <c r="D303" s="499">
        <v>0</v>
      </c>
      <c r="E303" s="500">
        <v>0</v>
      </c>
      <c r="F303" s="499">
        <v>39043</v>
      </c>
    </row>
    <row r="304" spans="1:6" s="512" customFormat="1" ht="18" customHeight="1" thickBot="1">
      <c r="A304" s="504" t="s">
        <v>23</v>
      </c>
      <c r="B304" s="502" t="s">
        <v>804</v>
      </c>
      <c r="C304" s="498">
        <v>196283</v>
      </c>
      <c r="D304" s="499">
        <v>116054</v>
      </c>
      <c r="E304" s="500">
        <v>81229</v>
      </c>
      <c r="F304" s="499">
        <v>0</v>
      </c>
    </row>
    <row r="305" spans="1:6" s="512" customFormat="1" ht="18" customHeight="1" thickBot="1">
      <c r="A305" s="492"/>
      <c r="B305" s="502" t="s">
        <v>805</v>
      </c>
      <c r="C305" s="498">
        <v>87432</v>
      </c>
      <c r="D305" s="499">
        <v>68746</v>
      </c>
      <c r="E305" s="500">
        <v>14340</v>
      </c>
      <c r="F305" s="499">
        <v>4346</v>
      </c>
    </row>
    <row r="306" spans="1:6" s="512" customFormat="1" ht="18" customHeight="1" thickBot="1">
      <c r="A306" s="492"/>
      <c r="B306" s="502" t="s">
        <v>806</v>
      </c>
      <c r="C306" s="498">
        <v>96792</v>
      </c>
      <c r="D306" s="499">
        <v>68996</v>
      </c>
      <c r="E306" s="500">
        <v>23979</v>
      </c>
      <c r="F306" s="499">
        <v>3817</v>
      </c>
    </row>
    <row r="307" spans="1:6" s="512" customFormat="1" ht="18" customHeight="1" thickBot="1">
      <c r="A307" s="492"/>
      <c r="B307" s="502" t="s">
        <v>807</v>
      </c>
      <c r="C307" s="498">
        <v>61710</v>
      </c>
      <c r="D307" s="499">
        <v>53843</v>
      </c>
      <c r="E307" s="500">
        <v>0</v>
      </c>
      <c r="F307" s="499">
        <v>7867</v>
      </c>
    </row>
    <row r="308" spans="1:6" s="512" customFormat="1" ht="17.850000000000001" customHeight="1" thickBot="1">
      <c r="A308" s="492"/>
      <c r="B308" s="502" t="s">
        <v>808</v>
      </c>
      <c r="C308" s="498">
        <v>126697</v>
      </c>
      <c r="D308" s="499">
        <v>98003</v>
      </c>
      <c r="E308" s="500">
        <v>28694</v>
      </c>
      <c r="F308" s="499">
        <v>0</v>
      </c>
    </row>
    <row r="309" spans="1:6" s="512" customFormat="1" ht="17.850000000000001" customHeight="1" thickBot="1">
      <c r="A309" s="492" t="s">
        <v>23</v>
      </c>
      <c r="B309" s="502" t="s">
        <v>809</v>
      </c>
      <c r="C309" s="498">
        <v>93015</v>
      </c>
      <c r="D309" s="499">
        <v>79142</v>
      </c>
      <c r="E309" s="500">
        <v>5544</v>
      </c>
      <c r="F309" s="499">
        <v>8329</v>
      </c>
    </row>
    <row r="310" spans="1:6" s="512" customFormat="1" ht="17.850000000000001" customHeight="1" thickBot="1">
      <c r="A310" s="492"/>
      <c r="B310" s="502" t="s">
        <v>810</v>
      </c>
      <c r="C310" s="498">
        <v>47364</v>
      </c>
      <c r="D310" s="499">
        <v>44221</v>
      </c>
      <c r="E310" s="500">
        <v>91</v>
      </c>
      <c r="F310" s="499">
        <v>3052</v>
      </c>
    </row>
    <row r="311" spans="1:6" s="512" customFormat="1" ht="17.850000000000001" customHeight="1" thickBot="1">
      <c r="A311" s="492"/>
      <c r="B311" s="502" t="s">
        <v>811</v>
      </c>
      <c r="C311" s="498">
        <v>115462</v>
      </c>
      <c r="D311" s="499">
        <v>75357</v>
      </c>
      <c r="E311" s="500">
        <v>29914</v>
      </c>
      <c r="F311" s="499">
        <v>9691</v>
      </c>
    </row>
    <row r="312" spans="1:6" s="512" customFormat="1" ht="17.850000000000001" customHeight="1" thickBot="1">
      <c r="A312" s="492"/>
      <c r="B312" s="502" t="s">
        <v>812</v>
      </c>
      <c r="C312" s="498">
        <v>64097</v>
      </c>
      <c r="D312" s="499">
        <v>48095</v>
      </c>
      <c r="E312" s="500">
        <v>13302</v>
      </c>
      <c r="F312" s="499">
        <v>2700</v>
      </c>
    </row>
    <row r="313" spans="1:6" s="512" customFormat="1" ht="17.850000000000001" customHeight="1" thickBot="1">
      <c r="A313" s="492"/>
      <c r="B313" s="502" t="s">
        <v>813</v>
      </c>
      <c r="C313" s="498">
        <v>86723</v>
      </c>
      <c r="D313" s="499">
        <v>67546</v>
      </c>
      <c r="E313" s="500">
        <v>15119</v>
      </c>
      <c r="F313" s="499">
        <v>4558</v>
      </c>
    </row>
    <row r="314" spans="1:6" s="512" customFormat="1" ht="17.850000000000001" customHeight="1" thickBot="1">
      <c r="A314" s="492"/>
      <c r="B314" s="502" t="s">
        <v>814</v>
      </c>
      <c r="C314" s="498">
        <v>76219</v>
      </c>
      <c r="D314" s="499">
        <v>49829</v>
      </c>
      <c r="E314" s="500">
        <v>24089</v>
      </c>
      <c r="F314" s="499">
        <v>3301</v>
      </c>
    </row>
    <row r="315" spans="1:6" s="512" customFormat="1" ht="17.850000000000001" customHeight="1" thickBot="1">
      <c r="A315" s="492"/>
      <c r="B315" s="502" t="s">
        <v>815</v>
      </c>
      <c r="C315" s="498">
        <v>40425</v>
      </c>
      <c r="D315" s="499">
        <v>34693</v>
      </c>
      <c r="E315" s="500">
        <v>144</v>
      </c>
      <c r="F315" s="499">
        <v>5588</v>
      </c>
    </row>
    <row r="316" spans="1:6" s="512" customFormat="1" ht="17.850000000000001" customHeight="1" thickBot="1">
      <c r="A316" s="492"/>
      <c r="B316" s="502" t="s">
        <v>816</v>
      </c>
      <c r="C316" s="498">
        <v>375291</v>
      </c>
      <c r="D316" s="499">
        <v>310192</v>
      </c>
      <c r="E316" s="500">
        <v>65099</v>
      </c>
      <c r="F316" s="499">
        <v>0</v>
      </c>
    </row>
    <row r="317" spans="1:6" s="512" customFormat="1" ht="17.850000000000001" customHeight="1" thickBot="1">
      <c r="A317" s="503"/>
      <c r="B317" s="502" t="s">
        <v>817</v>
      </c>
      <c r="C317" s="498">
        <v>39248</v>
      </c>
      <c r="D317" s="499">
        <v>0</v>
      </c>
      <c r="E317" s="500">
        <v>0</v>
      </c>
      <c r="F317" s="499">
        <v>37248</v>
      </c>
    </row>
    <row r="318" spans="1:6" ht="17.850000000000001" customHeight="1" thickBot="1">
      <c r="A318" s="504" t="s">
        <v>24</v>
      </c>
      <c r="B318" s="502" t="s">
        <v>818</v>
      </c>
      <c r="C318" s="498">
        <v>240113</v>
      </c>
      <c r="D318" s="499">
        <v>201136</v>
      </c>
      <c r="E318" s="500">
        <v>33589</v>
      </c>
      <c r="F318" s="499">
        <v>5388</v>
      </c>
    </row>
    <row r="319" spans="1:6" ht="17.850000000000001" customHeight="1" thickBot="1">
      <c r="A319" s="492"/>
      <c r="B319" s="502" t="s">
        <v>819</v>
      </c>
      <c r="C319" s="498">
        <v>232717</v>
      </c>
      <c r="D319" s="499">
        <v>214387</v>
      </c>
      <c r="E319" s="500">
        <v>16181</v>
      </c>
      <c r="F319" s="499">
        <v>2149</v>
      </c>
    </row>
    <row r="320" spans="1:6" ht="17.850000000000001" customHeight="1" thickBot="1">
      <c r="A320" s="492"/>
      <c r="B320" s="502" t="s">
        <v>820</v>
      </c>
      <c r="C320" s="498">
        <v>170606</v>
      </c>
      <c r="D320" s="499">
        <v>135370</v>
      </c>
      <c r="E320" s="500">
        <v>34123</v>
      </c>
      <c r="F320" s="499">
        <v>1113</v>
      </c>
    </row>
    <row r="321" spans="1:6" ht="17.850000000000001" customHeight="1" thickBot="1">
      <c r="A321" s="492"/>
      <c r="B321" s="502" t="s">
        <v>821</v>
      </c>
      <c r="C321" s="498">
        <v>109028</v>
      </c>
      <c r="D321" s="499">
        <v>102666</v>
      </c>
      <c r="E321" s="500">
        <v>0</v>
      </c>
      <c r="F321" s="499">
        <v>6362</v>
      </c>
    </row>
    <row r="322" spans="1:6" ht="17.850000000000001" customHeight="1" thickBot="1">
      <c r="A322" s="492"/>
      <c r="B322" s="502" t="s">
        <v>822</v>
      </c>
      <c r="C322" s="498">
        <v>133675</v>
      </c>
      <c r="D322" s="499">
        <v>124302</v>
      </c>
      <c r="E322" s="500">
        <v>1391</v>
      </c>
      <c r="F322" s="499">
        <v>7982</v>
      </c>
    </row>
    <row r="323" spans="1:6" ht="17.850000000000001" customHeight="1" thickBot="1">
      <c r="A323" s="492"/>
      <c r="B323" s="502" t="s">
        <v>823</v>
      </c>
      <c r="C323" s="498">
        <v>166680</v>
      </c>
      <c r="D323" s="499">
        <v>150508</v>
      </c>
      <c r="E323" s="500">
        <v>9378</v>
      </c>
      <c r="F323" s="499">
        <v>6794</v>
      </c>
    </row>
    <row r="324" spans="1:6" ht="17.850000000000001" customHeight="1" thickBot="1">
      <c r="A324" s="492"/>
      <c r="B324" s="502" t="s">
        <v>824</v>
      </c>
      <c r="C324" s="498">
        <v>153514</v>
      </c>
      <c r="D324" s="499">
        <v>145700</v>
      </c>
      <c r="E324" s="500">
        <v>0</v>
      </c>
      <c r="F324" s="499">
        <v>7814</v>
      </c>
    </row>
    <row r="325" spans="1:6" ht="17.850000000000001" customHeight="1" thickBot="1">
      <c r="A325" s="492"/>
      <c r="B325" s="502" t="s">
        <v>825</v>
      </c>
      <c r="C325" s="498">
        <v>139678</v>
      </c>
      <c r="D325" s="499">
        <v>136662</v>
      </c>
      <c r="E325" s="500">
        <v>2452</v>
      </c>
      <c r="F325" s="499">
        <v>564</v>
      </c>
    </row>
    <row r="326" spans="1:6" ht="17.850000000000001" customHeight="1" thickBot="1">
      <c r="A326" s="492"/>
      <c r="B326" s="502" t="s">
        <v>826</v>
      </c>
      <c r="C326" s="498">
        <v>106408</v>
      </c>
      <c r="D326" s="499">
        <v>102714</v>
      </c>
      <c r="E326" s="500">
        <v>0</v>
      </c>
      <c r="F326" s="499">
        <v>3694</v>
      </c>
    </row>
    <row r="327" spans="1:6" ht="17.850000000000001" customHeight="1" thickBot="1">
      <c r="A327" s="492"/>
      <c r="B327" s="502" t="s">
        <v>827</v>
      </c>
      <c r="C327" s="498">
        <v>132610</v>
      </c>
      <c r="D327" s="499">
        <v>123181</v>
      </c>
      <c r="E327" s="500">
        <v>0</v>
      </c>
      <c r="F327" s="499">
        <v>9429</v>
      </c>
    </row>
    <row r="328" spans="1:6" ht="17.850000000000001" customHeight="1" thickBot="1">
      <c r="A328" s="492"/>
      <c r="B328" s="502" t="s">
        <v>828</v>
      </c>
      <c r="C328" s="498">
        <v>288857</v>
      </c>
      <c r="D328" s="499">
        <v>261207</v>
      </c>
      <c r="E328" s="500">
        <v>18766</v>
      </c>
      <c r="F328" s="499">
        <v>8884</v>
      </c>
    </row>
    <row r="329" spans="1:6" ht="17.850000000000001" customHeight="1" thickBot="1">
      <c r="A329" s="503"/>
      <c r="B329" s="502" t="s">
        <v>829</v>
      </c>
      <c r="C329" s="498">
        <v>288903</v>
      </c>
      <c r="D329" s="499">
        <v>257086</v>
      </c>
      <c r="E329" s="500">
        <v>19084</v>
      </c>
      <c r="F329" s="499">
        <v>12733</v>
      </c>
    </row>
    <row r="330" spans="1:6" ht="17.850000000000001" customHeight="1" thickBot="1">
      <c r="A330" s="504" t="s">
        <v>25</v>
      </c>
      <c r="B330" s="502" t="s">
        <v>830</v>
      </c>
      <c r="C330" s="498">
        <v>194622</v>
      </c>
      <c r="D330" s="499">
        <v>132150</v>
      </c>
      <c r="E330" s="500">
        <v>60439</v>
      </c>
      <c r="F330" s="499">
        <v>2033</v>
      </c>
    </row>
    <row r="331" spans="1:6" ht="17.850000000000001" customHeight="1" thickBot="1">
      <c r="A331" s="492"/>
      <c r="B331" s="502" t="s">
        <v>831</v>
      </c>
      <c r="C331" s="498">
        <v>114937</v>
      </c>
      <c r="D331" s="499">
        <v>94008</v>
      </c>
      <c r="E331" s="500">
        <v>20929</v>
      </c>
      <c r="F331" s="499">
        <v>0</v>
      </c>
    </row>
    <row r="332" spans="1:6" ht="17.850000000000001" customHeight="1" thickBot="1">
      <c r="A332" s="492"/>
      <c r="B332" s="502" t="s">
        <v>832</v>
      </c>
      <c r="C332" s="498">
        <v>98144</v>
      </c>
      <c r="D332" s="499">
        <v>62474</v>
      </c>
      <c r="E332" s="500">
        <v>28799</v>
      </c>
      <c r="F332" s="499">
        <v>6871</v>
      </c>
    </row>
    <row r="333" spans="1:6" ht="17.850000000000001" customHeight="1" thickBot="1">
      <c r="A333" s="492"/>
      <c r="B333" s="502" t="s">
        <v>833</v>
      </c>
      <c r="C333" s="498">
        <v>99520</v>
      </c>
      <c r="D333" s="499">
        <v>52206</v>
      </c>
      <c r="E333" s="500">
        <v>47314</v>
      </c>
      <c r="F333" s="499">
        <v>0</v>
      </c>
    </row>
    <row r="334" spans="1:6" ht="17.850000000000001" customHeight="1" thickBot="1">
      <c r="A334" s="492"/>
      <c r="B334" s="502" t="s">
        <v>834</v>
      </c>
      <c r="C334" s="498">
        <v>138447</v>
      </c>
      <c r="D334" s="499">
        <v>72190</v>
      </c>
      <c r="E334" s="500">
        <v>66257</v>
      </c>
      <c r="F334" s="499">
        <v>0</v>
      </c>
    </row>
    <row r="335" spans="1:6" ht="17.850000000000001" customHeight="1" thickBot="1">
      <c r="A335" s="492"/>
      <c r="B335" s="502" t="s">
        <v>835</v>
      </c>
      <c r="C335" s="498">
        <v>129129</v>
      </c>
      <c r="D335" s="499">
        <v>87283</v>
      </c>
      <c r="E335" s="500">
        <v>32876</v>
      </c>
      <c r="F335" s="499">
        <v>8970</v>
      </c>
    </row>
    <row r="336" spans="1:6" ht="17.850000000000001" customHeight="1" thickBot="1">
      <c r="A336" s="492"/>
      <c r="B336" s="502" t="s">
        <v>836</v>
      </c>
      <c r="C336" s="498">
        <v>58816</v>
      </c>
      <c r="D336" s="499">
        <v>42591</v>
      </c>
      <c r="E336" s="500">
        <v>10189</v>
      </c>
      <c r="F336" s="499">
        <v>6036</v>
      </c>
    </row>
    <row r="337" spans="1:6" ht="17.850000000000001" customHeight="1" thickBot="1">
      <c r="A337" s="492"/>
      <c r="B337" s="502" t="s">
        <v>837</v>
      </c>
      <c r="C337" s="498">
        <v>64175</v>
      </c>
      <c r="D337" s="499">
        <v>44809</v>
      </c>
      <c r="E337" s="500">
        <v>15527</v>
      </c>
      <c r="F337" s="499">
        <v>3839</v>
      </c>
    </row>
    <row r="338" spans="1:6" ht="17.850000000000001" customHeight="1" thickBot="1">
      <c r="A338" s="492"/>
      <c r="B338" s="502" t="s">
        <v>838</v>
      </c>
      <c r="C338" s="498">
        <v>83565</v>
      </c>
      <c r="D338" s="499">
        <v>71321</v>
      </c>
      <c r="E338" s="500">
        <v>1878</v>
      </c>
      <c r="F338" s="499">
        <v>10366</v>
      </c>
    </row>
    <row r="339" spans="1:6" ht="17.850000000000001" customHeight="1" thickBot="1">
      <c r="A339" s="492"/>
      <c r="B339" s="502" t="s">
        <v>839</v>
      </c>
      <c r="C339" s="498">
        <v>74418</v>
      </c>
      <c r="D339" s="499">
        <v>48753</v>
      </c>
      <c r="E339" s="500">
        <v>21225</v>
      </c>
      <c r="F339" s="499">
        <v>4440</v>
      </c>
    </row>
    <row r="340" spans="1:6" ht="17.850000000000001" customHeight="1" thickBot="1">
      <c r="A340" s="492"/>
      <c r="B340" s="502" t="s">
        <v>840</v>
      </c>
      <c r="C340" s="498">
        <v>26410</v>
      </c>
      <c r="D340" s="499">
        <v>19764</v>
      </c>
      <c r="E340" s="500">
        <v>785</v>
      </c>
      <c r="F340" s="499">
        <v>5861</v>
      </c>
    </row>
    <row r="341" spans="1:6" ht="17.850000000000001" customHeight="1" thickBot="1">
      <c r="A341" s="492"/>
      <c r="B341" s="502" t="s">
        <v>841</v>
      </c>
      <c r="C341" s="498">
        <v>41566</v>
      </c>
      <c r="D341" s="499">
        <v>29883</v>
      </c>
      <c r="E341" s="500">
        <v>6940</v>
      </c>
      <c r="F341" s="499">
        <v>4743</v>
      </c>
    </row>
    <row r="342" spans="1:6" ht="17.850000000000001" customHeight="1" thickBot="1">
      <c r="A342" s="492"/>
      <c r="B342" s="502" t="s">
        <v>842</v>
      </c>
      <c r="C342" s="498">
        <v>31122</v>
      </c>
      <c r="D342" s="499">
        <v>27582</v>
      </c>
      <c r="E342" s="500">
        <v>0</v>
      </c>
      <c r="F342" s="499">
        <v>3540</v>
      </c>
    </row>
    <row r="343" spans="1:6" ht="17.850000000000001" customHeight="1" thickBot="1">
      <c r="A343" s="492"/>
      <c r="B343" s="502" t="s">
        <v>843</v>
      </c>
      <c r="C343" s="498">
        <v>40519</v>
      </c>
      <c r="D343" s="499">
        <v>33063</v>
      </c>
      <c r="E343" s="500">
        <v>0</v>
      </c>
      <c r="F343" s="499">
        <v>7456</v>
      </c>
    </row>
    <row r="344" spans="1:6" ht="17.850000000000001" customHeight="1" thickBot="1">
      <c r="A344" s="492"/>
      <c r="B344" s="502" t="s">
        <v>844</v>
      </c>
      <c r="C344" s="498">
        <v>48402</v>
      </c>
      <c r="D344" s="499">
        <v>40315</v>
      </c>
      <c r="E344" s="500">
        <v>8087</v>
      </c>
      <c r="F344" s="499">
        <v>0</v>
      </c>
    </row>
    <row r="345" spans="1:6" ht="17.850000000000001" customHeight="1" thickBot="1">
      <c r="A345" s="492"/>
      <c r="B345" s="502" t="s">
        <v>845</v>
      </c>
      <c r="C345" s="498">
        <v>140207</v>
      </c>
      <c r="D345" s="499">
        <v>79265</v>
      </c>
      <c r="E345" s="500">
        <v>52039</v>
      </c>
      <c r="F345" s="499">
        <v>8903</v>
      </c>
    </row>
    <row r="346" spans="1:6" ht="17.850000000000001" customHeight="1" thickBot="1">
      <c r="A346" s="492"/>
      <c r="B346" s="502" t="s">
        <v>846</v>
      </c>
      <c r="C346" s="498">
        <v>49724</v>
      </c>
      <c r="D346" s="499">
        <v>26641</v>
      </c>
      <c r="E346" s="500">
        <v>18034</v>
      </c>
      <c r="F346" s="499">
        <v>5049</v>
      </c>
    </row>
    <row r="347" spans="1:6" ht="17.850000000000001" customHeight="1" thickBot="1">
      <c r="A347" s="492"/>
      <c r="B347" s="502" t="s">
        <v>847</v>
      </c>
      <c r="C347" s="498">
        <v>85839</v>
      </c>
      <c r="D347" s="499">
        <v>37128</v>
      </c>
      <c r="E347" s="500">
        <v>31952</v>
      </c>
      <c r="F347" s="499">
        <v>16759</v>
      </c>
    </row>
    <row r="348" spans="1:6" ht="17.850000000000001" customHeight="1" thickBot="1">
      <c r="A348" s="503"/>
      <c r="B348" s="502" t="s">
        <v>848</v>
      </c>
      <c r="C348" s="498">
        <v>62547</v>
      </c>
      <c r="D348" s="499">
        <v>34579</v>
      </c>
      <c r="E348" s="500">
        <v>10192</v>
      </c>
      <c r="F348" s="499">
        <v>17776</v>
      </c>
    </row>
    <row r="349" spans="1:6" ht="17.850000000000001" customHeight="1" thickBot="1">
      <c r="A349" s="504" t="s">
        <v>134</v>
      </c>
      <c r="B349" s="502" t="s">
        <v>849</v>
      </c>
      <c r="C349" s="498">
        <v>329381</v>
      </c>
      <c r="D349" s="499">
        <v>263628</v>
      </c>
      <c r="E349" s="500">
        <v>65753</v>
      </c>
      <c r="F349" s="499">
        <v>0</v>
      </c>
    </row>
    <row r="350" spans="1:6" ht="17.850000000000001" customHeight="1" thickBot="1">
      <c r="A350" s="492"/>
      <c r="B350" s="502" t="s">
        <v>850</v>
      </c>
      <c r="C350" s="498">
        <v>147610</v>
      </c>
      <c r="D350" s="499">
        <v>128955</v>
      </c>
      <c r="E350" s="500">
        <v>18655</v>
      </c>
      <c r="F350" s="499">
        <v>0</v>
      </c>
    </row>
    <row r="351" spans="1:6" ht="17.850000000000001" customHeight="1" thickBot="1">
      <c r="A351" s="492"/>
      <c r="B351" s="502" t="s">
        <v>851</v>
      </c>
      <c r="C351" s="498">
        <v>240235</v>
      </c>
      <c r="D351" s="499">
        <v>190503</v>
      </c>
      <c r="E351" s="500">
        <v>49732</v>
      </c>
      <c r="F351" s="499">
        <v>0</v>
      </c>
    </row>
    <row r="352" spans="1:6" ht="17.850000000000001" customHeight="1" thickBot="1">
      <c r="A352" s="492"/>
      <c r="B352" s="502" t="s">
        <v>852</v>
      </c>
      <c r="C352" s="498">
        <v>101280</v>
      </c>
      <c r="D352" s="499">
        <v>82865</v>
      </c>
      <c r="E352" s="500">
        <v>0</v>
      </c>
      <c r="F352" s="499">
        <v>18415</v>
      </c>
    </row>
    <row r="353" spans="1:6" ht="17.850000000000001" customHeight="1" thickBot="1">
      <c r="A353" s="492"/>
      <c r="B353" s="502" t="s">
        <v>853</v>
      </c>
      <c r="C353" s="498">
        <v>164318</v>
      </c>
      <c r="D353" s="499">
        <v>120564</v>
      </c>
      <c r="E353" s="500">
        <v>43754</v>
      </c>
      <c r="F353" s="499">
        <v>0</v>
      </c>
    </row>
    <row r="354" spans="1:6" ht="17.850000000000001" customHeight="1" thickBot="1">
      <c r="A354" s="492"/>
      <c r="B354" s="502" t="s">
        <v>854</v>
      </c>
      <c r="C354" s="498">
        <v>57428</v>
      </c>
      <c r="D354" s="499">
        <v>57428</v>
      </c>
      <c r="E354" s="500">
        <v>0</v>
      </c>
      <c r="F354" s="499">
        <v>0</v>
      </c>
    </row>
    <row r="355" spans="1:6" ht="17.850000000000001" customHeight="1" thickBot="1">
      <c r="A355" s="492"/>
      <c r="B355" s="502" t="s">
        <v>855</v>
      </c>
      <c r="C355" s="498">
        <v>77660</v>
      </c>
      <c r="D355" s="499">
        <v>60720</v>
      </c>
      <c r="E355" s="500">
        <v>4513</v>
      </c>
      <c r="F355" s="499">
        <v>12427</v>
      </c>
    </row>
    <row r="356" spans="1:6" ht="17.850000000000001" customHeight="1" thickBot="1">
      <c r="A356" s="492"/>
      <c r="B356" s="502" t="s">
        <v>856</v>
      </c>
      <c r="C356" s="498">
        <v>27186</v>
      </c>
      <c r="D356" s="499">
        <v>25987</v>
      </c>
      <c r="E356" s="500">
        <v>0</v>
      </c>
      <c r="F356" s="499">
        <v>1199</v>
      </c>
    </row>
    <row r="357" spans="1:6" ht="17.850000000000001" customHeight="1" thickBot="1">
      <c r="A357" s="492"/>
      <c r="B357" s="502" t="s">
        <v>857</v>
      </c>
      <c r="C357" s="498">
        <v>36571</v>
      </c>
      <c r="D357" s="499">
        <v>26073</v>
      </c>
      <c r="E357" s="500">
        <v>3375</v>
      </c>
      <c r="F357" s="499">
        <v>7123</v>
      </c>
    </row>
    <row r="358" spans="1:6" ht="17.850000000000001" customHeight="1" thickBot="1">
      <c r="A358" s="492"/>
      <c r="B358" s="502" t="s">
        <v>858</v>
      </c>
      <c r="C358" s="498">
        <v>385372</v>
      </c>
      <c r="D358" s="499">
        <v>344126</v>
      </c>
      <c r="E358" s="500">
        <v>35770</v>
      </c>
      <c r="F358" s="499">
        <v>5476</v>
      </c>
    </row>
    <row r="359" spans="1:6" ht="17.850000000000001" customHeight="1" thickBot="1">
      <c r="A359" s="492"/>
      <c r="B359" s="502" t="s">
        <v>859</v>
      </c>
      <c r="C359" s="498">
        <v>106721</v>
      </c>
      <c r="D359" s="499">
        <v>87779</v>
      </c>
      <c r="E359" s="500">
        <v>7824</v>
      </c>
      <c r="F359" s="499">
        <v>11118</v>
      </c>
    </row>
    <row r="360" spans="1:6" ht="17.850000000000001" customHeight="1" thickBot="1">
      <c r="A360" s="503"/>
      <c r="B360" s="502" t="s">
        <v>860</v>
      </c>
      <c r="C360" s="498">
        <v>97022</v>
      </c>
      <c r="D360" s="499">
        <v>75705</v>
      </c>
      <c r="E360" s="500">
        <v>20028</v>
      </c>
      <c r="F360" s="499">
        <v>1289</v>
      </c>
    </row>
    <row r="361" spans="1:6" ht="17.850000000000001" customHeight="1" thickBot="1">
      <c r="A361" s="504" t="s">
        <v>26</v>
      </c>
      <c r="B361" s="502" t="s">
        <v>861</v>
      </c>
      <c r="C361" s="498">
        <v>253978</v>
      </c>
      <c r="D361" s="499">
        <v>150316</v>
      </c>
      <c r="E361" s="500">
        <v>89270</v>
      </c>
      <c r="F361" s="499">
        <v>14392</v>
      </c>
    </row>
    <row r="362" spans="1:6" ht="17.850000000000001" customHeight="1" thickBot="1">
      <c r="A362" s="492"/>
      <c r="B362" s="502" t="s">
        <v>862</v>
      </c>
      <c r="C362" s="498">
        <v>59554</v>
      </c>
      <c r="D362" s="499">
        <v>52898</v>
      </c>
      <c r="E362" s="500">
        <v>1837</v>
      </c>
      <c r="F362" s="499">
        <v>4819</v>
      </c>
    </row>
    <row r="363" spans="1:6" ht="17.850000000000001" customHeight="1" thickBot="1">
      <c r="A363" s="492"/>
      <c r="B363" s="502" t="s">
        <v>863</v>
      </c>
      <c r="C363" s="498">
        <v>16165</v>
      </c>
      <c r="D363" s="499">
        <v>15438</v>
      </c>
      <c r="E363" s="500">
        <v>0</v>
      </c>
      <c r="F363" s="499">
        <v>727</v>
      </c>
    </row>
    <row r="364" spans="1:6" ht="17.850000000000001" customHeight="1" thickBot="1">
      <c r="A364" s="492"/>
      <c r="B364" s="502" t="s">
        <v>864</v>
      </c>
      <c r="C364" s="498">
        <v>31651</v>
      </c>
      <c r="D364" s="499">
        <v>29587</v>
      </c>
      <c r="E364" s="500">
        <v>0</v>
      </c>
      <c r="F364" s="499">
        <v>2064</v>
      </c>
    </row>
    <row r="365" spans="1:6" ht="17.850000000000001" customHeight="1" thickBot="1">
      <c r="A365" s="492"/>
      <c r="B365" s="502" t="s">
        <v>865</v>
      </c>
      <c r="C365" s="498">
        <v>8886</v>
      </c>
      <c r="D365" s="499">
        <v>8886</v>
      </c>
      <c r="E365" s="500">
        <v>0</v>
      </c>
      <c r="F365" s="499">
        <v>0</v>
      </c>
    </row>
    <row r="366" spans="1:6" ht="17.850000000000001" customHeight="1" thickBot="1">
      <c r="A366" s="492"/>
      <c r="B366" s="502" t="s">
        <v>866</v>
      </c>
      <c r="C366" s="498">
        <v>31036</v>
      </c>
      <c r="D366" s="499">
        <v>26251</v>
      </c>
      <c r="E366" s="500">
        <v>0</v>
      </c>
      <c r="F366" s="499">
        <v>4785</v>
      </c>
    </row>
    <row r="367" spans="1:6" ht="17.850000000000001" customHeight="1" thickBot="1">
      <c r="A367" s="492"/>
      <c r="B367" s="502" t="s">
        <v>867</v>
      </c>
      <c r="C367" s="498">
        <v>53259</v>
      </c>
      <c r="D367" s="499">
        <v>34385</v>
      </c>
      <c r="E367" s="500">
        <v>13549</v>
      </c>
      <c r="F367" s="499">
        <v>5325</v>
      </c>
    </row>
    <row r="368" spans="1:6" ht="17.850000000000001" customHeight="1" thickBot="1">
      <c r="A368" s="492"/>
      <c r="B368" s="502" t="s">
        <v>868</v>
      </c>
      <c r="C368" s="498">
        <v>44091</v>
      </c>
      <c r="D368" s="499">
        <v>30453</v>
      </c>
      <c r="E368" s="500">
        <v>1401</v>
      </c>
      <c r="F368" s="499">
        <v>12237</v>
      </c>
    </row>
    <row r="369" spans="1:6" ht="17.850000000000001" customHeight="1" thickBot="1">
      <c r="A369" s="503"/>
      <c r="B369" s="502" t="s">
        <v>869</v>
      </c>
      <c r="C369" s="498">
        <v>116304</v>
      </c>
      <c r="D369" s="499">
        <v>80424</v>
      </c>
      <c r="E369" s="500">
        <v>24322</v>
      </c>
      <c r="F369" s="499">
        <v>11558</v>
      </c>
    </row>
    <row r="370" spans="1:6" ht="17.850000000000001" customHeight="1" thickBot="1">
      <c r="A370" s="504" t="s">
        <v>27</v>
      </c>
      <c r="B370" s="502" t="s">
        <v>870</v>
      </c>
      <c r="C370" s="498">
        <v>389268</v>
      </c>
      <c r="D370" s="499">
        <v>273035</v>
      </c>
      <c r="E370" s="500">
        <v>111127</v>
      </c>
      <c r="F370" s="499">
        <v>5106</v>
      </c>
    </row>
    <row r="371" spans="1:6" ht="17.850000000000001" customHeight="1" thickBot="1">
      <c r="A371" s="492"/>
      <c r="B371" s="502" t="s">
        <v>871</v>
      </c>
      <c r="C371" s="498">
        <v>316519</v>
      </c>
      <c r="D371" s="499">
        <v>289460</v>
      </c>
      <c r="E371" s="500">
        <v>27059</v>
      </c>
      <c r="F371" s="499">
        <v>0</v>
      </c>
    </row>
    <row r="372" spans="1:6" ht="17.850000000000001" customHeight="1" thickBot="1">
      <c r="A372" s="492"/>
      <c r="B372" s="502" t="s">
        <v>872</v>
      </c>
      <c r="C372" s="498">
        <v>111612</v>
      </c>
      <c r="D372" s="499">
        <v>73148</v>
      </c>
      <c r="E372" s="500">
        <v>32173</v>
      </c>
      <c r="F372" s="499">
        <v>6291</v>
      </c>
    </row>
    <row r="373" spans="1:6" ht="17.850000000000001" customHeight="1" thickBot="1">
      <c r="A373" s="492"/>
      <c r="B373" s="502" t="s">
        <v>873</v>
      </c>
      <c r="C373" s="498">
        <v>131376</v>
      </c>
      <c r="D373" s="499">
        <v>131376</v>
      </c>
      <c r="E373" s="500">
        <v>0</v>
      </c>
      <c r="F373" s="499">
        <v>0</v>
      </c>
    </row>
    <row r="374" spans="1:6" ht="17.850000000000001" customHeight="1" thickBot="1">
      <c r="A374" s="492"/>
      <c r="B374" s="502" t="s">
        <v>874</v>
      </c>
      <c r="C374" s="498">
        <v>111714</v>
      </c>
      <c r="D374" s="499">
        <v>84982</v>
      </c>
      <c r="E374" s="500">
        <v>21733</v>
      </c>
      <c r="F374" s="499">
        <v>4999</v>
      </c>
    </row>
    <row r="375" spans="1:6" ht="17.850000000000001" customHeight="1" thickBot="1">
      <c r="A375" s="492"/>
      <c r="B375" s="502" t="s">
        <v>875</v>
      </c>
      <c r="C375" s="498">
        <v>189178</v>
      </c>
      <c r="D375" s="499">
        <v>136246</v>
      </c>
      <c r="E375" s="500">
        <v>48796</v>
      </c>
      <c r="F375" s="499">
        <v>4136</v>
      </c>
    </row>
    <row r="376" spans="1:6" ht="17.850000000000001" customHeight="1" thickBot="1">
      <c r="A376" s="492"/>
      <c r="B376" s="502" t="s">
        <v>876</v>
      </c>
      <c r="C376" s="498">
        <v>88025</v>
      </c>
      <c r="D376" s="499">
        <v>87984</v>
      </c>
      <c r="E376" s="500">
        <v>0</v>
      </c>
      <c r="F376" s="499">
        <v>41</v>
      </c>
    </row>
    <row r="377" spans="1:6" ht="17.850000000000001" customHeight="1" thickBot="1">
      <c r="A377" s="503"/>
      <c r="B377" s="502" t="s">
        <v>877</v>
      </c>
      <c r="C377" s="498">
        <v>40027</v>
      </c>
      <c r="D377" s="499">
        <v>40027</v>
      </c>
      <c r="E377" s="500">
        <v>0</v>
      </c>
      <c r="F377" s="499">
        <v>0</v>
      </c>
    </row>
    <row r="378" spans="1:6" ht="17.850000000000001" customHeight="1" thickBot="1">
      <c r="A378" s="504" t="s">
        <v>135</v>
      </c>
      <c r="B378" s="502" t="s">
        <v>878</v>
      </c>
      <c r="C378" s="498">
        <v>353589</v>
      </c>
      <c r="D378" s="499">
        <v>227484</v>
      </c>
      <c r="E378" s="500">
        <v>118416</v>
      </c>
      <c r="F378" s="499">
        <v>7689</v>
      </c>
    </row>
    <row r="379" spans="1:6" ht="17.850000000000001" customHeight="1" thickBot="1">
      <c r="A379" s="492"/>
      <c r="B379" s="502" t="s">
        <v>879</v>
      </c>
      <c r="C379" s="498">
        <v>179159</v>
      </c>
      <c r="D379" s="499">
        <v>154651</v>
      </c>
      <c r="E379" s="500">
        <v>24508</v>
      </c>
      <c r="F379" s="499">
        <v>0</v>
      </c>
    </row>
    <row r="380" spans="1:6" ht="17.850000000000001" customHeight="1" thickBot="1">
      <c r="A380" s="492"/>
      <c r="B380" s="502" t="s">
        <v>880</v>
      </c>
      <c r="C380" s="498">
        <v>75144</v>
      </c>
      <c r="D380" s="499">
        <v>58968</v>
      </c>
      <c r="E380" s="500">
        <v>3165</v>
      </c>
      <c r="F380" s="499">
        <v>13011</v>
      </c>
    </row>
    <row r="381" spans="1:6" ht="17.850000000000001" customHeight="1" thickBot="1">
      <c r="A381" s="492"/>
      <c r="B381" s="502" t="s">
        <v>881</v>
      </c>
      <c r="C381" s="498">
        <v>100022</v>
      </c>
      <c r="D381" s="499">
        <v>91674</v>
      </c>
      <c r="E381" s="500">
        <v>1332</v>
      </c>
      <c r="F381" s="499">
        <v>7016</v>
      </c>
    </row>
    <row r="382" spans="1:6" ht="17.850000000000001" customHeight="1" thickBot="1">
      <c r="A382" s="492"/>
      <c r="B382" s="502" t="s">
        <v>882</v>
      </c>
      <c r="C382" s="498">
        <v>60063</v>
      </c>
      <c r="D382" s="499">
        <v>45425</v>
      </c>
      <c r="E382" s="500">
        <v>10708</v>
      </c>
      <c r="F382" s="499">
        <v>3930</v>
      </c>
    </row>
    <row r="383" spans="1:6" ht="17.850000000000001" customHeight="1" thickBot="1">
      <c r="A383" s="492"/>
      <c r="B383" s="502" t="s">
        <v>883</v>
      </c>
      <c r="C383" s="498">
        <v>109140</v>
      </c>
      <c r="D383" s="499">
        <v>97571</v>
      </c>
      <c r="E383" s="500">
        <v>1120</v>
      </c>
      <c r="F383" s="499">
        <v>10449</v>
      </c>
    </row>
    <row r="384" spans="1:6" ht="17.850000000000001" customHeight="1" thickBot="1">
      <c r="A384" s="492"/>
      <c r="B384" s="502" t="s">
        <v>884</v>
      </c>
      <c r="C384" s="498">
        <v>77733</v>
      </c>
      <c r="D384" s="499">
        <v>55283</v>
      </c>
      <c r="E384" s="500">
        <v>17133</v>
      </c>
      <c r="F384" s="499">
        <v>5317</v>
      </c>
    </row>
    <row r="385" spans="1:6" ht="17.850000000000001" customHeight="1" thickBot="1">
      <c r="A385" s="492"/>
      <c r="B385" s="502" t="s">
        <v>885</v>
      </c>
      <c r="C385" s="498">
        <v>263649</v>
      </c>
      <c r="D385" s="499">
        <v>201538</v>
      </c>
      <c r="E385" s="500">
        <v>51027</v>
      </c>
      <c r="F385" s="499">
        <v>11084</v>
      </c>
    </row>
    <row r="386" spans="1:6" ht="17.850000000000001" customHeight="1" thickBot="1">
      <c r="A386" s="492"/>
      <c r="B386" s="502" t="s">
        <v>886</v>
      </c>
      <c r="C386" s="498">
        <v>46961</v>
      </c>
      <c r="D386" s="499">
        <v>42731</v>
      </c>
      <c r="E386" s="500">
        <v>212</v>
      </c>
      <c r="F386" s="499">
        <v>4018</v>
      </c>
    </row>
    <row r="387" spans="1:6" ht="17.850000000000001" customHeight="1" thickBot="1">
      <c r="A387" s="492"/>
      <c r="B387" s="502" t="s">
        <v>887</v>
      </c>
      <c r="C387" s="498">
        <v>52059</v>
      </c>
      <c r="D387" s="499">
        <v>41309</v>
      </c>
      <c r="E387" s="500">
        <v>5452</v>
      </c>
      <c r="F387" s="499">
        <v>5298</v>
      </c>
    </row>
    <row r="388" spans="1:6" ht="17.850000000000001" customHeight="1" thickBot="1">
      <c r="A388" s="492"/>
      <c r="B388" s="502" t="s">
        <v>888</v>
      </c>
      <c r="C388" s="498">
        <v>76516</v>
      </c>
      <c r="D388" s="499">
        <v>46229</v>
      </c>
      <c r="E388" s="500">
        <v>20910</v>
      </c>
      <c r="F388" s="499">
        <v>9377</v>
      </c>
    </row>
    <row r="389" spans="1:6" ht="17.850000000000001" customHeight="1" thickBot="1">
      <c r="A389" s="492"/>
      <c r="B389" s="502" t="s">
        <v>889</v>
      </c>
      <c r="C389" s="498">
        <v>160744</v>
      </c>
      <c r="D389" s="499">
        <v>108448</v>
      </c>
      <c r="E389" s="500">
        <v>52296</v>
      </c>
      <c r="F389" s="499">
        <v>0</v>
      </c>
    </row>
    <row r="390" spans="1:6" ht="17.850000000000001" customHeight="1" thickBot="1">
      <c r="A390" s="503"/>
      <c r="B390" s="502" t="s">
        <v>890</v>
      </c>
      <c r="C390" s="498">
        <v>16205</v>
      </c>
      <c r="D390" s="499">
        <v>0</v>
      </c>
      <c r="E390" s="500">
        <v>0</v>
      </c>
      <c r="F390" s="499">
        <v>16205</v>
      </c>
    </row>
    <row r="391" spans="1:6" ht="21" hidden="1">
      <c r="A391" s="513"/>
      <c r="B391" s="514"/>
      <c r="C391" s="515">
        <f>SUM(C4:C390)</f>
        <v>54988394</v>
      </c>
      <c r="D391" s="516">
        <f>SUM(D4:D390)</f>
        <v>40742553</v>
      </c>
      <c r="E391" s="516">
        <f>SUM(E4:E390)</f>
        <v>10857908</v>
      </c>
      <c r="F391" s="516">
        <f>SUM(F4:F390)</f>
        <v>3387933</v>
      </c>
    </row>
    <row r="392" spans="1:6" ht="19.5" customHeight="1">
      <c r="A392" s="289"/>
      <c r="B392" s="289"/>
      <c r="C392" s="517"/>
      <c r="D392" s="289"/>
      <c r="E392" s="289">
        <v>0</v>
      </c>
      <c r="F392" s="289"/>
    </row>
    <row r="393" spans="1:6" ht="15">
      <c r="A393" s="289"/>
      <c r="B393" s="289"/>
      <c r="C393" s="517"/>
      <c r="D393" s="289"/>
      <c r="E393" s="289"/>
      <c r="F393" s="289"/>
    </row>
  </sheetData>
  <mergeCells count="36">
    <mergeCell ref="A318:A329"/>
    <mergeCell ref="A330:A348"/>
    <mergeCell ref="A349:A360"/>
    <mergeCell ref="A361:A369"/>
    <mergeCell ref="A370:A377"/>
    <mergeCell ref="A378:A390"/>
    <mergeCell ref="A264:A280"/>
    <mergeCell ref="A281:A289"/>
    <mergeCell ref="A290:A293"/>
    <mergeCell ref="A294:A303"/>
    <mergeCell ref="A304:A308"/>
    <mergeCell ref="A309:A317"/>
    <mergeCell ref="A208:A215"/>
    <mergeCell ref="A216:A237"/>
    <mergeCell ref="A238:A247"/>
    <mergeCell ref="A248:A251"/>
    <mergeCell ref="A252:A255"/>
    <mergeCell ref="A256:A263"/>
    <mergeCell ref="A132:A136"/>
    <mergeCell ref="A137:A157"/>
    <mergeCell ref="A158:A161"/>
    <mergeCell ref="A162:A191"/>
    <mergeCell ref="A192:A198"/>
    <mergeCell ref="A199:A207"/>
    <mergeCell ref="A67:A74"/>
    <mergeCell ref="A75:A77"/>
    <mergeCell ref="A78:A87"/>
    <mergeCell ref="A88:A105"/>
    <mergeCell ref="A106:A125"/>
    <mergeCell ref="A126:A131"/>
    <mergeCell ref="A1:F1"/>
    <mergeCell ref="A4:A20"/>
    <mergeCell ref="A21:A30"/>
    <mergeCell ref="A31:A36"/>
    <mergeCell ref="A37:A55"/>
    <mergeCell ref="A56:A66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AFD5-891F-41CF-9030-AECFFFAD7EB3}">
  <sheetPr>
    <tabColor rgb="FF339933"/>
  </sheetPr>
  <dimension ref="A1:J45"/>
  <sheetViews>
    <sheetView rightToLeft="1" view="pageBreakPreview" zoomScaleNormal="98" zoomScaleSheetLayoutView="100" workbookViewId="0">
      <selection sqref="A1:H1"/>
    </sheetView>
  </sheetViews>
  <sheetFormatPr defaultColWidth="9.140625" defaultRowHeight="18" customHeight="1"/>
  <cols>
    <col min="1" max="1" width="17.85546875" style="444" customWidth="1"/>
    <col min="2" max="2" width="20.28515625" style="444" customWidth="1"/>
    <col min="3" max="3" width="13.7109375" style="484" customWidth="1"/>
    <col min="4" max="4" width="13.7109375" style="485" customWidth="1"/>
    <col min="5" max="5" width="16.85546875" style="485" bestFit="1" customWidth="1"/>
    <col min="6" max="6" width="13.7109375" style="484" customWidth="1"/>
    <col min="7" max="7" width="15.85546875" style="554" customWidth="1"/>
    <col min="8" max="8" width="12.28515625" style="528" customWidth="1"/>
    <col min="9" max="9" width="11" style="528" customWidth="1"/>
    <col min="10" max="10" width="32.7109375" style="555" customWidth="1"/>
    <col min="11" max="12" width="9.140625" style="444" customWidth="1"/>
    <col min="13" max="16384" width="9.140625" style="444"/>
  </cols>
  <sheetData>
    <row r="1" spans="1:10" ht="42.75" customHeight="1" thickBot="1">
      <c r="A1" s="442" t="s">
        <v>891</v>
      </c>
      <c r="B1" s="443"/>
      <c r="C1" s="443"/>
      <c r="D1" s="443"/>
      <c r="E1" s="443"/>
      <c r="F1" s="443"/>
      <c r="G1" s="443"/>
      <c r="H1" s="518"/>
      <c r="I1" s="518"/>
      <c r="J1" s="519"/>
    </row>
    <row r="2" spans="1:10" ht="25.5" customHeight="1" thickBot="1">
      <c r="A2" s="445" t="s">
        <v>461</v>
      </c>
      <c r="B2" s="446" t="s">
        <v>485</v>
      </c>
      <c r="C2" s="445" t="s">
        <v>486</v>
      </c>
      <c r="D2" s="445"/>
      <c r="E2" s="445"/>
      <c r="F2" s="445"/>
      <c r="G2" s="520" t="s">
        <v>892</v>
      </c>
      <c r="H2" s="521"/>
      <c r="I2" s="521"/>
      <c r="J2" s="522"/>
    </row>
    <row r="3" spans="1:10" ht="21.75" customHeight="1">
      <c r="A3" s="449"/>
      <c r="B3" s="450"/>
      <c r="C3" s="451" t="s">
        <v>32</v>
      </c>
      <c r="D3" s="452" t="s">
        <v>488</v>
      </c>
      <c r="E3" s="452" t="s">
        <v>489</v>
      </c>
      <c r="F3" s="453" t="s">
        <v>490</v>
      </c>
      <c r="G3" s="523"/>
      <c r="H3" s="521"/>
      <c r="I3" s="521"/>
      <c r="J3" s="522"/>
    </row>
    <row r="4" spans="1:10" ht="21" customHeight="1">
      <c r="A4" s="455">
        <v>1395</v>
      </c>
      <c r="B4" s="421">
        <v>132708345</v>
      </c>
      <c r="C4" s="457">
        <v>60685301</v>
      </c>
      <c r="D4" s="457">
        <v>41827064</v>
      </c>
      <c r="E4" s="457">
        <v>14680894</v>
      </c>
      <c r="F4" s="422">
        <v>4177343</v>
      </c>
      <c r="G4" s="422">
        <v>72023044</v>
      </c>
      <c r="H4" s="524"/>
      <c r="I4" s="524"/>
      <c r="J4" s="525"/>
    </row>
    <row r="5" spans="1:10" ht="21" customHeight="1">
      <c r="A5" s="455">
        <v>1396</v>
      </c>
      <c r="B5" s="421">
        <v>138794584</v>
      </c>
      <c r="C5" s="457">
        <v>63401060</v>
      </c>
      <c r="D5" s="457">
        <v>43741656</v>
      </c>
      <c r="E5" s="422">
        <v>15114975</v>
      </c>
      <c r="F5" s="422">
        <v>4544429</v>
      </c>
      <c r="G5" s="461">
        <v>75393524</v>
      </c>
      <c r="H5" s="524"/>
      <c r="I5" s="525"/>
      <c r="J5" s="526"/>
    </row>
    <row r="6" spans="1:10" ht="21" customHeight="1">
      <c r="A6" s="455">
        <v>1397</v>
      </c>
      <c r="B6" s="421">
        <v>143889466</v>
      </c>
      <c r="C6" s="457">
        <v>66106157</v>
      </c>
      <c r="D6" s="457">
        <v>46170840</v>
      </c>
      <c r="E6" s="457">
        <v>15318036</v>
      </c>
      <c r="F6" s="422">
        <v>4617281</v>
      </c>
      <c r="G6" s="422">
        <v>77783309</v>
      </c>
      <c r="H6" s="524"/>
      <c r="I6" s="524"/>
      <c r="J6" s="525"/>
    </row>
    <row r="7" spans="1:10" ht="21" customHeight="1">
      <c r="A7" s="455">
        <v>1398</v>
      </c>
      <c r="B7" s="421">
        <v>139455337</v>
      </c>
      <c r="C7" s="457">
        <v>64308574</v>
      </c>
      <c r="D7" s="457">
        <v>46231365</v>
      </c>
      <c r="E7" s="457">
        <v>13819190</v>
      </c>
      <c r="F7" s="422">
        <v>4258019</v>
      </c>
      <c r="G7" s="422">
        <v>75146763</v>
      </c>
      <c r="H7" s="524"/>
      <c r="I7" s="524"/>
      <c r="J7" s="525"/>
    </row>
    <row r="8" spans="1:10" ht="21" customHeight="1">
      <c r="A8" s="459">
        <v>1399</v>
      </c>
      <c r="B8" s="460">
        <v>95201323</v>
      </c>
      <c r="C8" s="461">
        <v>44426267</v>
      </c>
      <c r="D8" s="461">
        <v>32790601</v>
      </c>
      <c r="E8" s="461">
        <v>9002235</v>
      </c>
      <c r="F8" s="461">
        <v>2633431</v>
      </c>
      <c r="G8" s="461">
        <v>50775056</v>
      </c>
      <c r="H8" s="527"/>
      <c r="J8" s="525"/>
    </row>
    <row r="9" spans="1:10" ht="21" customHeight="1" thickBot="1">
      <c r="A9" s="462">
        <v>1400</v>
      </c>
      <c r="B9" s="463">
        <v>119603281</v>
      </c>
      <c r="C9" s="463">
        <v>55790734</v>
      </c>
      <c r="D9" s="463">
        <v>41286486</v>
      </c>
      <c r="E9" s="463">
        <v>11114745</v>
      </c>
      <c r="F9" s="462">
        <v>3389503</v>
      </c>
      <c r="G9" s="463">
        <v>63812547</v>
      </c>
      <c r="H9" s="527"/>
      <c r="J9" s="525"/>
    </row>
    <row r="10" spans="1:10" ht="21" customHeight="1" thickBot="1">
      <c r="A10" s="529" t="s">
        <v>261</v>
      </c>
      <c r="B10" s="530">
        <v>5150807</v>
      </c>
      <c r="C10" s="531">
        <v>2439385</v>
      </c>
      <c r="D10" s="532">
        <v>1780255</v>
      </c>
      <c r="E10" s="531">
        <v>488614</v>
      </c>
      <c r="F10" s="532">
        <v>170516</v>
      </c>
      <c r="G10" s="533">
        <v>2711422</v>
      </c>
      <c r="H10" s="527"/>
      <c r="J10" s="289"/>
    </row>
    <row r="11" spans="1:10" ht="21" customHeight="1" thickBot="1">
      <c r="A11" s="534" t="s">
        <v>262</v>
      </c>
      <c r="B11" s="535">
        <v>3886743</v>
      </c>
      <c r="C11" s="536">
        <v>1777145</v>
      </c>
      <c r="D11" s="537">
        <v>1049057</v>
      </c>
      <c r="E11" s="536">
        <v>604182</v>
      </c>
      <c r="F11" s="537">
        <v>123906</v>
      </c>
      <c r="G11" s="538">
        <v>2109598</v>
      </c>
      <c r="H11" s="527"/>
      <c r="J11" s="289"/>
    </row>
    <row r="12" spans="1:10" ht="21" customHeight="1" thickBot="1">
      <c r="A12" s="534" t="s">
        <v>13</v>
      </c>
      <c r="B12" s="535">
        <v>2324376</v>
      </c>
      <c r="C12" s="536">
        <v>1056266</v>
      </c>
      <c r="D12" s="537">
        <v>917998</v>
      </c>
      <c r="E12" s="536">
        <v>92444</v>
      </c>
      <c r="F12" s="537">
        <v>45824</v>
      </c>
      <c r="G12" s="538">
        <v>1268110</v>
      </c>
      <c r="H12" s="527"/>
      <c r="J12" s="289"/>
    </row>
    <row r="13" spans="1:10" ht="21" customHeight="1" thickBot="1">
      <c r="A13" s="534" t="s">
        <v>14</v>
      </c>
      <c r="B13" s="535">
        <v>9472346</v>
      </c>
      <c r="C13" s="536">
        <v>4390775</v>
      </c>
      <c r="D13" s="537">
        <v>3075068</v>
      </c>
      <c r="E13" s="536">
        <v>1018174</v>
      </c>
      <c r="F13" s="537">
        <v>297533</v>
      </c>
      <c r="G13" s="538">
        <v>5081571</v>
      </c>
      <c r="H13" s="527"/>
      <c r="J13" s="289"/>
    </row>
    <row r="14" spans="1:10" ht="21" customHeight="1" thickBot="1">
      <c r="A14" s="534" t="s">
        <v>33</v>
      </c>
      <c r="B14" s="535">
        <v>3321827</v>
      </c>
      <c r="C14" s="536">
        <v>1695618</v>
      </c>
      <c r="D14" s="537">
        <v>1170839</v>
      </c>
      <c r="E14" s="536">
        <v>431452</v>
      </c>
      <c r="F14" s="537">
        <v>93327</v>
      </c>
      <c r="G14" s="538">
        <v>1626209</v>
      </c>
      <c r="H14" s="527"/>
      <c r="J14" s="289"/>
    </row>
    <row r="15" spans="1:10" ht="21" customHeight="1" thickBot="1">
      <c r="A15" s="534" t="s">
        <v>15</v>
      </c>
      <c r="B15" s="535">
        <v>843026</v>
      </c>
      <c r="C15" s="536">
        <v>418438</v>
      </c>
      <c r="D15" s="537">
        <v>339231</v>
      </c>
      <c r="E15" s="536">
        <v>50957</v>
      </c>
      <c r="F15" s="537">
        <v>28250</v>
      </c>
      <c r="G15" s="538">
        <v>424588</v>
      </c>
      <c r="H15" s="527"/>
      <c r="J15" s="289"/>
    </row>
    <row r="16" spans="1:10" ht="21" customHeight="1" thickBot="1">
      <c r="A16" s="534" t="s">
        <v>16</v>
      </c>
      <c r="B16" s="535">
        <v>3206523</v>
      </c>
      <c r="C16" s="536">
        <v>1480266</v>
      </c>
      <c r="D16" s="537">
        <v>1195374</v>
      </c>
      <c r="E16" s="536">
        <v>174875</v>
      </c>
      <c r="F16" s="537">
        <v>110017</v>
      </c>
      <c r="G16" s="538">
        <v>1726257</v>
      </c>
      <c r="H16" s="527"/>
      <c r="J16" s="289"/>
    </row>
    <row r="17" spans="1:10" ht="21" customHeight="1" thickBot="1">
      <c r="A17" s="534" t="s">
        <v>491</v>
      </c>
      <c r="B17" s="535">
        <v>15572825</v>
      </c>
      <c r="C17" s="536">
        <v>7565334</v>
      </c>
      <c r="D17" s="537">
        <v>4308732</v>
      </c>
      <c r="E17" s="536">
        <v>2670781</v>
      </c>
      <c r="F17" s="537">
        <v>585821</v>
      </c>
      <c r="G17" s="538">
        <v>8007491</v>
      </c>
      <c r="H17" s="527"/>
      <c r="J17" s="289"/>
    </row>
    <row r="18" spans="1:10" ht="21" customHeight="1" thickBot="1">
      <c r="A18" s="539" t="s">
        <v>474</v>
      </c>
      <c r="B18" s="535">
        <v>2407852</v>
      </c>
      <c r="C18" s="536">
        <v>1091451</v>
      </c>
      <c r="D18" s="537">
        <v>779017</v>
      </c>
      <c r="E18" s="536">
        <v>239802</v>
      </c>
      <c r="F18" s="537">
        <v>72632</v>
      </c>
      <c r="G18" s="538">
        <v>1316401</v>
      </c>
      <c r="H18" s="527"/>
      <c r="J18" s="289"/>
    </row>
    <row r="19" spans="1:10" ht="21" customHeight="1" thickBot="1">
      <c r="A19" s="534" t="s">
        <v>31</v>
      </c>
      <c r="B19" s="535">
        <v>1366969</v>
      </c>
      <c r="C19" s="536">
        <v>527057</v>
      </c>
      <c r="D19" s="537">
        <v>431677</v>
      </c>
      <c r="E19" s="536">
        <v>54263</v>
      </c>
      <c r="F19" s="537">
        <v>41117</v>
      </c>
      <c r="G19" s="538">
        <v>839912</v>
      </c>
      <c r="H19" s="527"/>
      <c r="J19" s="289"/>
    </row>
    <row r="20" spans="1:10" ht="21" customHeight="1" thickBot="1">
      <c r="A20" s="534" t="s">
        <v>30</v>
      </c>
      <c r="B20" s="535">
        <v>6042343</v>
      </c>
      <c r="C20" s="536">
        <v>2788521</v>
      </c>
      <c r="D20" s="537">
        <v>1901767</v>
      </c>
      <c r="E20" s="536">
        <v>684621</v>
      </c>
      <c r="F20" s="537">
        <v>202133</v>
      </c>
      <c r="G20" s="538">
        <v>3253822</v>
      </c>
      <c r="H20" s="527"/>
      <c r="J20" s="289"/>
    </row>
    <row r="21" spans="1:10" ht="21" customHeight="1" thickBot="1">
      <c r="A21" s="534" t="s">
        <v>29</v>
      </c>
      <c r="B21" s="535">
        <v>1556770</v>
      </c>
      <c r="C21" s="536">
        <v>720148</v>
      </c>
      <c r="D21" s="537">
        <v>562075</v>
      </c>
      <c r="E21" s="536">
        <v>87557</v>
      </c>
      <c r="F21" s="537">
        <v>70516</v>
      </c>
      <c r="G21" s="538">
        <v>836622</v>
      </c>
      <c r="H21" s="527"/>
      <c r="J21" s="289"/>
    </row>
    <row r="22" spans="1:10" ht="21" customHeight="1" thickBot="1">
      <c r="A22" s="534" t="s">
        <v>17</v>
      </c>
      <c r="B22" s="535">
        <v>10764120</v>
      </c>
      <c r="C22" s="536">
        <v>4858409</v>
      </c>
      <c r="D22" s="537">
        <v>4228542</v>
      </c>
      <c r="E22" s="536">
        <v>471873</v>
      </c>
      <c r="F22" s="537">
        <v>157994</v>
      </c>
      <c r="G22" s="538">
        <v>5905711</v>
      </c>
      <c r="H22" s="527"/>
      <c r="J22" s="289"/>
    </row>
    <row r="23" spans="1:10" ht="21" customHeight="1" thickBot="1">
      <c r="A23" s="534" t="s">
        <v>18</v>
      </c>
      <c r="B23" s="535">
        <v>1924280</v>
      </c>
      <c r="C23" s="536">
        <v>909062</v>
      </c>
      <c r="D23" s="537">
        <v>735141</v>
      </c>
      <c r="E23" s="536">
        <v>119071</v>
      </c>
      <c r="F23" s="537">
        <v>54850</v>
      </c>
      <c r="G23" s="538">
        <v>1015218</v>
      </c>
      <c r="H23" s="527"/>
      <c r="J23" s="289"/>
    </row>
    <row r="24" spans="1:10" ht="21" customHeight="1" thickBot="1">
      <c r="A24" s="534" t="s">
        <v>19</v>
      </c>
      <c r="B24" s="535">
        <v>2558103</v>
      </c>
      <c r="C24" s="536">
        <v>1167745</v>
      </c>
      <c r="D24" s="537">
        <v>1034710</v>
      </c>
      <c r="E24" s="536">
        <v>97761</v>
      </c>
      <c r="F24" s="537">
        <v>35274</v>
      </c>
      <c r="G24" s="538">
        <v>1390358</v>
      </c>
      <c r="H24" s="527"/>
      <c r="J24" s="289"/>
    </row>
    <row r="25" spans="1:10" ht="21" customHeight="1" thickBot="1">
      <c r="A25" s="540" t="s">
        <v>475</v>
      </c>
      <c r="B25" s="535">
        <v>3266102</v>
      </c>
      <c r="C25" s="536">
        <v>1484425</v>
      </c>
      <c r="D25" s="537">
        <v>1244356</v>
      </c>
      <c r="E25" s="536">
        <v>191365</v>
      </c>
      <c r="F25" s="537">
        <v>48704</v>
      </c>
      <c r="G25" s="538">
        <v>1781677</v>
      </c>
      <c r="H25" s="527"/>
      <c r="J25" s="289"/>
    </row>
    <row r="26" spans="1:10" ht="21" customHeight="1" thickBot="1">
      <c r="A26" s="534" t="s">
        <v>20</v>
      </c>
      <c r="B26" s="535">
        <v>3684169</v>
      </c>
      <c r="C26" s="536">
        <v>1663321</v>
      </c>
      <c r="D26" s="537">
        <v>985624</v>
      </c>
      <c r="E26" s="536">
        <v>445314</v>
      </c>
      <c r="F26" s="537">
        <v>232383</v>
      </c>
      <c r="G26" s="538">
        <v>2020848</v>
      </c>
      <c r="H26" s="527"/>
      <c r="J26" s="289"/>
    </row>
    <row r="27" spans="1:10" ht="21" customHeight="1" thickBot="1">
      <c r="A27" s="534" t="s">
        <v>21</v>
      </c>
      <c r="B27" s="535">
        <v>3002783</v>
      </c>
      <c r="C27" s="536">
        <v>1340515</v>
      </c>
      <c r="D27" s="537">
        <v>1091381</v>
      </c>
      <c r="E27" s="536">
        <v>184272</v>
      </c>
      <c r="F27" s="537">
        <v>64862</v>
      </c>
      <c r="G27" s="538">
        <v>1662268</v>
      </c>
      <c r="H27" s="527"/>
      <c r="J27" s="289"/>
    </row>
    <row r="28" spans="1:10" ht="21" customHeight="1" thickBot="1">
      <c r="A28" s="534" t="s">
        <v>22</v>
      </c>
      <c r="B28" s="535">
        <v>2103833</v>
      </c>
      <c r="C28" s="536">
        <v>944115</v>
      </c>
      <c r="D28" s="537">
        <v>824330</v>
      </c>
      <c r="E28" s="536">
        <v>105629</v>
      </c>
      <c r="F28" s="537">
        <v>14156</v>
      </c>
      <c r="G28" s="538">
        <v>1159718</v>
      </c>
      <c r="H28" s="527"/>
      <c r="J28" s="289"/>
    </row>
    <row r="29" spans="1:10" ht="21" customHeight="1" thickBot="1">
      <c r="A29" s="534" t="s">
        <v>477</v>
      </c>
      <c r="B29" s="535">
        <v>961169</v>
      </c>
      <c r="C29" s="536">
        <v>420761</v>
      </c>
      <c r="D29" s="537">
        <v>265613</v>
      </c>
      <c r="E29" s="536">
        <v>120495</v>
      </c>
      <c r="F29" s="537">
        <v>34653</v>
      </c>
      <c r="G29" s="538">
        <v>540408</v>
      </c>
      <c r="H29" s="527"/>
      <c r="J29" s="289"/>
    </row>
    <row r="30" spans="1:10" ht="21" customHeight="1" thickBot="1">
      <c r="A30" s="534" t="s">
        <v>222</v>
      </c>
      <c r="B30" s="535">
        <v>2087296</v>
      </c>
      <c r="C30" s="536">
        <v>981143</v>
      </c>
      <c r="D30" s="537">
        <v>807350</v>
      </c>
      <c r="E30" s="536">
        <v>130911</v>
      </c>
      <c r="F30" s="537">
        <v>42882</v>
      </c>
      <c r="G30" s="538">
        <v>1106153</v>
      </c>
      <c r="H30" s="527"/>
      <c r="J30" s="289"/>
    </row>
    <row r="31" spans="1:10" ht="21" customHeight="1" thickBot="1">
      <c r="A31" s="534" t="s">
        <v>223</v>
      </c>
      <c r="B31" s="535">
        <v>3653060</v>
      </c>
      <c r="C31" s="536">
        <v>1782443</v>
      </c>
      <c r="D31" s="537">
        <v>1300485</v>
      </c>
      <c r="E31" s="536">
        <v>360150</v>
      </c>
      <c r="F31" s="537">
        <v>121808</v>
      </c>
      <c r="G31" s="538">
        <v>1870617</v>
      </c>
      <c r="H31" s="527"/>
      <c r="J31" s="289"/>
    </row>
    <row r="32" spans="1:10" ht="21" customHeight="1" thickBot="1">
      <c r="A32" s="534" t="s">
        <v>224</v>
      </c>
      <c r="B32" s="535">
        <v>2854067</v>
      </c>
      <c r="C32" s="536">
        <v>1396192</v>
      </c>
      <c r="D32" s="537">
        <v>1120637</v>
      </c>
      <c r="E32" s="536">
        <v>223868</v>
      </c>
      <c r="F32" s="537">
        <v>51687</v>
      </c>
      <c r="G32" s="538">
        <v>1457875</v>
      </c>
      <c r="H32" s="527"/>
      <c r="J32" s="289"/>
    </row>
    <row r="33" spans="1:10" ht="21" customHeight="1" thickBot="1">
      <c r="A33" s="541" t="s">
        <v>480</v>
      </c>
      <c r="B33" s="535">
        <v>1790491</v>
      </c>
      <c r="C33" s="536">
        <v>820310</v>
      </c>
      <c r="D33" s="537">
        <v>616685</v>
      </c>
      <c r="E33" s="536">
        <v>123343</v>
      </c>
      <c r="F33" s="537">
        <v>80282</v>
      </c>
      <c r="G33" s="538">
        <v>970181</v>
      </c>
      <c r="H33" s="527"/>
      <c r="J33" s="289"/>
    </row>
    <row r="34" spans="1:10" ht="21" customHeight="1" thickBot="1">
      <c r="A34" s="534" t="s">
        <v>7</v>
      </c>
      <c r="B34" s="535">
        <v>2723259</v>
      </c>
      <c r="C34" s="536">
        <v>1296115</v>
      </c>
      <c r="D34" s="537">
        <v>1073345</v>
      </c>
      <c r="E34" s="536">
        <v>126163</v>
      </c>
      <c r="F34" s="537">
        <v>96607</v>
      </c>
      <c r="G34" s="499">
        <v>1427144</v>
      </c>
      <c r="H34" s="527"/>
      <c r="J34" s="289"/>
    </row>
    <row r="35" spans="1:10" ht="21" customHeight="1" thickBot="1">
      <c r="A35" s="534" t="s">
        <v>23</v>
      </c>
      <c r="B35" s="535">
        <v>3100064</v>
      </c>
      <c r="C35" s="536">
        <v>1522162</v>
      </c>
      <c r="D35" s="537">
        <v>1129277</v>
      </c>
      <c r="E35" s="536">
        <v>294383</v>
      </c>
      <c r="F35" s="537">
        <v>98502</v>
      </c>
      <c r="G35" s="538">
        <v>1577902</v>
      </c>
      <c r="H35" s="527"/>
      <c r="J35" s="289"/>
    </row>
    <row r="36" spans="1:10" ht="21" customHeight="1" thickBot="1">
      <c r="A36" s="534" t="s">
        <v>24</v>
      </c>
      <c r="B36" s="535">
        <v>4540809</v>
      </c>
      <c r="C36" s="536">
        <v>2177423</v>
      </c>
      <c r="D36" s="537">
        <v>1966854</v>
      </c>
      <c r="E36" s="536">
        <v>137654</v>
      </c>
      <c r="F36" s="537">
        <v>72915</v>
      </c>
      <c r="G36" s="538">
        <v>2363386</v>
      </c>
      <c r="H36" s="527"/>
      <c r="J36" s="289"/>
    </row>
    <row r="37" spans="1:10" ht="21" customHeight="1" thickBot="1">
      <c r="A37" s="534" t="s">
        <v>25</v>
      </c>
      <c r="B37" s="535">
        <v>3369716</v>
      </c>
      <c r="C37" s="536">
        <v>1616791</v>
      </c>
      <c r="D37" s="537">
        <v>1080143</v>
      </c>
      <c r="E37" s="536">
        <v>423527</v>
      </c>
      <c r="F37" s="537">
        <v>113121</v>
      </c>
      <c r="G37" s="538">
        <v>1752925</v>
      </c>
      <c r="H37" s="527"/>
      <c r="J37" s="289"/>
    </row>
    <row r="38" spans="1:10" ht="21" customHeight="1" thickBot="1">
      <c r="A38" s="534" t="s">
        <v>226</v>
      </c>
      <c r="B38" s="535">
        <v>4088885</v>
      </c>
      <c r="C38" s="536">
        <v>1811561</v>
      </c>
      <c r="D38" s="537">
        <v>1495221</v>
      </c>
      <c r="E38" s="536">
        <v>259292</v>
      </c>
      <c r="F38" s="537">
        <v>57048</v>
      </c>
      <c r="G38" s="538">
        <v>2277324</v>
      </c>
      <c r="H38" s="527"/>
      <c r="J38" s="289"/>
    </row>
    <row r="39" spans="1:10" ht="21" customHeight="1" thickBot="1">
      <c r="A39" s="534" t="s">
        <v>26</v>
      </c>
      <c r="B39" s="535">
        <v>1429514</v>
      </c>
      <c r="C39" s="536">
        <v>630869</v>
      </c>
      <c r="D39" s="537">
        <v>436377</v>
      </c>
      <c r="E39" s="536">
        <v>138585</v>
      </c>
      <c r="F39" s="537">
        <v>55907</v>
      </c>
      <c r="G39" s="538">
        <v>798645</v>
      </c>
      <c r="H39" s="527"/>
      <c r="J39" s="289"/>
    </row>
    <row r="40" spans="1:10" ht="21" customHeight="1" thickBot="1">
      <c r="A40" s="534" t="s">
        <v>27</v>
      </c>
      <c r="B40" s="535">
        <v>3166328</v>
      </c>
      <c r="C40" s="536">
        <v>1421013</v>
      </c>
      <c r="D40" s="537">
        <v>1150789</v>
      </c>
      <c r="E40" s="536">
        <v>249416</v>
      </c>
      <c r="F40" s="537">
        <v>20808</v>
      </c>
      <c r="G40" s="538">
        <v>1745315</v>
      </c>
      <c r="H40" s="527"/>
      <c r="J40" s="289"/>
    </row>
    <row r="41" spans="1:10" ht="21" customHeight="1" thickBot="1">
      <c r="A41" s="534" t="s">
        <v>12</v>
      </c>
      <c r="B41" s="542">
        <v>3382826</v>
      </c>
      <c r="C41" s="536">
        <v>1595955</v>
      </c>
      <c r="D41" s="537">
        <v>1188536</v>
      </c>
      <c r="E41" s="536">
        <v>313951</v>
      </c>
      <c r="F41" s="537">
        <v>93468</v>
      </c>
      <c r="G41" s="538">
        <v>1786871</v>
      </c>
      <c r="H41" s="527"/>
      <c r="J41" s="289"/>
    </row>
    <row r="42" spans="1:10" ht="18.75" customHeight="1">
      <c r="A42" s="543"/>
      <c r="B42" s="544"/>
      <c r="C42" s="543"/>
      <c r="D42" s="543"/>
      <c r="E42" s="480"/>
      <c r="F42" s="480"/>
      <c r="G42" s="545"/>
      <c r="H42" s="527"/>
      <c r="I42" s="546"/>
      <c r="J42" s="547"/>
    </row>
    <row r="43" spans="1:10" ht="41.25" customHeight="1">
      <c r="A43" s="478"/>
      <c r="B43" s="478"/>
      <c r="C43" s="480"/>
      <c r="D43" s="481"/>
      <c r="E43" s="480"/>
      <c r="F43" s="480"/>
      <c r="G43" s="548"/>
      <c r="H43" s="549"/>
      <c r="I43" s="549"/>
      <c r="J43" s="550"/>
    </row>
    <row r="44" spans="1:10" ht="18" customHeight="1">
      <c r="A44" s="482"/>
      <c r="B44" s="483"/>
      <c r="C44" s="482"/>
      <c r="D44" s="483"/>
      <c r="E44" s="483"/>
      <c r="F44" s="482"/>
      <c r="G44" s="548"/>
      <c r="H44" s="549"/>
      <c r="I44" s="549"/>
      <c r="J44" s="550"/>
    </row>
    <row r="45" spans="1:10" ht="18" customHeight="1">
      <c r="G45" s="551"/>
      <c r="H45" s="552"/>
      <c r="I45" s="552"/>
      <c r="J45" s="553"/>
    </row>
  </sheetData>
  <mergeCells count="5">
    <mergeCell ref="A1:G1"/>
    <mergeCell ref="A2:A3"/>
    <mergeCell ref="B2:B3"/>
    <mergeCell ref="C2:F2"/>
    <mergeCell ref="G2:G3"/>
  </mergeCells>
  <printOptions horizontalCentered="1" verticalCentered="1"/>
  <pageMargins left="0.19685039370078741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146C9-5239-447E-AC24-FF786F935854}">
  <sheetPr>
    <tabColor rgb="FF91DB91"/>
  </sheetPr>
  <dimension ref="A1:F390"/>
  <sheetViews>
    <sheetView rightToLeft="1" view="pageBreakPreview" zoomScaleNormal="100" zoomScaleSheetLayoutView="100" workbookViewId="0">
      <selection sqref="A1:H1"/>
    </sheetView>
  </sheetViews>
  <sheetFormatPr defaultRowHeight="15"/>
  <cols>
    <col min="1" max="1" width="17.5703125" style="289" customWidth="1"/>
    <col min="2" max="2" width="36.7109375" style="289" customWidth="1"/>
    <col min="3" max="3" width="18.7109375" style="517" customWidth="1"/>
    <col min="4" max="6" width="18.7109375" style="289" customWidth="1"/>
    <col min="7" max="16384" width="9.140625" style="289"/>
  </cols>
  <sheetData>
    <row r="1" spans="1:6" ht="34.5" customHeight="1" thickBot="1">
      <c r="A1" s="556" t="s">
        <v>893</v>
      </c>
      <c r="B1" s="557"/>
      <c r="C1" s="557"/>
      <c r="D1" s="557"/>
      <c r="E1" s="557"/>
      <c r="F1" s="557"/>
    </row>
    <row r="2" spans="1:6" ht="45" customHeight="1">
      <c r="A2" s="451" t="s">
        <v>493</v>
      </c>
      <c r="B2" s="451" t="s">
        <v>494</v>
      </c>
      <c r="C2" s="488" t="s">
        <v>32</v>
      </c>
      <c r="D2" s="489" t="s">
        <v>495</v>
      </c>
      <c r="E2" s="489" t="s">
        <v>496</v>
      </c>
      <c r="F2" s="490" t="s">
        <v>497</v>
      </c>
    </row>
    <row r="3" spans="1:6" ht="24" customHeight="1" thickBot="1">
      <c r="A3" s="558" t="s">
        <v>498</v>
      </c>
      <c r="B3" s="558">
        <v>1400</v>
      </c>
      <c r="C3" s="559">
        <v>55790734</v>
      </c>
      <c r="D3" s="559">
        <v>41286486</v>
      </c>
      <c r="E3" s="559">
        <v>11114745</v>
      </c>
      <c r="F3" s="559">
        <v>3389503</v>
      </c>
    </row>
    <row r="4" spans="1:6" ht="17.850000000000001" customHeight="1" thickBot="1">
      <c r="A4" s="492" t="s">
        <v>499</v>
      </c>
      <c r="B4" s="493" t="s">
        <v>500</v>
      </c>
      <c r="C4" s="560">
        <v>370435</v>
      </c>
      <c r="D4" s="561">
        <v>199794</v>
      </c>
      <c r="E4" s="562">
        <v>150367</v>
      </c>
      <c r="F4" s="561">
        <v>20274</v>
      </c>
    </row>
    <row r="5" spans="1:6" ht="17.850000000000001" customHeight="1" thickBot="1">
      <c r="A5" s="492"/>
      <c r="B5" s="497" t="s">
        <v>501</v>
      </c>
      <c r="C5" s="563">
        <v>348492</v>
      </c>
      <c r="D5" s="564">
        <v>160226</v>
      </c>
      <c r="E5" s="565">
        <v>188266</v>
      </c>
      <c r="F5" s="564">
        <v>0</v>
      </c>
    </row>
    <row r="6" spans="1:6" ht="17.850000000000001" customHeight="1" thickBot="1">
      <c r="A6" s="492"/>
      <c r="B6" s="497" t="s">
        <v>502</v>
      </c>
      <c r="C6" s="563">
        <v>392473</v>
      </c>
      <c r="D6" s="564">
        <v>320630</v>
      </c>
      <c r="E6" s="565">
        <v>32397</v>
      </c>
      <c r="F6" s="564">
        <v>39446</v>
      </c>
    </row>
    <row r="7" spans="1:6" ht="17.850000000000001" customHeight="1" thickBot="1">
      <c r="A7" s="492"/>
      <c r="B7" s="497" t="s">
        <v>503</v>
      </c>
      <c r="C7" s="563">
        <v>105150</v>
      </c>
      <c r="D7" s="564">
        <v>58756</v>
      </c>
      <c r="E7" s="565">
        <v>24214</v>
      </c>
      <c r="F7" s="564">
        <v>22180</v>
      </c>
    </row>
    <row r="8" spans="1:6" ht="17.850000000000001" customHeight="1" thickBot="1">
      <c r="A8" s="492"/>
      <c r="B8" s="497" t="s">
        <v>504</v>
      </c>
      <c r="C8" s="563">
        <v>62966</v>
      </c>
      <c r="D8" s="564">
        <v>53904</v>
      </c>
      <c r="E8" s="565">
        <v>757</v>
      </c>
      <c r="F8" s="564">
        <v>8305</v>
      </c>
    </row>
    <row r="9" spans="1:6" ht="17.850000000000001" customHeight="1" thickBot="1">
      <c r="A9" s="492"/>
      <c r="B9" s="497" t="s">
        <v>505</v>
      </c>
      <c r="C9" s="563">
        <v>88237</v>
      </c>
      <c r="D9" s="564">
        <v>81552</v>
      </c>
      <c r="E9" s="565">
        <v>1967</v>
      </c>
      <c r="F9" s="564">
        <v>4718</v>
      </c>
    </row>
    <row r="10" spans="1:6" ht="17.850000000000001" customHeight="1" thickBot="1">
      <c r="A10" s="492"/>
      <c r="B10" s="497" t="s">
        <v>506</v>
      </c>
      <c r="C10" s="563">
        <v>141081</v>
      </c>
      <c r="D10" s="564">
        <v>117941</v>
      </c>
      <c r="E10" s="565">
        <v>14327</v>
      </c>
      <c r="F10" s="564">
        <v>8813</v>
      </c>
    </row>
    <row r="11" spans="1:6" ht="17.850000000000001" customHeight="1" thickBot="1">
      <c r="A11" s="492"/>
      <c r="B11" s="497" t="s">
        <v>507</v>
      </c>
      <c r="C11" s="563">
        <v>21925</v>
      </c>
      <c r="D11" s="564">
        <v>16233</v>
      </c>
      <c r="E11" s="565">
        <v>0</v>
      </c>
      <c r="F11" s="564">
        <v>5692</v>
      </c>
    </row>
    <row r="12" spans="1:6" ht="17.850000000000001" customHeight="1" thickBot="1">
      <c r="A12" s="492"/>
      <c r="B12" s="497" t="s">
        <v>508</v>
      </c>
      <c r="C12" s="563">
        <v>105152</v>
      </c>
      <c r="D12" s="564">
        <v>103662</v>
      </c>
      <c r="E12" s="565">
        <v>466</v>
      </c>
      <c r="F12" s="564">
        <v>1024</v>
      </c>
    </row>
    <row r="13" spans="1:6" ht="17.850000000000001" customHeight="1" thickBot="1">
      <c r="A13" s="492"/>
      <c r="B13" s="501" t="s">
        <v>509</v>
      </c>
      <c r="C13" s="563">
        <v>106844</v>
      </c>
      <c r="D13" s="564">
        <v>90490</v>
      </c>
      <c r="E13" s="565">
        <v>0</v>
      </c>
      <c r="F13" s="564">
        <v>16354</v>
      </c>
    </row>
    <row r="14" spans="1:6" ht="17.850000000000001" customHeight="1" thickBot="1">
      <c r="A14" s="492"/>
      <c r="B14" s="502" t="s">
        <v>510</v>
      </c>
      <c r="C14" s="563">
        <v>95445</v>
      </c>
      <c r="D14" s="564">
        <v>78369</v>
      </c>
      <c r="E14" s="565">
        <v>11519</v>
      </c>
      <c r="F14" s="564">
        <v>5557</v>
      </c>
    </row>
    <row r="15" spans="1:6" ht="17.850000000000001" customHeight="1" thickBot="1">
      <c r="A15" s="492"/>
      <c r="B15" s="502" t="s">
        <v>511</v>
      </c>
      <c r="C15" s="563">
        <v>257025</v>
      </c>
      <c r="D15" s="564">
        <v>195982</v>
      </c>
      <c r="E15" s="565">
        <v>51815</v>
      </c>
      <c r="F15" s="564">
        <v>9228</v>
      </c>
    </row>
    <row r="16" spans="1:6" ht="17.850000000000001" customHeight="1" thickBot="1">
      <c r="A16" s="492"/>
      <c r="B16" s="502" t="s">
        <v>512</v>
      </c>
      <c r="C16" s="563">
        <v>80390</v>
      </c>
      <c r="D16" s="564">
        <v>66635</v>
      </c>
      <c r="E16" s="565">
        <v>5552</v>
      </c>
      <c r="F16" s="564">
        <v>8203</v>
      </c>
    </row>
    <row r="17" spans="1:6" ht="17.850000000000001" customHeight="1" thickBot="1">
      <c r="A17" s="492"/>
      <c r="B17" s="502" t="s">
        <v>513</v>
      </c>
      <c r="C17" s="563">
        <v>197515</v>
      </c>
      <c r="D17" s="564">
        <v>171516</v>
      </c>
      <c r="E17" s="565">
        <v>6967</v>
      </c>
      <c r="F17" s="564">
        <v>19032</v>
      </c>
    </row>
    <row r="18" spans="1:6" ht="17.850000000000001" customHeight="1" thickBot="1">
      <c r="A18" s="492"/>
      <c r="B18" s="502" t="s">
        <v>514</v>
      </c>
      <c r="C18" s="563">
        <v>22294</v>
      </c>
      <c r="D18" s="564">
        <v>21898</v>
      </c>
      <c r="E18" s="565">
        <v>0</v>
      </c>
      <c r="F18" s="564">
        <v>396</v>
      </c>
    </row>
    <row r="19" spans="1:6" ht="17.850000000000001" customHeight="1" thickBot="1">
      <c r="A19" s="492"/>
      <c r="B19" s="502" t="s">
        <v>515</v>
      </c>
      <c r="C19" s="563">
        <v>17822</v>
      </c>
      <c r="D19" s="564">
        <v>17822</v>
      </c>
      <c r="E19" s="565">
        <v>0</v>
      </c>
      <c r="F19" s="564">
        <v>0</v>
      </c>
    </row>
    <row r="20" spans="1:6" ht="17.850000000000001" customHeight="1" thickBot="1">
      <c r="A20" s="503"/>
      <c r="B20" s="502" t="s">
        <v>516</v>
      </c>
      <c r="C20" s="563">
        <v>26139</v>
      </c>
      <c r="D20" s="564">
        <v>24845</v>
      </c>
      <c r="E20" s="565">
        <v>0</v>
      </c>
      <c r="F20" s="564">
        <v>1294</v>
      </c>
    </row>
    <row r="21" spans="1:6" ht="17.850000000000001" customHeight="1" thickBot="1">
      <c r="A21" s="504" t="s">
        <v>517</v>
      </c>
      <c r="B21" s="502" t="s">
        <v>518</v>
      </c>
      <c r="C21" s="566">
        <v>341382</v>
      </c>
      <c r="D21" s="564">
        <v>151455</v>
      </c>
      <c r="E21" s="565">
        <v>189927</v>
      </c>
      <c r="F21" s="564">
        <v>0</v>
      </c>
    </row>
    <row r="22" spans="1:6" ht="17.850000000000001" customHeight="1" thickBot="1">
      <c r="A22" s="492"/>
      <c r="B22" s="502" t="s">
        <v>519</v>
      </c>
      <c r="C22" s="566">
        <v>197287</v>
      </c>
      <c r="D22" s="564">
        <v>142733</v>
      </c>
      <c r="E22" s="565">
        <v>39652</v>
      </c>
      <c r="F22" s="564">
        <v>14902</v>
      </c>
    </row>
    <row r="23" spans="1:6" ht="17.850000000000001" customHeight="1" thickBot="1">
      <c r="A23" s="492"/>
      <c r="B23" s="502" t="s">
        <v>520</v>
      </c>
      <c r="C23" s="566">
        <v>248618</v>
      </c>
      <c r="D23" s="564">
        <v>142486</v>
      </c>
      <c r="E23" s="565">
        <v>98490</v>
      </c>
      <c r="F23" s="564">
        <v>7642</v>
      </c>
    </row>
    <row r="24" spans="1:6" ht="17.850000000000001" customHeight="1" thickBot="1">
      <c r="A24" s="492"/>
      <c r="B24" s="502" t="s">
        <v>521</v>
      </c>
      <c r="C24" s="566">
        <v>141668</v>
      </c>
      <c r="D24" s="564">
        <v>83303</v>
      </c>
      <c r="E24" s="565">
        <v>43741</v>
      </c>
      <c r="F24" s="564">
        <v>14624</v>
      </c>
    </row>
    <row r="25" spans="1:6" ht="17.850000000000001" customHeight="1" thickBot="1">
      <c r="A25" s="492"/>
      <c r="B25" s="502" t="s">
        <v>522</v>
      </c>
      <c r="C25" s="566">
        <v>95634</v>
      </c>
      <c r="D25" s="564">
        <v>71927</v>
      </c>
      <c r="E25" s="565">
        <v>12978</v>
      </c>
      <c r="F25" s="564">
        <v>10729</v>
      </c>
    </row>
    <row r="26" spans="1:6" ht="17.850000000000001" customHeight="1" thickBot="1">
      <c r="A26" s="492"/>
      <c r="B26" s="502" t="s">
        <v>523</v>
      </c>
      <c r="C26" s="566">
        <v>123781</v>
      </c>
      <c r="D26" s="564">
        <v>78968</v>
      </c>
      <c r="E26" s="565">
        <v>34263</v>
      </c>
      <c r="F26" s="564">
        <v>10550</v>
      </c>
    </row>
    <row r="27" spans="1:6" ht="17.850000000000001" customHeight="1" thickBot="1">
      <c r="A27" s="492"/>
      <c r="B27" s="502" t="s">
        <v>524</v>
      </c>
      <c r="C27" s="566">
        <v>145832</v>
      </c>
      <c r="D27" s="564">
        <v>106167</v>
      </c>
      <c r="E27" s="565">
        <v>22330</v>
      </c>
      <c r="F27" s="564">
        <v>17335</v>
      </c>
    </row>
    <row r="28" spans="1:6" ht="17.850000000000001" customHeight="1" thickBot="1">
      <c r="A28" s="492"/>
      <c r="B28" s="502" t="s">
        <v>525</v>
      </c>
      <c r="C28" s="566">
        <v>50492</v>
      </c>
      <c r="D28" s="564">
        <v>39618</v>
      </c>
      <c r="E28" s="565">
        <v>1679</v>
      </c>
      <c r="F28" s="564">
        <v>9195</v>
      </c>
    </row>
    <row r="29" spans="1:6" ht="17.850000000000001" customHeight="1" thickBot="1">
      <c r="A29" s="492"/>
      <c r="B29" s="505" t="s">
        <v>526</v>
      </c>
      <c r="C29" s="566">
        <v>199455</v>
      </c>
      <c r="D29" s="564">
        <v>143259</v>
      </c>
      <c r="E29" s="565">
        <v>32992</v>
      </c>
      <c r="F29" s="564">
        <v>23204</v>
      </c>
    </row>
    <row r="30" spans="1:6" ht="17.850000000000001" customHeight="1" thickBot="1">
      <c r="A30" s="503"/>
      <c r="B30" s="502" t="s">
        <v>527</v>
      </c>
      <c r="C30" s="566">
        <v>232996</v>
      </c>
      <c r="D30" s="564">
        <v>89141</v>
      </c>
      <c r="E30" s="565">
        <v>128130</v>
      </c>
      <c r="F30" s="564">
        <v>15725</v>
      </c>
    </row>
    <row r="31" spans="1:6" ht="17.850000000000001" customHeight="1" thickBot="1">
      <c r="A31" s="504" t="s">
        <v>13</v>
      </c>
      <c r="B31" s="502" t="s">
        <v>528</v>
      </c>
      <c r="C31" s="566">
        <v>266447</v>
      </c>
      <c r="D31" s="564">
        <v>216566</v>
      </c>
      <c r="E31" s="565">
        <v>40867</v>
      </c>
      <c r="F31" s="564">
        <v>9014</v>
      </c>
    </row>
    <row r="32" spans="1:6" ht="17.850000000000001" customHeight="1" thickBot="1">
      <c r="A32" s="492"/>
      <c r="B32" s="502" t="s">
        <v>529</v>
      </c>
      <c r="C32" s="566">
        <v>204800</v>
      </c>
      <c r="D32" s="564">
        <v>185472</v>
      </c>
      <c r="E32" s="565">
        <v>11965</v>
      </c>
      <c r="F32" s="564">
        <v>7363</v>
      </c>
    </row>
    <row r="33" spans="1:6" ht="17.850000000000001" customHeight="1" thickBot="1">
      <c r="A33" s="492"/>
      <c r="B33" s="505" t="s">
        <v>530</v>
      </c>
      <c r="C33" s="566">
        <v>98770</v>
      </c>
      <c r="D33" s="564">
        <v>94896</v>
      </c>
      <c r="E33" s="565">
        <v>0</v>
      </c>
      <c r="F33" s="564">
        <v>3874</v>
      </c>
    </row>
    <row r="34" spans="1:6" ht="17.850000000000001" customHeight="1" thickBot="1">
      <c r="A34" s="492"/>
      <c r="B34" s="502" t="s">
        <v>531</v>
      </c>
      <c r="C34" s="566">
        <v>231070</v>
      </c>
      <c r="D34" s="564">
        <v>185463</v>
      </c>
      <c r="E34" s="565">
        <v>34883</v>
      </c>
      <c r="F34" s="564">
        <v>10724</v>
      </c>
    </row>
    <row r="35" spans="1:6" ht="17.850000000000001" customHeight="1" thickBot="1">
      <c r="A35" s="492"/>
      <c r="B35" s="505" t="s">
        <v>532</v>
      </c>
      <c r="C35" s="566">
        <v>193115</v>
      </c>
      <c r="D35" s="564">
        <v>181434</v>
      </c>
      <c r="E35" s="565">
        <v>4729</v>
      </c>
      <c r="F35" s="564">
        <v>6952</v>
      </c>
    </row>
    <row r="36" spans="1:6" ht="17.850000000000001" customHeight="1" thickBot="1">
      <c r="A36" s="503"/>
      <c r="B36" s="505" t="s">
        <v>533</v>
      </c>
      <c r="C36" s="566">
        <v>62064</v>
      </c>
      <c r="D36" s="564">
        <v>54167</v>
      </c>
      <c r="E36" s="565">
        <v>0</v>
      </c>
      <c r="F36" s="564">
        <v>7897</v>
      </c>
    </row>
    <row r="37" spans="1:6" ht="17.850000000000001" customHeight="1" thickBot="1">
      <c r="A37" s="504" t="s">
        <v>14</v>
      </c>
      <c r="B37" s="502" t="s">
        <v>534</v>
      </c>
      <c r="C37" s="566">
        <v>471672</v>
      </c>
      <c r="D37" s="564">
        <v>274794</v>
      </c>
      <c r="E37" s="565">
        <v>196878</v>
      </c>
      <c r="F37" s="564">
        <v>0</v>
      </c>
    </row>
    <row r="38" spans="1:6" ht="17.850000000000001" customHeight="1" thickBot="1">
      <c r="A38" s="492"/>
      <c r="B38" s="502" t="s">
        <v>535</v>
      </c>
      <c r="C38" s="566">
        <v>487647</v>
      </c>
      <c r="D38" s="564">
        <v>252282</v>
      </c>
      <c r="E38" s="565">
        <v>215385</v>
      </c>
      <c r="F38" s="564">
        <v>19980</v>
      </c>
    </row>
    <row r="39" spans="1:6" ht="17.850000000000001" customHeight="1" thickBot="1">
      <c r="A39" s="492"/>
      <c r="B39" s="505" t="s">
        <v>536</v>
      </c>
      <c r="C39" s="566">
        <v>276370</v>
      </c>
      <c r="D39" s="564">
        <v>174607</v>
      </c>
      <c r="E39" s="565">
        <v>101763</v>
      </c>
      <c r="F39" s="564">
        <v>0</v>
      </c>
    </row>
    <row r="40" spans="1:6" ht="17.850000000000001" customHeight="1" thickBot="1">
      <c r="A40" s="492"/>
      <c r="B40" s="502" t="s">
        <v>537</v>
      </c>
      <c r="C40" s="566">
        <v>150070</v>
      </c>
      <c r="D40" s="564">
        <v>115341</v>
      </c>
      <c r="E40" s="565">
        <v>25658</v>
      </c>
      <c r="F40" s="564">
        <v>9071</v>
      </c>
    </row>
    <row r="41" spans="1:6" ht="17.850000000000001" customHeight="1" thickBot="1">
      <c r="A41" s="492"/>
      <c r="B41" s="502" t="s">
        <v>538</v>
      </c>
      <c r="C41" s="566">
        <v>178577</v>
      </c>
      <c r="D41" s="564">
        <v>139965</v>
      </c>
      <c r="E41" s="565">
        <v>22976</v>
      </c>
      <c r="F41" s="564">
        <v>15636</v>
      </c>
    </row>
    <row r="42" spans="1:6" ht="17.850000000000001" customHeight="1" thickBot="1">
      <c r="A42" s="492"/>
      <c r="B42" s="502" t="s">
        <v>539</v>
      </c>
      <c r="C42" s="566">
        <v>104301</v>
      </c>
      <c r="D42" s="564">
        <v>91542</v>
      </c>
      <c r="E42" s="565">
        <v>12759</v>
      </c>
      <c r="F42" s="564">
        <v>0</v>
      </c>
    </row>
    <row r="43" spans="1:6" ht="17.850000000000001" customHeight="1" thickBot="1">
      <c r="A43" s="492"/>
      <c r="B43" s="502" t="s">
        <v>540</v>
      </c>
      <c r="C43" s="566">
        <v>151308</v>
      </c>
      <c r="D43" s="564">
        <v>119257</v>
      </c>
      <c r="E43" s="565">
        <v>25047</v>
      </c>
      <c r="F43" s="564">
        <v>7004</v>
      </c>
    </row>
    <row r="44" spans="1:6" ht="17.850000000000001" customHeight="1" thickBot="1">
      <c r="A44" s="492"/>
      <c r="B44" s="502" t="s">
        <v>541</v>
      </c>
      <c r="C44" s="566">
        <v>151264</v>
      </c>
      <c r="D44" s="564">
        <v>134225</v>
      </c>
      <c r="E44" s="565">
        <v>11758</v>
      </c>
      <c r="F44" s="564">
        <v>5281</v>
      </c>
    </row>
    <row r="45" spans="1:6" ht="17.850000000000001" customHeight="1" thickBot="1">
      <c r="A45" s="492"/>
      <c r="B45" s="502" t="s">
        <v>542</v>
      </c>
      <c r="C45" s="566">
        <v>101606</v>
      </c>
      <c r="D45" s="564">
        <v>88428</v>
      </c>
      <c r="E45" s="565">
        <v>13178</v>
      </c>
      <c r="F45" s="564">
        <v>0</v>
      </c>
    </row>
    <row r="46" spans="1:6" ht="17.850000000000001" customHeight="1" thickBot="1">
      <c r="A46" s="492"/>
      <c r="B46" s="502" t="s">
        <v>543</v>
      </c>
      <c r="C46" s="566">
        <v>127676</v>
      </c>
      <c r="D46" s="564">
        <v>85900</v>
      </c>
      <c r="E46" s="565">
        <v>31638</v>
      </c>
      <c r="F46" s="564">
        <v>10138</v>
      </c>
    </row>
    <row r="47" spans="1:6" ht="17.850000000000001" customHeight="1" thickBot="1">
      <c r="A47" s="492"/>
      <c r="B47" s="502" t="s">
        <v>544</v>
      </c>
      <c r="C47" s="566">
        <v>124174</v>
      </c>
      <c r="D47" s="564">
        <v>99158</v>
      </c>
      <c r="E47" s="565">
        <v>8934</v>
      </c>
      <c r="F47" s="564">
        <v>16082</v>
      </c>
    </row>
    <row r="48" spans="1:6" ht="17.850000000000001" customHeight="1" thickBot="1">
      <c r="A48" s="492"/>
      <c r="B48" s="502" t="s">
        <v>545</v>
      </c>
      <c r="C48" s="566">
        <v>180420</v>
      </c>
      <c r="D48" s="564">
        <v>122044</v>
      </c>
      <c r="E48" s="565">
        <v>33530</v>
      </c>
      <c r="F48" s="564">
        <v>24846</v>
      </c>
    </row>
    <row r="49" spans="1:6" ht="17.850000000000001" customHeight="1" thickBot="1">
      <c r="A49" s="492"/>
      <c r="B49" s="502" t="s">
        <v>546</v>
      </c>
      <c r="C49" s="566">
        <v>51206</v>
      </c>
      <c r="D49" s="564">
        <v>42791</v>
      </c>
      <c r="E49" s="565">
        <v>8415</v>
      </c>
      <c r="F49" s="564">
        <v>0</v>
      </c>
    </row>
    <row r="50" spans="1:6" ht="17.850000000000001" customHeight="1" thickBot="1">
      <c r="A50" s="492"/>
      <c r="B50" s="502" t="s">
        <v>547</v>
      </c>
      <c r="C50" s="566">
        <v>179081</v>
      </c>
      <c r="D50" s="564">
        <v>120925</v>
      </c>
      <c r="E50" s="565">
        <v>37349</v>
      </c>
      <c r="F50" s="564">
        <v>20807</v>
      </c>
    </row>
    <row r="51" spans="1:6" ht="17.850000000000001" customHeight="1" thickBot="1">
      <c r="A51" s="492"/>
      <c r="B51" s="502" t="s">
        <v>548</v>
      </c>
      <c r="C51" s="566">
        <v>132416</v>
      </c>
      <c r="D51" s="564">
        <v>109389</v>
      </c>
      <c r="E51" s="565">
        <v>9531</v>
      </c>
      <c r="F51" s="564">
        <v>13496</v>
      </c>
    </row>
    <row r="52" spans="1:6" ht="17.850000000000001" customHeight="1" thickBot="1">
      <c r="A52" s="492"/>
      <c r="B52" s="502" t="s">
        <v>549</v>
      </c>
      <c r="C52" s="566">
        <v>36351</v>
      </c>
      <c r="D52" s="564">
        <v>22462</v>
      </c>
      <c r="E52" s="565">
        <v>13889</v>
      </c>
      <c r="F52" s="564">
        <v>0</v>
      </c>
    </row>
    <row r="53" spans="1:6" ht="17.850000000000001" customHeight="1" thickBot="1">
      <c r="A53" s="492"/>
      <c r="B53" s="502" t="s">
        <v>550</v>
      </c>
      <c r="C53" s="566">
        <v>53992</v>
      </c>
      <c r="D53" s="564">
        <v>47878</v>
      </c>
      <c r="E53" s="565">
        <v>421</v>
      </c>
      <c r="F53" s="564">
        <v>5693</v>
      </c>
    </row>
    <row r="54" spans="1:6" ht="17.850000000000001" customHeight="1" thickBot="1">
      <c r="A54" s="492"/>
      <c r="B54" s="502" t="s">
        <v>551</v>
      </c>
      <c r="C54" s="566">
        <v>179953</v>
      </c>
      <c r="D54" s="564">
        <v>119940</v>
      </c>
      <c r="E54" s="565">
        <v>50326</v>
      </c>
      <c r="F54" s="564">
        <v>9687</v>
      </c>
    </row>
    <row r="55" spans="1:6" ht="18.2" customHeight="1" thickBot="1">
      <c r="A55" s="492"/>
      <c r="B55" s="502" t="s">
        <v>552</v>
      </c>
      <c r="C55" s="566">
        <v>106525</v>
      </c>
      <c r="D55" s="564">
        <v>89035</v>
      </c>
      <c r="E55" s="565">
        <v>12541</v>
      </c>
      <c r="F55" s="564">
        <v>4949</v>
      </c>
    </row>
    <row r="56" spans="1:6" ht="18.2" customHeight="1" thickBot="1">
      <c r="A56" s="492" t="s">
        <v>14</v>
      </c>
      <c r="B56" s="502" t="s">
        <v>553</v>
      </c>
      <c r="C56" s="566">
        <v>81096</v>
      </c>
      <c r="D56" s="564">
        <v>69552</v>
      </c>
      <c r="E56" s="565">
        <v>0</v>
      </c>
      <c r="F56" s="564">
        <v>11544</v>
      </c>
    </row>
    <row r="57" spans="1:6" ht="18.2" customHeight="1" thickBot="1">
      <c r="A57" s="492"/>
      <c r="B57" s="502" t="s">
        <v>554</v>
      </c>
      <c r="C57" s="566">
        <v>22702</v>
      </c>
      <c r="D57" s="564">
        <v>18439</v>
      </c>
      <c r="E57" s="565">
        <v>0</v>
      </c>
      <c r="F57" s="564">
        <v>4263</v>
      </c>
    </row>
    <row r="58" spans="1:6" ht="18.2" customHeight="1" thickBot="1">
      <c r="A58" s="492"/>
      <c r="B58" s="502" t="s">
        <v>555</v>
      </c>
      <c r="C58" s="566">
        <v>55007</v>
      </c>
      <c r="D58" s="564">
        <v>52814</v>
      </c>
      <c r="E58" s="565">
        <v>0</v>
      </c>
      <c r="F58" s="564">
        <v>2193</v>
      </c>
    </row>
    <row r="59" spans="1:6" ht="18.2" customHeight="1" thickBot="1">
      <c r="A59" s="492"/>
      <c r="B59" s="502" t="s">
        <v>556</v>
      </c>
      <c r="C59" s="566">
        <v>68006</v>
      </c>
      <c r="D59" s="564">
        <v>52372</v>
      </c>
      <c r="E59" s="565">
        <v>607</v>
      </c>
      <c r="F59" s="564">
        <v>15027</v>
      </c>
    </row>
    <row r="60" spans="1:6" ht="18.2" customHeight="1" thickBot="1">
      <c r="A60" s="492"/>
      <c r="B60" s="502" t="s">
        <v>557</v>
      </c>
      <c r="C60" s="566">
        <v>59874</v>
      </c>
      <c r="D60" s="564">
        <v>56963</v>
      </c>
      <c r="E60" s="565">
        <v>840</v>
      </c>
      <c r="F60" s="564">
        <v>2071</v>
      </c>
    </row>
    <row r="61" spans="1:6" ht="18.2" customHeight="1" thickBot="1">
      <c r="A61" s="492"/>
      <c r="B61" s="502" t="s">
        <v>558</v>
      </c>
      <c r="C61" s="566">
        <v>48383</v>
      </c>
      <c r="D61" s="564">
        <v>41286</v>
      </c>
      <c r="E61" s="565">
        <v>3969</v>
      </c>
      <c r="F61" s="564">
        <v>3128</v>
      </c>
    </row>
    <row r="62" spans="1:6" ht="18.2" customHeight="1" thickBot="1">
      <c r="A62" s="492"/>
      <c r="B62" s="502" t="s">
        <v>559</v>
      </c>
      <c r="C62" s="566">
        <v>18568</v>
      </c>
      <c r="D62" s="564">
        <v>16993</v>
      </c>
      <c r="E62" s="565">
        <v>0</v>
      </c>
      <c r="F62" s="564">
        <v>1575</v>
      </c>
    </row>
    <row r="63" spans="1:6" ht="18.2" customHeight="1" thickBot="1">
      <c r="A63" s="492"/>
      <c r="B63" s="502" t="s">
        <v>560</v>
      </c>
      <c r="C63" s="566">
        <v>117845</v>
      </c>
      <c r="D63" s="564">
        <v>34490</v>
      </c>
      <c r="E63" s="565">
        <v>52164</v>
      </c>
      <c r="F63" s="564">
        <v>31191</v>
      </c>
    </row>
    <row r="64" spans="1:6" ht="18.2" customHeight="1" thickBot="1">
      <c r="A64" s="492"/>
      <c r="B64" s="502" t="s">
        <v>561</v>
      </c>
      <c r="C64" s="566">
        <v>272869</v>
      </c>
      <c r="D64" s="564">
        <v>197032</v>
      </c>
      <c r="E64" s="565">
        <v>65255</v>
      </c>
      <c r="F64" s="564">
        <v>10582</v>
      </c>
    </row>
    <row r="65" spans="1:6" ht="18.2" customHeight="1" thickBot="1">
      <c r="A65" s="492"/>
      <c r="B65" s="506" t="s">
        <v>562</v>
      </c>
      <c r="C65" s="566">
        <v>364536</v>
      </c>
      <c r="D65" s="564">
        <v>285164</v>
      </c>
      <c r="E65" s="565">
        <v>63363</v>
      </c>
      <c r="F65" s="564">
        <v>16009</v>
      </c>
    </row>
    <row r="66" spans="1:6" ht="18.2" customHeight="1" thickBot="1">
      <c r="A66" s="503"/>
      <c r="B66" s="506" t="s">
        <v>563</v>
      </c>
      <c r="C66" s="566">
        <v>37280</v>
      </c>
      <c r="D66" s="564">
        <v>0</v>
      </c>
      <c r="E66" s="565">
        <v>0</v>
      </c>
      <c r="F66" s="564">
        <v>37280</v>
      </c>
    </row>
    <row r="67" spans="1:6" ht="18.2" customHeight="1" thickBot="1">
      <c r="A67" s="504" t="s">
        <v>33</v>
      </c>
      <c r="B67" s="507" t="s">
        <v>564</v>
      </c>
      <c r="C67" s="566">
        <v>284964</v>
      </c>
      <c r="D67" s="564">
        <v>176303</v>
      </c>
      <c r="E67" s="565">
        <v>94897</v>
      </c>
      <c r="F67" s="564">
        <v>13764</v>
      </c>
    </row>
    <row r="68" spans="1:6" ht="18.2" customHeight="1" thickBot="1">
      <c r="A68" s="492"/>
      <c r="B68" s="508" t="s">
        <v>565</v>
      </c>
      <c r="C68" s="566">
        <v>152766</v>
      </c>
      <c r="D68" s="564">
        <v>97456</v>
      </c>
      <c r="E68" s="565">
        <v>46320</v>
      </c>
      <c r="F68" s="564">
        <v>8990</v>
      </c>
    </row>
    <row r="69" spans="1:6" ht="18.2" customHeight="1" thickBot="1">
      <c r="A69" s="492"/>
      <c r="B69" s="507" t="s">
        <v>566</v>
      </c>
      <c r="C69" s="566">
        <v>138598</v>
      </c>
      <c r="D69" s="564">
        <v>94056</v>
      </c>
      <c r="E69" s="565">
        <v>37173</v>
      </c>
      <c r="F69" s="564">
        <v>7369</v>
      </c>
    </row>
    <row r="70" spans="1:6" ht="18.2" customHeight="1" thickBot="1">
      <c r="A70" s="492"/>
      <c r="B70" s="507" t="s">
        <v>567</v>
      </c>
      <c r="C70" s="566">
        <v>35494</v>
      </c>
      <c r="D70" s="564">
        <v>19581</v>
      </c>
      <c r="E70" s="565">
        <v>10847</v>
      </c>
      <c r="F70" s="564">
        <v>5066</v>
      </c>
    </row>
    <row r="71" spans="1:6" ht="18.2" customHeight="1" thickBot="1">
      <c r="A71" s="492"/>
      <c r="B71" s="502" t="s">
        <v>568</v>
      </c>
      <c r="C71" s="566">
        <v>368208</v>
      </c>
      <c r="D71" s="564">
        <v>288693</v>
      </c>
      <c r="E71" s="565">
        <v>73732</v>
      </c>
      <c r="F71" s="564">
        <v>5783</v>
      </c>
    </row>
    <row r="72" spans="1:6" ht="18.2" customHeight="1" thickBot="1">
      <c r="A72" s="492"/>
      <c r="B72" s="502" t="s">
        <v>569</v>
      </c>
      <c r="C72" s="566">
        <v>428418</v>
      </c>
      <c r="D72" s="564">
        <v>312115</v>
      </c>
      <c r="E72" s="565">
        <v>105845</v>
      </c>
      <c r="F72" s="564">
        <v>10458</v>
      </c>
    </row>
    <row r="73" spans="1:6" ht="18.2" customHeight="1" thickBot="1">
      <c r="A73" s="492"/>
      <c r="B73" s="502" t="s">
        <v>570</v>
      </c>
      <c r="C73" s="566">
        <v>253755</v>
      </c>
      <c r="D73" s="564">
        <v>182635</v>
      </c>
      <c r="E73" s="565">
        <v>62638</v>
      </c>
      <c r="F73" s="564">
        <v>8482</v>
      </c>
    </row>
    <row r="74" spans="1:6" ht="18.2" customHeight="1" thickBot="1">
      <c r="A74" s="503"/>
      <c r="B74" s="502" t="s">
        <v>571</v>
      </c>
      <c r="C74" s="566">
        <v>33415</v>
      </c>
      <c r="D74" s="564">
        <v>0</v>
      </c>
      <c r="E74" s="565">
        <v>0</v>
      </c>
      <c r="F74" s="564">
        <v>33415</v>
      </c>
    </row>
    <row r="75" spans="1:6" ht="18.2" customHeight="1" thickBot="1">
      <c r="A75" s="504" t="s">
        <v>15</v>
      </c>
      <c r="B75" s="502" t="s">
        <v>572</v>
      </c>
      <c r="C75" s="566">
        <v>197253</v>
      </c>
      <c r="D75" s="564">
        <v>142985</v>
      </c>
      <c r="E75" s="565">
        <v>35092</v>
      </c>
      <c r="F75" s="564">
        <v>19176</v>
      </c>
    </row>
    <row r="76" spans="1:6" ht="18.2" customHeight="1" thickBot="1">
      <c r="A76" s="492"/>
      <c r="B76" s="502" t="s">
        <v>573</v>
      </c>
      <c r="C76" s="566">
        <v>128821</v>
      </c>
      <c r="D76" s="564">
        <v>104784</v>
      </c>
      <c r="E76" s="565">
        <v>15865</v>
      </c>
      <c r="F76" s="564">
        <v>8172</v>
      </c>
    </row>
    <row r="77" spans="1:6" ht="18.2" customHeight="1" thickBot="1">
      <c r="A77" s="503"/>
      <c r="B77" s="502" t="s">
        <v>574</v>
      </c>
      <c r="C77" s="566">
        <v>92364</v>
      </c>
      <c r="D77" s="564">
        <v>91462</v>
      </c>
      <c r="E77" s="565">
        <v>0</v>
      </c>
      <c r="F77" s="564">
        <v>902</v>
      </c>
    </row>
    <row r="78" spans="1:6" ht="18.2" customHeight="1" thickBot="1">
      <c r="A78" s="504" t="s">
        <v>16</v>
      </c>
      <c r="B78" s="502" t="s">
        <v>575</v>
      </c>
      <c r="C78" s="566">
        <v>182874</v>
      </c>
      <c r="D78" s="564">
        <v>140653</v>
      </c>
      <c r="E78" s="565">
        <v>36292</v>
      </c>
      <c r="F78" s="564">
        <v>5929</v>
      </c>
    </row>
    <row r="79" spans="1:6" ht="18.2" customHeight="1" thickBot="1">
      <c r="A79" s="492"/>
      <c r="B79" s="502" t="s">
        <v>576</v>
      </c>
      <c r="C79" s="566">
        <v>46361</v>
      </c>
      <c r="D79" s="564">
        <v>32917</v>
      </c>
      <c r="E79" s="565">
        <v>13444</v>
      </c>
      <c r="F79" s="564">
        <v>0</v>
      </c>
    </row>
    <row r="80" spans="1:6" ht="18.2" customHeight="1" thickBot="1">
      <c r="A80" s="492"/>
      <c r="B80" s="502" t="s">
        <v>577</v>
      </c>
      <c r="C80" s="566">
        <v>201874</v>
      </c>
      <c r="D80" s="564">
        <v>114284</v>
      </c>
      <c r="E80" s="565">
        <v>87590</v>
      </c>
      <c r="F80" s="564">
        <v>0</v>
      </c>
    </row>
    <row r="81" spans="1:6" ht="18.2" customHeight="1" thickBot="1">
      <c r="A81" s="492"/>
      <c r="B81" s="502" t="s">
        <v>578</v>
      </c>
      <c r="C81" s="566">
        <v>202420</v>
      </c>
      <c r="D81" s="564">
        <v>178843</v>
      </c>
      <c r="E81" s="565">
        <v>10120</v>
      </c>
      <c r="F81" s="564">
        <v>13457</v>
      </c>
    </row>
    <row r="82" spans="1:6" ht="18.2" customHeight="1" thickBot="1">
      <c r="A82" s="492"/>
      <c r="B82" s="502" t="s">
        <v>579</v>
      </c>
      <c r="C82" s="566">
        <v>30944</v>
      </c>
      <c r="D82" s="564">
        <v>24994</v>
      </c>
      <c r="E82" s="565">
        <v>0</v>
      </c>
      <c r="F82" s="564">
        <v>5950</v>
      </c>
    </row>
    <row r="83" spans="1:6" ht="18.2" customHeight="1" thickBot="1">
      <c r="A83" s="492"/>
      <c r="B83" s="502" t="s">
        <v>580</v>
      </c>
      <c r="C83" s="566">
        <v>206259</v>
      </c>
      <c r="D83" s="564">
        <v>192724</v>
      </c>
      <c r="E83" s="565">
        <v>1233</v>
      </c>
      <c r="F83" s="564">
        <v>12302</v>
      </c>
    </row>
    <row r="84" spans="1:6" ht="18.2" customHeight="1" thickBot="1">
      <c r="A84" s="492"/>
      <c r="B84" s="506" t="s">
        <v>581</v>
      </c>
      <c r="C84" s="566">
        <v>87315</v>
      </c>
      <c r="D84" s="564">
        <v>76242</v>
      </c>
      <c r="E84" s="565">
        <v>600</v>
      </c>
      <c r="F84" s="564">
        <v>10473</v>
      </c>
    </row>
    <row r="85" spans="1:6" ht="18.2" customHeight="1" thickBot="1">
      <c r="A85" s="492"/>
      <c r="B85" s="506" t="s">
        <v>582</v>
      </c>
      <c r="C85" s="566">
        <v>36111</v>
      </c>
      <c r="D85" s="564">
        <v>32020</v>
      </c>
      <c r="E85" s="565">
        <v>0</v>
      </c>
      <c r="F85" s="564">
        <v>4091</v>
      </c>
    </row>
    <row r="86" spans="1:6" ht="18.2" customHeight="1" thickBot="1">
      <c r="A86" s="492"/>
      <c r="B86" s="502" t="s">
        <v>583</v>
      </c>
      <c r="C86" s="566">
        <v>160452</v>
      </c>
      <c r="D86" s="564">
        <v>129472</v>
      </c>
      <c r="E86" s="565">
        <v>3034</v>
      </c>
      <c r="F86" s="564">
        <v>27946</v>
      </c>
    </row>
    <row r="87" spans="1:6" ht="18.2" customHeight="1" thickBot="1">
      <c r="A87" s="503"/>
      <c r="B87" s="502" t="s">
        <v>584</v>
      </c>
      <c r="C87" s="566">
        <v>325656</v>
      </c>
      <c r="D87" s="564">
        <v>273225</v>
      </c>
      <c r="E87" s="565">
        <v>22562</v>
      </c>
      <c r="F87" s="564">
        <v>29869</v>
      </c>
    </row>
    <row r="88" spans="1:6" ht="18.2" customHeight="1" thickBot="1">
      <c r="A88" s="504" t="s">
        <v>491</v>
      </c>
      <c r="B88" s="502" t="s">
        <v>585</v>
      </c>
      <c r="C88" s="566">
        <v>223456</v>
      </c>
      <c r="D88" s="564">
        <v>153576</v>
      </c>
      <c r="E88" s="565">
        <v>69880</v>
      </c>
      <c r="F88" s="564">
        <v>0</v>
      </c>
    </row>
    <row r="89" spans="1:6" ht="18.2" customHeight="1" thickBot="1">
      <c r="A89" s="492"/>
      <c r="B89" s="502" t="s">
        <v>586</v>
      </c>
      <c r="C89" s="566">
        <v>308685</v>
      </c>
      <c r="D89" s="564">
        <v>155313</v>
      </c>
      <c r="E89" s="565">
        <v>153372</v>
      </c>
      <c r="F89" s="564">
        <v>0</v>
      </c>
    </row>
    <row r="90" spans="1:6" ht="18.2" customHeight="1" thickBot="1">
      <c r="A90" s="492"/>
      <c r="B90" s="502" t="s">
        <v>587</v>
      </c>
      <c r="C90" s="566">
        <v>240919</v>
      </c>
      <c r="D90" s="564">
        <v>104665</v>
      </c>
      <c r="E90" s="565">
        <v>115395</v>
      </c>
      <c r="F90" s="564">
        <v>20859</v>
      </c>
    </row>
    <row r="91" spans="1:6" ht="18.2" customHeight="1" thickBot="1">
      <c r="A91" s="492"/>
      <c r="B91" s="502" t="s">
        <v>588</v>
      </c>
      <c r="C91" s="566">
        <v>385057</v>
      </c>
      <c r="D91" s="564">
        <v>119741</v>
      </c>
      <c r="E91" s="565">
        <v>251224</v>
      </c>
      <c r="F91" s="564">
        <v>14092</v>
      </c>
    </row>
    <row r="92" spans="1:6" ht="18.2" customHeight="1" thickBot="1">
      <c r="A92" s="492"/>
      <c r="B92" s="502" t="s">
        <v>589</v>
      </c>
      <c r="C92" s="566">
        <v>269189</v>
      </c>
      <c r="D92" s="564">
        <v>94083</v>
      </c>
      <c r="E92" s="565">
        <v>175106</v>
      </c>
      <c r="F92" s="564">
        <v>0</v>
      </c>
    </row>
    <row r="93" spans="1:6" ht="18.2" customHeight="1" thickBot="1">
      <c r="A93" s="492"/>
      <c r="B93" s="502" t="s">
        <v>590</v>
      </c>
      <c r="C93" s="566">
        <v>146718</v>
      </c>
      <c r="D93" s="564">
        <v>26569</v>
      </c>
      <c r="E93" s="565">
        <v>109275</v>
      </c>
      <c r="F93" s="564">
        <v>10874</v>
      </c>
    </row>
    <row r="94" spans="1:6" ht="18.2" customHeight="1" thickBot="1">
      <c r="A94" s="492"/>
      <c r="B94" s="505" t="s">
        <v>591</v>
      </c>
      <c r="C94" s="566">
        <v>238612</v>
      </c>
      <c r="D94" s="564">
        <v>93636</v>
      </c>
      <c r="E94" s="565">
        <v>144976</v>
      </c>
      <c r="F94" s="564">
        <v>0</v>
      </c>
    </row>
    <row r="95" spans="1:6" ht="18.2" customHeight="1" thickBot="1">
      <c r="A95" s="492"/>
      <c r="B95" s="502" t="s">
        <v>592</v>
      </c>
      <c r="C95" s="566">
        <v>114388</v>
      </c>
      <c r="D95" s="564">
        <v>45115</v>
      </c>
      <c r="E95" s="565">
        <v>34647</v>
      </c>
      <c r="F95" s="564">
        <v>34626</v>
      </c>
    </row>
    <row r="96" spans="1:6" ht="18.2" customHeight="1" thickBot="1">
      <c r="A96" s="492"/>
      <c r="B96" s="502" t="s">
        <v>593</v>
      </c>
      <c r="C96" s="566">
        <v>334931</v>
      </c>
      <c r="D96" s="564">
        <v>179409</v>
      </c>
      <c r="E96" s="565">
        <v>140635</v>
      </c>
      <c r="F96" s="564">
        <v>14887</v>
      </c>
    </row>
    <row r="97" spans="1:6" ht="18.2" customHeight="1" thickBot="1">
      <c r="A97" s="492"/>
      <c r="B97" s="505" t="s">
        <v>594</v>
      </c>
      <c r="C97" s="566">
        <v>282225</v>
      </c>
      <c r="D97" s="564">
        <v>196586</v>
      </c>
      <c r="E97" s="565">
        <v>80935</v>
      </c>
      <c r="F97" s="564">
        <v>4704</v>
      </c>
    </row>
    <row r="98" spans="1:6" ht="18.2" customHeight="1" thickBot="1">
      <c r="A98" s="492"/>
      <c r="B98" s="502" t="s">
        <v>595</v>
      </c>
      <c r="C98" s="566">
        <v>335947</v>
      </c>
      <c r="D98" s="564">
        <v>174186</v>
      </c>
      <c r="E98" s="565">
        <v>142043</v>
      </c>
      <c r="F98" s="564">
        <v>19718</v>
      </c>
    </row>
    <row r="99" spans="1:6" ht="18.2" customHeight="1" thickBot="1">
      <c r="A99" s="492"/>
      <c r="B99" s="502" t="s">
        <v>596</v>
      </c>
      <c r="C99" s="566">
        <v>444206</v>
      </c>
      <c r="D99" s="564">
        <v>247715</v>
      </c>
      <c r="E99" s="565">
        <v>166347</v>
      </c>
      <c r="F99" s="564">
        <v>30144</v>
      </c>
    </row>
    <row r="100" spans="1:6" ht="18.2" customHeight="1" thickBot="1">
      <c r="A100" s="492"/>
      <c r="B100" s="502" t="s">
        <v>597</v>
      </c>
      <c r="C100" s="566">
        <v>272219</v>
      </c>
      <c r="D100" s="564">
        <v>92231</v>
      </c>
      <c r="E100" s="565">
        <v>164091</v>
      </c>
      <c r="F100" s="564">
        <v>15897</v>
      </c>
    </row>
    <row r="101" spans="1:6" ht="18.2" customHeight="1" thickBot="1">
      <c r="A101" s="492"/>
      <c r="B101" s="506" t="s">
        <v>598</v>
      </c>
      <c r="C101" s="566">
        <v>105935</v>
      </c>
      <c r="D101" s="564">
        <v>61658</v>
      </c>
      <c r="E101" s="565">
        <v>33623</v>
      </c>
      <c r="F101" s="564">
        <v>10654</v>
      </c>
    </row>
    <row r="102" spans="1:6" ht="18.2" customHeight="1" thickBot="1">
      <c r="A102" s="492"/>
      <c r="B102" s="506" t="s">
        <v>599</v>
      </c>
      <c r="C102" s="566">
        <v>113748</v>
      </c>
      <c r="D102" s="564">
        <v>99815</v>
      </c>
      <c r="E102" s="565">
        <v>4373</v>
      </c>
      <c r="F102" s="564">
        <v>9560</v>
      </c>
    </row>
    <row r="103" spans="1:6" ht="18.2" customHeight="1" thickBot="1">
      <c r="A103" s="492"/>
      <c r="B103" s="506" t="s">
        <v>600</v>
      </c>
      <c r="C103" s="566">
        <v>80758</v>
      </c>
      <c r="D103" s="564">
        <v>63355</v>
      </c>
      <c r="E103" s="565">
        <v>5831</v>
      </c>
      <c r="F103" s="564">
        <v>11572</v>
      </c>
    </row>
    <row r="104" spans="1:6" ht="18.2" customHeight="1" thickBot="1">
      <c r="A104" s="492"/>
      <c r="B104" s="506" t="s">
        <v>601</v>
      </c>
      <c r="C104" s="566">
        <v>39811</v>
      </c>
      <c r="D104" s="564">
        <v>37529</v>
      </c>
      <c r="E104" s="565">
        <v>0</v>
      </c>
      <c r="F104" s="564">
        <v>2282</v>
      </c>
    </row>
    <row r="105" spans="1:6" ht="18.2" customHeight="1" thickBot="1">
      <c r="A105" s="492"/>
      <c r="B105" s="502" t="s">
        <v>602</v>
      </c>
      <c r="C105" s="566">
        <v>129671</v>
      </c>
      <c r="D105" s="564">
        <v>71622</v>
      </c>
      <c r="E105" s="565">
        <v>34794</v>
      </c>
      <c r="F105" s="564">
        <v>23255</v>
      </c>
    </row>
    <row r="106" spans="1:6" ht="18.2" customHeight="1" thickBot="1">
      <c r="A106" s="492" t="s">
        <v>491</v>
      </c>
      <c r="B106" s="506" t="s">
        <v>603</v>
      </c>
      <c r="C106" s="566">
        <v>199076</v>
      </c>
      <c r="D106" s="564">
        <v>120022</v>
      </c>
      <c r="E106" s="565">
        <v>59565</v>
      </c>
      <c r="F106" s="564">
        <v>19489</v>
      </c>
    </row>
    <row r="107" spans="1:6" ht="18.2" customHeight="1" thickBot="1">
      <c r="A107" s="492"/>
      <c r="B107" s="506" t="s">
        <v>604</v>
      </c>
      <c r="C107" s="566">
        <v>199017</v>
      </c>
      <c r="D107" s="564">
        <v>128109</v>
      </c>
      <c r="E107" s="565">
        <v>44131</v>
      </c>
      <c r="F107" s="564">
        <v>26777</v>
      </c>
    </row>
    <row r="108" spans="1:6" ht="18.2" customHeight="1" thickBot="1">
      <c r="A108" s="492"/>
      <c r="B108" s="506" t="s">
        <v>605</v>
      </c>
      <c r="C108" s="566">
        <v>232076</v>
      </c>
      <c r="D108" s="564">
        <v>154607</v>
      </c>
      <c r="E108" s="565">
        <v>52562</v>
      </c>
      <c r="F108" s="564">
        <v>24907</v>
      </c>
    </row>
    <row r="109" spans="1:6" ht="18.2" customHeight="1" thickBot="1">
      <c r="A109" s="492"/>
      <c r="B109" s="502" t="s">
        <v>606</v>
      </c>
      <c r="C109" s="566">
        <v>207017</v>
      </c>
      <c r="D109" s="564">
        <v>145475</v>
      </c>
      <c r="E109" s="565">
        <v>44305</v>
      </c>
      <c r="F109" s="564">
        <v>17237</v>
      </c>
    </row>
    <row r="110" spans="1:6" ht="18.2" customHeight="1" thickBot="1">
      <c r="A110" s="492"/>
      <c r="B110" s="509" t="s">
        <v>607</v>
      </c>
      <c r="C110" s="566">
        <v>228830</v>
      </c>
      <c r="D110" s="564">
        <v>124224</v>
      </c>
      <c r="E110" s="565">
        <v>89505</v>
      </c>
      <c r="F110" s="564">
        <v>15101</v>
      </c>
    </row>
    <row r="111" spans="1:6" ht="18.2" customHeight="1" thickBot="1">
      <c r="A111" s="492"/>
      <c r="B111" s="509" t="s">
        <v>608</v>
      </c>
      <c r="C111" s="566">
        <v>107544</v>
      </c>
      <c r="D111" s="564">
        <v>68537</v>
      </c>
      <c r="E111" s="565">
        <v>26096</v>
      </c>
      <c r="F111" s="564">
        <v>12911</v>
      </c>
    </row>
    <row r="112" spans="1:6" ht="18.2" customHeight="1" thickBot="1">
      <c r="A112" s="492"/>
      <c r="B112" s="509" t="s">
        <v>609</v>
      </c>
      <c r="C112" s="566">
        <v>119264</v>
      </c>
      <c r="D112" s="564">
        <v>75262</v>
      </c>
      <c r="E112" s="565">
        <v>30446</v>
      </c>
      <c r="F112" s="564">
        <v>13556</v>
      </c>
    </row>
    <row r="113" spans="1:6" ht="18.2" customHeight="1" thickBot="1">
      <c r="A113" s="492"/>
      <c r="B113" s="509" t="s">
        <v>610</v>
      </c>
      <c r="C113" s="566">
        <v>160932</v>
      </c>
      <c r="D113" s="564">
        <v>102303</v>
      </c>
      <c r="E113" s="565">
        <v>36761</v>
      </c>
      <c r="F113" s="564">
        <v>21868</v>
      </c>
    </row>
    <row r="114" spans="1:6" ht="18.2" customHeight="1" thickBot="1">
      <c r="A114" s="492"/>
      <c r="B114" s="509" t="s">
        <v>611</v>
      </c>
      <c r="C114" s="566">
        <v>143214</v>
      </c>
      <c r="D114" s="564">
        <v>115846</v>
      </c>
      <c r="E114" s="565">
        <v>12395</v>
      </c>
      <c r="F114" s="564">
        <v>14973</v>
      </c>
    </row>
    <row r="115" spans="1:6" ht="18.2" customHeight="1" thickBot="1">
      <c r="A115" s="492"/>
      <c r="B115" s="510" t="s">
        <v>612</v>
      </c>
      <c r="C115" s="566">
        <v>84604</v>
      </c>
      <c r="D115" s="564">
        <v>33731</v>
      </c>
      <c r="E115" s="565">
        <v>41085</v>
      </c>
      <c r="F115" s="564">
        <v>9788</v>
      </c>
    </row>
    <row r="116" spans="1:6" ht="18.2" customHeight="1" thickBot="1">
      <c r="A116" s="492"/>
      <c r="B116" s="509" t="s">
        <v>613</v>
      </c>
      <c r="C116" s="566">
        <v>113616</v>
      </c>
      <c r="D116" s="564">
        <v>39149</v>
      </c>
      <c r="E116" s="565">
        <v>58323</v>
      </c>
      <c r="F116" s="564">
        <v>16144</v>
      </c>
    </row>
    <row r="117" spans="1:6" ht="18.2" customHeight="1" thickBot="1">
      <c r="A117" s="492"/>
      <c r="B117" s="509" t="s">
        <v>614</v>
      </c>
      <c r="C117" s="566">
        <v>332710</v>
      </c>
      <c r="D117" s="564">
        <v>194949</v>
      </c>
      <c r="E117" s="565">
        <v>100597</v>
      </c>
      <c r="F117" s="564">
        <v>37164</v>
      </c>
    </row>
    <row r="118" spans="1:6" ht="18.2" customHeight="1" thickBot="1">
      <c r="A118" s="492"/>
      <c r="B118" s="509" t="s">
        <v>615</v>
      </c>
      <c r="C118" s="566">
        <v>216069</v>
      </c>
      <c r="D118" s="564">
        <v>160782</v>
      </c>
      <c r="E118" s="565">
        <v>40535</v>
      </c>
      <c r="F118" s="564">
        <v>14752</v>
      </c>
    </row>
    <row r="119" spans="1:6" ht="18.2" customHeight="1" thickBot="1">
      <c r="A119" s="492"/>
      <c r="B119" s="509" t="s">
        <v>616</v>
      </c>
      <c r="C119" s="566">
        <v>76227</v>
      </c>
      <c r="D119" s="564">
        <v>50113</v>
      </c>
      <c r="E119" s="565">
        <v>11569</v>
      </c>
      <c r="F119" s="564">
        <v>14545</v>
      </c>
    </row>
    <row r="120" spans="1:6" ht="18.2" customHeight="1" thickBot="1">
      <c r="A120" s="492"/>
      <c r="B120" s="509" t="s">
        <v>617</v>
      </c>
      <c r="C120" s="566">
        <v>146236</v>
      </c>
      <c r="D120" s="564">
        <v>100300</v>
      </c>
      <c r="E120" s="565">
        <v>27239</v>
      </c>
      <c r="F120" s="564">
        <v>18697</v>
      </c>
    </row>
    <row r="121" spans="1:6" ht="18.2" customHeight="1" thickBot="1">
      <c r="A121" s="492"/>
      <c r="B121" s="509" t="s">
        <v>618</v>
      </c>
      <c r="C121" s="566">
        <v>253162</v>
      </c>
      <c r="D121" s="564">
        <v>224112</v>
      </c>
      <c r="E121" s="565">
        <v>10217</v>
      </c>
      <c r="F121" s="564">
        <v>18833</v>
      </c>
    </row>
    <row r="122" spans="1:6" ht="18.2" customHeight="1" thickBot="1">
      <c r="A122" s="492"/>
      <c r="B122" s="509" t="s">
        <v>619</v>
      </c>
      <c r="C122" s="566">
        <v>303503</v>
      </c>
      <c r="D122" s="564">
        <v>261948</v>
      </c>
      <c r="E122" s="565">
        <v>30032</v>
      </c>
      <c r="F122" s="564">
        <v>11523</v>
      </c>
    </row>
    <row r="123" spans="1:6" ht="18.2" customHeight="1" thickBot="1">
      <c r="A123" s="492"/>
      <c r="B123" s="509" t="s">
        <v>620</v>
      </c>
      <c r="C123" s="566">
        <v>185565</v>
      </c>
      <c r="D123" s="564">
        <v>85298</v>
      </c>
      <c r="E123" s="565">
        <v>79626</v>
      </c>
      <c r="F123" s="564">
        <v>20641</v>
      </c>
    </row>
    <row r="124" spans="1:6" ht="18.2" customHeight="1" thickBot="1">
      <c r="A124" s="492"/>
      <c r="B124" s="509" t="s">
        <v>621</v>
      </c>
      <c r="C124" s="566">
        <v>129508</v>
      </c>
      <c r="D124" s="564">
        <v>66903</v>
      </c>
      <c r="E124" s="565">
        <v>39506</v>
      </c>
      <c r="F124" s="564">
        <v>23099</v>
      </c>
    </row>
    <row r="125" spans="1:6" ht="18.2" customHeight="1" thickBot="1">
      <c r="A125" s="503"/>
      <c r="B125" s="509" t="s">
        <v>622</v>
      </c>
      <c r="C125" s="566">
        <v>60689</v>
      </c>
      <c r="D125" s="564">
        <v>40258</v>
      </c>
      <c r="E125" s="565">
        <v>9739</v>
      </c>
      <c r="F125" s="564">
        <v>10692</v>
      </c>
    </row>
    <row r="126" spans="1:6" ht="18.600000000000001" customHeight="1" thickBot="1">
      <c r="A126" s="504" t="s">
        <v>123</v>
      </c>
      <c r="B126" s="509" t="s">
        <v>623</v>
      </c>
      <c r="C126" s="566">
        <v>193663</v>
      </c>
      <c r="D126" s="564">
        <v>107483</v>
      </c>
      <c r="E126" s="565">
        <v>84984</v>
      </c>
      <c r="F126" s="564">
        <v>1196</v>
      </c>
    </row>
    <row r="127" spans="1:6" ht="18.600000000000001" customHeight="1" thickBot="1">
      <c r="A127" s="492"/>
      <c r="B127" s="511" t="s">
        <v>624</v>
      </c>
      <c r="C127" s="566">
        <v>168100</v>
      </c>
      <c r="D127" s="564">
        <v>114876</v>
      </c>
      <c r="E127" s="565">
        <v>35914</v>
      </c>
      <c r="F127" s="564">
        <v>17310</v>
      </c>
    </row>
    <row r="128" spans="1:6" ht="18.600000000000001" customHeight="1" thickBot="1">
      <c r="A128" s="492"/>
      <c r="B128" s="509" t="s">
        <v>625</v>
      </c>
      <c r="C128" s="566">
        <v>121222</v>
      </c>
      <c r="D128" s="564">
        <v>109004</v>
      </c>
      <c r="E128" s="565">
        <v>1505</v>
      </c>
      <c r="F128" s="564">
        <v>10713</v>
      </c>
    </row>
    <row r="129" spans="1:6" ht="18.600000000000001" customHeight="1" thickBot="1">
      <c r="A129" s="492"/>
      <c r="B129" s="509" t="s">
        <v>626</v>
      </c>
      <c r="C129" s="566">
        <v>235200</v>
      </c>
      <c r="D129" s="564">
        <v>169279</v>
      </c>
      <c r="E129" s="565">
        <v>51820</v>
      </c>
      <c r="F129" s="564">
        <v>14101</v>
      </c>
    </row>
    <row r="130" spans="1:6" ht="18.600000000000001" customHeight="1" thickBot="1">
      <c r="A130" s="492"/>
      <c r="B130" s="509" t="s">
        <v>627</v>
      </c>
      <c r="C130" s="566">
        <v>146545</v>
      </c>
      <c r="D130" s="564">
        <v>131787</v>
      </c>
      <c r="E130" s="565">
        <v>1734</v>
      </c>
      <c r="F130" s="564">
        <v>13024</v>
      </c>
    </row>
    <row r="131" spans="1:6" ht="18.600000000000001" customHeight="1" thickBot="1">
      <c r="A131" s="503"/>
      <c r="B131" s="511" t="s">
        <v>628</v>
      </c>
      <c r="C131" s="566">
        <v>226721</v>
      </c>
      <c r="D131" s="564">
        <v>146588</v>
      </c>
      <c r="E131" s="565">
        <v>63845</v>
      </c>
      <c r="F131" s="564">
        <v>16288</v>
      </c>
    </row>
    <row r="132" spans="1:6" ht="18.600000000000001" customHeight="1" thickBot="1">
      <c r="A132" s="504" t="s">
        <v>31</v>
      </c>
      <c r="B132" s="509" t="s">
        <v>629</v>
      </c>
      <c r="C132" s="566">
        <v>219940</v>
      </c>
      <c r="D132" s="567">
        <v>156575</v>
      </c>
      <c r="E132" s="568">
        <v>51006</v>
      </c>
      <c r="F132" s="567">
        <v>12359</v>
      </c>
    </row>
    <row r="133" spans="1:6" ht="18.600000000000001" customHeight="1" thickBot="1">
      <c r="A133" s="492"/>
      <c r="B133" s="502" t="s">
        <v>630</v>
      </c>
      <c r="C133" s="566">
        <v>82823</v>
      </c>
      <c r="D133" s="567">
        <v>69881</v>
      </c>
      <c r="E133" s="568">
        <v>73</v>
      </c>
      <c r="F133" s="567">
        <v>12869</v>
      </c>
    </row>
    <row r="134" spans="1:6" ht="18.600000000000001" customHeight="1" thickBot="1">
      <c r="A134" s="492"/>
      <c r="B134" s="506" t="s">
        <v>631</v>
      </c>
      <c r="C134" s="566">
        <v>63370</v>
      </c>
      <c r="D134" s="567">
        <v>53748</v>
      </c>
      <c r="E134" s="568">
        <v>3083</v>
      </c>
      <c r="F134" s="567">
        <v>6539</v>
      </c>
    </row>
    <row r="135" spans="1:6" ht="18.600000000000001" customHeight="1" thickBot="1">
      <c r="A135" s="492"/>
      <c r="B135" s="506" t="s">
        <v>632</v>
      </c>
      <c r="C135" s="566">
        <v>42678</v>
      </c>
      <c r="D135" s="567">
        <v>42678</v>
      </c>
      <c r="E135" s="568">
        <v>0</v>
      </c>
      <c r="F135" s="567">
        <v>0</v>
      </c>
    </row>
    <row r="136" spans="1:6" ht="18.600000000000001" customHeight="1" thickBot="1">
      <c r="A136" s="503"/>
      <c r="B136" s="506" t="s">
        <v>633</v>
      </c>
      <c r="C136" s="566">
        <v>118246</v>
      </c>
      <c r="D136" s="567">
        <v>108795</v>
      </c>
      <c r="E136" s="568">
        <v>101</v>
      </c>
      <c r="F136" s="567">
        <v>9350</v>
      </c>
    </row>
    <row r="137" spans="1:6" ht="18.600000000000001" customHeight="1" thickBot="1">
      <c r="A137" s="504" t="s">
        <v>634</v>
      </c>
      <c r="B137" s="506" t="s">
        <v>635</v>
      </c>
      <c r="C137" s="566">
        <v>281106</v>
      </c>
      <c r="D137" s="564">
        <v>101157</v>
      </c>
      <c r="E137" s="565">
        <v>152938</v>
      </c>
      <c r="F137" s="564">
        <v>27011</v>
      </c>
    </row>
    <row r="138" spans="1:6" ht="18.600000000000001" customHeight="1" thickBot="1">
      <c r="A138" s="492"/>
      <c r="B138" s="506" t="s">
        <v>636</v>
      </c>
      <c r="C138" s="566">
        <v>222813</v>
      </c>
      <c r="D138" s="564">
        <v>164663</v>
      </c>
      <c r="E138" s="565">
        <v>50267</v>
      </c>
      <c r="F138" s="564">
        <v>7883</v>
      </c>
    </row>
    <row r="139" spans="1:6" ht="18.600000000000001" customHeight="1" thickBot="1">
      <c r="A139" s="492"/>
      <c r="B139" s="506" t="s">
        <v>637</v>
      </c>
      <c r="C139" s="566">
        <v>303029</v>
      </c>
      <c r="D139" s="564">
        <v>138030</v>
      </c>
      <c r="E139" s="565">
        <v>164999</v>
      </c>
      <c r="F139" s="564">
        <v>0</v>
      </c>
    </row>
    <row r="140" spans="1:6" ht="18.600000000000001" customHeight="1" thickBot="1">
      <c r="A140" s="492"/>
      <c r="B140" s="502" t="s">
        <v>638</v>
      </c>
      <c r="C140" s="566">
        <v>78737</v>
      </c>
      <c r="D140" s="564">
        <v>72297</v>
      </c>
      <c r="E140" s="565">
        <v>0</v>
      </c>
      <c r="F140" s="564">
        <v>6440</v>
      </c>
    </row>
    <row r="141" spans="1:6" ht="18.600000000000001" customHeight="1" thickBot="1">
      <c r="A141" s="492"/>
      <c r="B141" s="502" t="s">
        <v>639</v>
      </c>
      <c r="C141" s="566">
        <v>92598</v>
      </c>
      <c r="D141" s="564">
        <v>66270</v>
      </c>
      <c r="E141" s="565">
        <v>21510</v>
      </c>
      <c r="F141" s="564">
        <v>4818</v>
      </c>
    </row>
    <row r="142" spans="1:6" ht="18.600000000000001" customHeight="1" thickBot="1">
      <c r="A142" s="492"/>
      <c r="B142" s="506" t="s">
        <v>640</v>
      </c>
      <c r="C142" s="566">
        <v>68687</v>
      </c>
      <c r="D142" s="564">
        <v>57915</v>
      </c>
      <c r="E142" s="565">
        <v>6374</v>
      </c>
      <c r="F142" s="564">
        <v>4398</v>
      </c>
    </row>
    <row r="143" spans="1:6" ht="18.600000000000001" customHeight="1" thickBot="1">
      <c r="A143" s="492"/>
      <c r="B143" s="506" t="s">
        <v>641</v>
      </c>
      <c r="C143" s="566">
        <v>132481</v>
      </c>
      <c r="D143" s="564">
        <v>108412</v>
      </c>
      <c r="E143" s="565">
        <v>19551</v>
      </c>
      <c r="F143" s="564">
        <v>4518</v>
      </c>
    </row>
    <row r="144" spans="1:6" ht="18.600000000000001" customHeight="1" thickBot="1">
      <c r="A144" s="492"/>
      <c r="B144" s="502" t="s">
        <v>642</v>
      </c>
      <c r="C144" s="566">
        <v>82055</v>
      </c>
      <c r="D144" s="564">
        <v>74815</v>
      </c>
      <c r="E144" s="565">
        <v>5270</v>
      </c>
      <c r="F144" s="564">
        <v>1970</v>
      </c>
    </row>
    <row r="145" spans="1:6" ht="18.600000000000001" customHeight="1" thickBot="1">
      <c r="A145" s="492"/>
      <c r="B145" s="502" t="s">
        <v>643</v>
      </c>
      <c r="C145" s="566">
        <v>70246</v>
      </c>
      <c r="D145" s="564">
        <v>64565</v>
      </c>
      <c r="E145" s="565">
        <v>0</v>
      </c>
      <c r="F145" s="564">
        <v>5681</v>
      </c>
    </row>
    <row r="146" spans="1:6" ht="18.600000000000001" customHeight="1" thickBot="1">
      <c r="A146" s="492"/>
      <c r="B146" s="506" t="s">
        <v>644</v>
      </c>
      <c r="C146" s="566">
        <v>109819</v>
      </c>
      <c r="D146" s="564">
        <v>94342</v>
      </c>
      <c r="E146" s="565">
        <v>12460</v>
      </c>
      <c r="F146" s="564">
        <v>3017</v>
      </c>
    </row>
    <row r="147" spans="1:6" ht="18.600000000000001" customHeight="1" thickBot="1">
      <c r="A147" s="492"/>
      <c r="B147" s="506" t="s">
        <v>645</v>
      </c>
      <c r="C147" s="566">
        <v>128062</v>
      </c>
      <c r="D147" s="564">
        <v>91068</v>
      </c>
      <c r="E147" s="565">
        <v>27276</v>
      </c>
      <c r="F147" s="564">
        <v>9718</v>
      </c>
    </row>
    <row r="148" spans="1:6" ht="18.600000000000001" customHeight="1" thickBot="1">
      <c r="A148" s="492"/>
      <c r="B148" s="502" t="s">
        <v>646</v>
      </c>
      <c r="C148" s="566">
        <v>120253</v>
      </c>
      <c r="D148" s="564">
        <v>106392</v>
      </c>
      <c r="E148" s="565">
        <v>5361</v>
      </c>
      <c r="F148" s="564">
        <v>8500</v>
      </c>
    </row>
    <row r="149" spans="1:6" ht="18.600000000000001" customHeight="1" thickBot="1">
      <c r="A149" s="492"/>
      <c r="B149" s="502" t="s">
        <v>647</v>
      </c>
      <c r="C149" s="566">
        <v>115366</v>
      </c>
      <c r="D149" s="564">
        <v>94513</v>
      </c>
      <c r="E149" s="565">
        <v>5990</v>
      </c>
      <c r="F149" s="564">
        <v>14863</v>
      </c>
    </row>
    <row r="150" spans="1:6" ht="18.600000000000001" customHeight="1" thickBot="1">
      <c r="A150" s="492"/>
      <c r="B150" s="506" t="s">
        <v>648</v>
      </c>
      <c r="C150" s="566">
        <v>75041</v>
      </c>
      <c r="D150" s="564">
        <v>62538</v>
      </c>
      <c r="E150" s="565">
        <v>5995</v>
      </c>
      <c r="F150" s="564">
        <v>6508</v>
      </c>
    </row>
    <row r="151" spans="1:6" ht="18.600000000000001" customHeight="1" thickBot="1">
      <c r="A151" s="492"/>
      <c r="B151" s="506" t="s">
        <v>649</v>
      </c>
      <c r="C151" s="566">
        <v>126269</v>
      </c>
      <c r="D151" s="564">
        <v>86876</v>
      </c>
      <c r="E151" s="565">
        <v>30192</v>
      </c>
      <c r="F151" s="564">
        <v>9201</v>
      </c>
    </row>
    <row r="152" spans="1:6" ht="18.600000000000001" customHeight="1" thickBot="1">
      <c r="A152" s="492"/>
      <c r="B152" s="506" t="s">
        <v>652</v>
      </c>
      <c r="C152" s="566">
        <v>104890</v>
      </c>
      <c r="D152" s="564">
        <v>81732</v>
      </c>
      <c r="E152" s="565">
        <v>11633</v>
      </c>
      <c r="F152" s="564">
        <v>11525</v>
      </c>
    </row>
    <row r="153" spans="1:6" ht="18.600000000000001" customHeight="1" thickBot="1">
      <c r="A153" s="492"/>
      <c r="B153" s="506" t="s">
        <v>653</v>
      </c>
      <c r="C153" s="566">
        <v>202074</v>
      </c>
      <c r="D153" s="564">
        <v>141764</v>
      </c>
      <c r="E153" s="565">
        <v>47004</v>
      </c>
      <c r="F153" s="564">
        <v>13306</v>
      </c>
    </row>
    <row r="154" spans="1:6" ht="18.600000000000001" customHeight="1" thickBot="1">
      <c r="A154" s="492"/>
      <c r="B154" s="506" t="s">
        <v>654</v>
      </c>
      <c r="C154" s="566">
        <v>176846</v>
      </c>
      <c r="D154" s="564">
        <v>94951</v>
      </c>
      <c r="E154" s="565">
        <v>58601</v>
      </c>
      <c r="F154" s="564">
        <v>23294</v>
      </c>
    </row>
    <row r="155" spans="1:6" ht="18.600000000000001" customHeight="1" thickBot="1">
      <c r="A155" s="492"/>
      <c r="B155" s="506" t="s">
        <v>655</v>
      </c>
      <c r="C155" s="566">
        <v>249941</v>
      </c>
      <c r="D155" s="564">
        <v>159971</v>
      </c>
      <c r="E155" s="565">
        <v>57632</v>
      </c>
      <c r="F155" s="564">
        <v>32338</v>
      </c>
    </row>
    <row r="156" spans="1:6" ht="18.600000000000001" customHeight="1" thickBot="1">
      <c r="A156" s="492"/>
      <c r="B156" s="506" t="s">
        <v>650</v>
      </c>
      <c r="C156" s="566">
        <v>15451</v>
      </c>
      <c r="D156" s="564">
        <v>12704</v>
      </c>
      <c r="E156" s="565">
        <v>0</v>
      </c>
      <c r="F156" s="564">
        <v>2747</v>
      </c>
    </row>
    <row r="157" spans="1:6" ht="18.600000000000001" customHeight="1" thickBot="1">
      <c r="A157" s="503"/>
      <c r="B157" s="506" t="s">
        <v>651</v>
      </c>
      <c r="C157" s="566">
        <v>32757</v>
      </c>
      <c r="D157" s="564">
        <v>26792</v>
      </c>
      <c r="E157" s="565">
        <v>1568</v>
      </c>
      <c r="F157" s="564">
        <v>4397</v>
      </c>
    </row>
    <row r="158" spans="1:6" ht="18.600000000000001" customHeight="1" thickBot="1">
      <c r="A158" s="504" t="s">
        <v>29</v>
      </c>
      <c r="B158" s="506" t="s">
        <v>656</v>
      </c>
      <c r="C158" s="566">
        <v>302223</v>
      </c>
      <c r="D158" s="567">
        <v>219321</v>
      </c>
      <c r="E158" s="568">
        <v>61367</v>
      </c>
      <c r="F158" s="567">
        <v>21535</v>
      </c>
    </row>
    <row r="159" spans="1:6" ht="18.600000000000001" customHeight="1" thickBot="1">
      <c r="A159" s="492"/>
      <c r="B159" s="506" t="s">
        <v>657</v>
      </c>
      <c r="C159" s="566">
        <v>227903</v>
      </c>
      <c r="D159" s="567">
        <v>186020</v>
      </c>
      <c r="E159" s="568">
        <v>12773</v>
      </c>
      <c r="F159" s="567">
        <v>29110</v>
      </c>
    </row>
    <row r="160" spans="1:6" ht="18.600000000000001" customHeight="1" thickBot="1">
      <c r="A160" s="492"/>
      <c r="B160" s="506" t="s">
        <v>658</v>
      </c>
      <c r="C160" s="566">
        <v>127839</v>
      </c>
      <c r="D160" s="567">
        <v>103752</v>
      </c>
      <c r="E160" s="568">
        <v>12964</v>
      </c>
      <c r="F160" s="567">
        <v>11123</v>
      </c>
    </row>
    <row r="161" spans="1:6" ht="18.600000000000001" customHeight="1" thickBot="1">
      <c r="A161" s="503"/>
      <c r="B161" s="506" t="s">
        <v>659</v>
      </c>
      <c r="C161" s="566">
        <v>62183</v>
      </c>
      <c r="D161" s="567">
        <v>52982</v>
      </c>
      <c r="E161" s="568">
        <v>453</v>
      </c>
      <c r="F161" s="567">
        <v>8748</v>
      </c>
    </row>
    <row r="162" spans="1:6" ht="18.600000000000001" customHeight="1" thickBot="1">
      <c r="A162" s="504" t="s">
        <v>17</v>
      </c>
      <c r="B162" s="506" t="s">
        <v>660</v>
      </c>
      <c r="C162" s="566">
        <v>212677</v>
      </c>
      <c r="D162" s="564">
        <v>172134</v>
      </c>
      <c r="E162" s="565">
        <v>40543</v>
      </c>
      <c r="F162" s="564">
        <v>0</v>
      </c>
    </row>
    <row r="163" spans="1:6" ht="18.600000000000001" customHeight="1" thickBot="1">
      <c r="A163" s="492"/>
      <c r="B163" s="502" t="s">
        <v>661</v>
      </c>
      <c r="C163" s="566">
        <v>54362</v>
      </c>
      <c r="D163" s="564">
        <v>47921</v>
      </c>
      <c r="E163" s="565">
        <v>6441</v>
      </c>
      <c r="F163" s="564">
        <v>0</v>
      </c>
    </row>
    <row r="164" spans="1:6" ht="18.600000000000001" customHeight="1" thickBot="1">
      <c r="A164" s="492"/>
      <c r="B164" s="502" t="s">
        <v>662</v>
      </c>
      <c r="C164" s="566">
        <v>269729</v>
      </c>
      <c r="D164" s="564">
        <v>231015</v>
      </c>
      <c r="E164" s="565">
        <v>26117</v>
      </c>
      <c r="F164" s="564">
        <v>12597</v>
      </c>
    </row>
    <row r="165" spans="1:6" ht="18.600000000000001" customHeight="1" thickBot="1">
      <c r="A165" s="492"/>
      <c r="B165" s="502" t="s">
        <v>663</v>
      </c>
      <c r="C165" s="566">
        <v>169036</v>
      </c>
      <c r="D165" s="564">
        <v>148215</v>
      </c>
      <c r="E165" s="565">
        <v>13673</v>
      </c>
      <c r="F165" s="564">
        <v>7148</v>
      </c>
    </row>
    <row r="166" spans="1:6" ht="18.600000000000001" customHeight="1" thickBot="1">
      <c r="A166" s="492"/>
      <c r="B166" s="502" t="s">
        <v>664</v>
      </c>
      <c r="C166" s="566">
        <v>353593</v>
      </c>
      <c r="D166" s="564">
        <v>298104</v>
      </c>
      <c r="E166" s="565">
        <v>55489</v>
      </c>
      <c r="F166" s="564">
        <v>0</v>
      </c>
    </row>
    <row r="167" spans="1:6" ht="18.600000000000001" customHeight="1" thickBot="1">
      <c r="A167" s="492"/>
      <c r="B167" s="502" t="s">
        <v>665</v>
      </c>
      <c r="C167" s="566">
        <v>137103</v>
      </c>
      <c r="D167" s="564">
        <v>130249</v>
      </c>
      <c r="E167" s="565">
        <v>6220</v>
      </c>
      <c r="F167" s="564">
        <v>634</v>
      </c>
    </row>
    <row r="168" spans="1:6" ht="18.600000000000001" customHeight="1" thickBot="1">
      <c r="A168" s="492"/>
      <c r="B168" s="502" t="s">
        <v>666</v>
      </c>
      <c r="C168" s="566">
        <v>191177</v>
      </c>
      <c r="D168" s="564">
        <v>162205</v>
      </c>
      <c r="E168" s="565">
        <v>17896</v>
      </c>
      <c r="F168" s="564">
        <v>11076</v>
      </c>
    </row>
    <row r="169" spans="1:6" ht="18.600000000000001" customHeight="1" thickBot="1">
      <c r="A169" s="492"/>
      <c r="B169" s="502" t="s">
        <v>667</v>
      </c>
      <c r="C169" s="566">
        <v>218193</v>
      </c>
      <c r="D169" s="564">
        <v>212400</v>
      </c>
      <c r="E169" s="565">
        <v>1609</v>
      </c>
      <c r="F169" s="564">
        <v>4184</v>
      </c>
    </row>
    <row r="170" spans="1:6" ht="18.600000000000001" customHeight="1" thickBot="1">
      <c r="A170" s="492"/>
      <c r="B170" s="508" t="s">
        <v>668</v>
      </c>
      <c r="C170" s="566">
        <v>219872</v>
      </c>
      <c r="D170" s="564">
        <v>204987</v>
      </c>
      <c r="E170" s="565">
        <v>3418</v>
      </c>
      <c r="F170" s="564">
        <v>11467</v>
      </c>
    </row>
    <row r="171" spans="1:6" ht="18.600000000000001" customHeight="1" thickBot="1">
      <c r="A171" s="492"/>
      <c r="B171" s="502" t="s">
        <v>669</v>
      </c>
      <c r="C171" s="566">
        <v>54577</v>
      </c>
      <c r="D171" s="564">
        <v>54577</v>
      </c>
      <c r="E171" s="565">
        <v>0</v>
      </c>
      <c r="F171" s="564">
        <v>0</v>
      </c>
    </row>
    <row r="172" spans="1:6" ht="18.600000000000001" customHeight="1" thickBot="1">
      <c r="A172" s="492"/>
      <c r="B172" s="502" t="s">
        <v>670</v>
      </c>
      <c r="C172" s="566">
        <v>164179</v>
      </c>
      <c r="D172" s="564">
        <v>161218</v>
      </c>
      <c r="E172" s="565">
        <v>2502</v>
      </c>
      <c r="F172" s="564">
        <v>459</v>
      </c>
    </row>
    <row r="173" spans="1:6" ht="18.600000000000001" customHeight="1" thickBot="1">
      <c r="A173" s="492"/>
      <c r="B173" s="502" t="s">
        <v>671</v>
      </c>
      <c r="C173" s="566">
        <v>229465</v>
      </c>
      <c r="D173" s="564">
        <v>222355</v>
      </c>
      <c r="E173" s="565">
        <v>0</v>
      </c>
      <c r="F173" s="564">
        <v>7110</v>
      </c>
    </row>
    <row r="174" spans="1:6" ht="18.600000000000001" customHeight="1" thickBot="1">
      <c r="A174" s="492"/>
      <c r="B174" s="502" t="s">
        <v>672</v>
      </c>
      <c r="C174" s="566">
        <v>262796</v>
      </c>
      <c r="D174" s="564">
        <v>255720</v>
      </c>
      <c r="E174" s="565">
        <v>0</v>
      </c>
      <c r="F174" s="564">
        <v>7076</v>
      </c>
    </row>
    <row r="175" spans="1:6" ht="18.600000000000001" customHeight="1" thickBot="1">
      <c r="A175" s="492"/>
      <c r="B175" s="502" t="s">
        <v>673</v>
      </c>
      <c r="C175" s="566">
        <v>114952</v>
      </c>
      <c r="D175" s="564">
        <v>75823</v>
      </c>
      <c r="E175" s="565">
        <v>26645</v>
      </c>
      <c r="F175" s="564">
        <v>12484</v>
      </c>
    </row>
    <row r="176" spans="1:6" ht="18.600000000000001" customHeight="1" thickBot="1">
      <c r="A176" s="492"/>
      <c r="B176" s="569" t="s">
        <v>674</v>
      </c>
      <c r="C176" s="566">
        <v>112803</v>
      </c>
      <c r="D176" s="564">
        <v>107619</v>
      </c>
      <c r="E176" s="565">
        <v>3519</v>
      </c>
      <c r="F176" s="564">
        <v>1665</v>
      </c>
    </row>
    <row r="177" spans="1:6" ht="18.600000000000001" customHeight="1" thickBot="1">
      <c r="A177" s="492"/>
      <c r="B177" s="569" t="s">
        <v>675</v>
      </c>
      <c r="C177" s="566">
        <v>108506</v>
      </c>
      <c r="D177" s="564">
        <v>91166</v>
      </c>
      <c r="E177" s="565">
        <v>11088</v>
      </c>
      <c r="F177" s="564">
        <v>6252</v>
      </c>
    </row>
    <row r="178" spans="1:6" ht="18.600000000000001" customHeight="1" thickBot="1">
      <c r="A178" s="492"/>
      <c r="B178" s="569" t="s">
        <v>676</v>
      </c>
      <c r="C178" s="566">
        <v>115856</v>
      </c>
      <c r="D178" s="564">
        <v>83566</v>
      </c>
      <c r="E178" s="565">
        <v>28552</v>
      </c>
      <c r="F178" s="564">
        <v>3738</v>
      </c>
    </row>
    <row r="179" spans="1:6" ht="18.600000000000001" customHeight="1" thickBot="1">
      <c r="A179" s="492"/>
      <c r="B179" s="569" t="s">
        <v>677</v>
      </c>
      <c r="C179" s="566">
        <v>132966</v>
      </c>
      <c r="D179" s="564">
        <v>127010</v>
      </c>
      <c r="E179" s="565">
        <v>0</v>
      </c>
      <c r="F179" s="564">
        <v>5956</v>
      </c>
    </row>
    <row r="180" spans="1:6" ht="18.600000000000001" customHeight="1" thickBot="1">
      <c r="A180" s="492"/>
      <c r="B180" s="569" t="s">
        <v>678</v>
      </c>
      <c r="C180" s="566">
        <v>82395</v>
      </c>
      <c r="D180" s="564">
        <v>47617</v>
      </c>
      <c r="E180" s="565">
        <v>25294</v>
      </c>
      <c r="F180" s="564">
        <v>9484</v>
      </c>
    </row>
    <row r="181" spans="1:6" ht="18.600000000000001" customHeight="1" thickBot="1">
      <c r="A181" s="492"/>
      <c r="B181" s="569" t="s">
        <v>679</v>
      </c>
      <c r="C181" s="566">
        <v>126268</v>
      </c>
      <c r="D181" s="564">
        <v>85131</v>
      </c>
      <c r="E181" s="565">
        <v>37759</v>
      </c>
      <c r="F181" s="564">
        <v>3378</v>
      </c>
    </row>
    <row r="182" spans="1:6" ht="18.600000000000001" customHeight="1" thickBot="1">
      <c r="A182" s="492"/>
      <c r="B182" s="569" t="s">
        <v>680</v>
      </c>
      <c r="C182" s="566">
        <v>156805</v>
      </c>
      <c r="D182" s="564">
        <v>118114</v>
      </c>
      <c r="E182" s="565">
        <v>26464</v>
      </c>
      <c r="F182" s="564">
        <v>12227</v>
      </c>
    </row>
    <row r="183" spans="1:6" ht="18.600000000000001" customHeight="1" thickBot="1">
      <c r="A183" s="492"/>
      <c r="B183" s="569" t="s">
        <v>681</v>
      </c>
      <c r="C183" s="566">
        <v>119278</v>
      </c>
      <c r="D183" s="564">
        <v>90868</v>
      </c>
      <c r="E183" s="565">
        <v>22008</v>
      </c>
      <c r="F183" s="564">
        <v>6402</v>
      </c>
    </row>
    <row r="184" spans="1:6" ht="18.600000000000001" customHeight="1" thickBot="1">
      <c r="A184" s="492"/>
      <c r="B184" s="569" t="s">
        <v>682</v>
      </c>
      <c r="C184" s="566">
        <v>16</v>
      </c>
      <c r="D184" s="564">
        <v>16</v>
      </c>
      <c r="E184" s="565">
        <v>0</v>
      </c>
      <c r="F184" s="564">
        <v>0</v>
      </c>
    </row>
    <row r="185" spans="1:6" ht="18.600000000000001" customHeight="1" thickBot="1">
      <c r="A185" s="492"/>
      <c r="B185" s="569" t="s">
        <v>683</v>
      </c>
      <c r="C185" s="566">
        <v>174988</v>
      </c>
      <c r="D185" s="564">
        <v>165045</v>
      </c>
      <c r="E185" s="565">
        <v>1738</v>
      </c>
      <c r="F185" s="564">
        <v>8205</v>
      </c>
    </row>
    <row r="186" spans="1:6" ht="18.600000000000001" customHeight="1" thickBot="1">
      <c r="A186" s="492"/>
      <c r="B186" s="502" t="s">
        <v>684</v>
      </c>
      <c r="C186" s="566">
        <v>58768</v>
      </c>
      <c r="D186" s="564">
        <v>41908</v>
      </c>
      <c r="E186" s="565">
        <v>12581</v>
      </c>
      <c r="F186" s="564">
        <v>4279</v>
      </c>
    </row>
    <row r="187" spans="1:6" ht="18.600000000000001" customHeight="1" thickBot="1">
      <c r="A187" s="492"/>
      <c r="B187" s="502" t="s">
        <v>685</v>
      </c>
      <c r="C187" s="566">
        <v>290998</v>
      </c>
      <c r="D187" s="564">
        <v>231383</v>
      </c>
      <c r="E187" s="565">
        <v>46880</v>
      </c>
      <c r="F187" s="564">
        <v>12735</v>
      </c>
    </row>
    <row r="188" spans="1:6" ht="18.600000000000001" customHeight="1" thickBot="1">
      <c r="A188" s="492"/>
      <c r="B188" s="502" t="s">
        <v>686</v>
      </c>
      <c r="C188" s="566">
        <v>184614</v>
      </c>
      <c r="D188" s="564">
        <v>153494</v>
      </c>
      <c r="E188" s="565">
        <v>25473</v>
      </c>
      <c r="F188" s="564">
        <v>5647</v>
      </c>
    </row>
    <row r="189" spans="1:6" ht="18.600000000000001" customHeight="1" thickBot="1">
      <c r="A189" s="492"/>
      <c r="B189" s="502" t="s">
        <v>687</v>
      </c>
      <c r="C189" s="566">
        <v>239146</v>
      </c>
      <c r="D189" s="564">
        <v>216276</v>
      </c>
      <c r="E189" s="565">
        <v>22870</v>
      </c>
      <c r="F189" s="564">
        <v>0</v>
      </c>
    </row>
    <row r="190" spans="1:6" ht="18.600000000000001" customHeight="1" thickBot="1">
      <c r="A190" s="492"/>
      <c r="B190" s="502" t="s">
        <v>688</v>
      </c>
      <c r="C190" s="566">
        <v>53335</v>
      </c>
      <c r="D190" s="564">
        <v>53335</v>
      </c>
      <c r="E190" s="565">
        <v>0</v>
      </c>
      <c r="F190" s="564">
        <v>0</v>
      </c>
    </row>
    <row r="191" spans="1:6" ht="18.600000000000001" customHeight="1" thickBot="1">
      <c r="A191" s="503"/>
      <c r="B191" s="502" t="s">
        <v>689</v>
      </c>
      <c r="C191" s="566">
        <v>249956</v>
      </c>
      <c r="D191" s="564">
        <v>239071</v>
      </c>
      <c r="E191" s="565">
        <v>7094</v>
      </c>
      <c r="F191" s="564">
        <v>3791</v>
      </c>
    </row>
    <row r="192" spans="1:6" ht="18.600000000000001" customHeight="1" thickBot="1">
      <c r="A192" s="504" t="s">
        <v>18</v>
      </c>
      <c r="B192" s="502" t="s">
        <v>690</v>
      </c>
      <c r="C192" s="566">
        <v>312999</v>
      </c>
      <c r="D192" s="564">
        <v>252574</v>
      </c>
      <c r="E192" s="565">
        <v>42541</v>
      </c>
      <c r="F192" s="564">
        <v>17884</v>
      </c>
    </row>
    <row r="193" spans="1:6" ht="18.600000000000001" customHeight="1" thickBot="1">
      <c r="A193" s="492"/>
      <c r="B193" s="502" t="s">
        <v>691</v>
      </c>
      <c r="C193" s="566">
        <v>183314</v>
      </c>
      <c r="D193" s="564">
        <v>129677</v>
      </c>
      <c r="E193" s="565">
        <v>48401</v>
      </c>
      <c r="F193" s="564">
        <v>5236</v>
      </c>
    </row>
    <row r="194" spans="1:6" ht="18.600000000000001" customHeight="1" thickBot="1">
      <c r="A194" s="492"/>
      <c r="B194" s="502" t="s">
        <v>692</v>
      </c>
      <c r="C194" s="566">
        <v>60343</v>
      </c>
      <c r="D194" s="564">
        <v>41645</v>
      </c>
      <c r="E194" s="565">
        <v>9396</v>
      </c>
      <c r="F194" s="564">
        <v>9302</v>
      </c>
    </row>
    <row r="195" spans="1:6" ht="18.600000000000001" customHeight="1" thickBot="1">
      <c r="A195" s="492"/>
      <c r="B195" s="502" t="s">
        <v>693</v>
      </c>
      <c r="C195" s="566">
        <v>106441</v>
      </c>
      <c r="D195" s="564">
        <v>102792</v>
      </c>
      <c r="E195" s="565">
        <v>41</v>
      </c>
      <c r="F195" s="564">
        <v>3608</v>
      </c>
    </row>
    <row r="196" spans="1:6" ht="18.600000000000001" customHeight="1" thickBot="1">
      <c r="A196" s="492"/>
      <c r="B196" s="502" t="s">
        <v>694</v>
      </c>
      <c r="C196" s="566">
        <v>68432</v>
      </c>
      <c r="D196" s="564">
        <v>61284</v>
      </c>
      <c r="E196" s="565">
        <v>1044</v>
      </c>
      <c r="F196" s="564">
        <v>6104</v>
      </c>
    </row>
    <row r="197" spans="1:6" ht="18.600000000000001" customHeight="1" thickBot="1">
      <c r="A197" s="492"/>
      <c r="B197" s="502" t="s">
        <v>695</v>
      </c>
      <c r="C197" s="566">
        <v>42601</v>
      </c>
      <c r="D197" s="564">
        <v>42601</v>
      </c>
      <c r="E197" s="565">
        <v>0</v>
      </c>
      <c r="F197" s="564">
        <v>0</v>
      </c>
    </row>
    <row r="198" spans="1:6" ht="18.600000000000001" customHeight="1" thickBot="1">
      <c r="A198" s="503"/>
      <c r="B198" s="502" t="s">
        <v>696</v>
      </c>
      <c r="C198" s="566">
        <v>134932</v>
      </c>
      <c r="D198" s="564">
        <v>104568</v>
      </c>
      <c r="E198" s="565">
        <v>17648</v>
      </c>
      <c r="F198" s="564">
        <v>12716</v>
      </c>
    </row>
    <row r="199" spans="1:6" ht="18.600000000000001" customHeight="1" thickBot="1">
      <c r="A199" s="504" t="s">
        <v>19</v>
      </c>
      <c r="B199" s="502" t="s">
        <v>697</v>
      </c>
      <c r="C199" s="566">
        <v>165777</v>
      </c>
      <c r="D199" s="564">
        <v>117496</v>
      </c>
      <c r="E199" s="565">
        <v>46015</v>
      </c>
      <c r="F199" s="564">
        <v>2266</v>
      </c>
    </row>
    <row r="200" spans="1:6" ht="18.600000000000001" customHeight="1" thickBot="1">
      <c r="A200" s="492"/>
      <c r="B200" s="502" t="s">
        <v>698</v>
      </c>
      <c r="C200" s="566">
        <v>140703</v>
      </c>
      <c r="D200" s="564">
        <v>134800</v>
      </c>
      <c r="E200" s="565">
        <v>0</v>
      </c>
      <c r="F200" s="564">
        <v>5903</v>
      </c>
    </row>
    <row r="201" spans="1:6" ht="18.600000000000001" customHeight="1" thickBot="1">
      <c r="A201" s="492"/>
      <c r="B201" s="505" t="s">
        <v>699</v>
      </c>
      <c r="C201" s="566">
        <v>55742</v>
      </c>
      <c r="D201" s="564">
        <v>55742</v>
      </c>
      <c r="E201" s="565">
        <v>0</v>
      </c>
      <c r="F201" s="564">
        <v>0</v>
      </c>
    </row>
    <row r="202" spans="1:6" ht="18.600000000000001" customHeight="1" thickBot="1">
      <c r="A202" s="492"/>
      <c r="B202" s="502" t="s">
        <v>700</v>
      </c>
      <c r="C202" s="566">
        <v>81426</v>
      </c>
      <c r="D202" s="564">
        <v>72409</v>
      </c>
      <c r="E202" s="565">
        <v>4819</v>
      </c>
      <c r="F202" s="564">
        <v>4198</v>
      </c>
    </row>
    <row r="203" spans="1:6" ht="18.600000000000001" customHeight="1" thickBot="1">
      <c r="A203" s="492"/>
      <c r="B203" s="502" t="s">
        <v>701</v>
      </c>
      <c r="C203" s="566">
        <v>22732</v>
      </c>
      <c r="D203" s="564">
        <v>22732</v>
      </c>
      <c r="E203" s="565">
        <v>0</v>
      </c>
      <c r="F203" s="564">
        <v>0</v>
      </c>
    </row>
    <row r="204" spans="1:6" ht="18.600000000000001" customHeight="1" thickBot="1">
      <c r="A204" s="492"/>
      <c r="B204" s="502" t="s">
        <v>702</v>
      </c>
      <c r="C204" s="566">
        <v>30890</v>
      </c>
      <c r="D204" s="564">
        <v>30516</v>
      </c>
      <c r="E204" s="565">
        <v>374</v>
      </c>
      <c r="F204" s="564">
        <v>0</v>
      </c>
    </row>
    <row r="205" spans="1:6" ht="18.600000000000001" customHeight="1" thickBot="1">
      <c r="A205" s="492"/>
      <c r="B205" s="502" t="s">
        <v>703</v>
      </c>
      <c r="C205" s="566">
        <v>278779</v>
      </c>
      <c r="D205" s="564">
        <v>240256</v>
      </c>
      <c r="E205" s="565">
        <v>31401</v>
      </c>
      <c r="F205" s="564">
        <v>7122</v>
      </c>
    </row>
    <row r="206" spans="1:6" ht="18.600000000000001" customHeight="1" thickBot="1">
      <c r="A206" s="492"/>
      <c r="B206" s="502" t="s">
        <v>704</v>
      </c>
      <c r="C206" s="566">
        <v>161067</v>
      </c>
      <c r="D206" s="564">
        <v>151370</v>
      </c>
      <c r="E206" s="565">
        <v>1405</v>
      </c>
      <c r="F206" s="564">
        <v>8292</v>
      </c>
    </row>
    <row r="207" spans="1:6" ht="18.600000000000001" customHeight="1" thickBot="1">
      <c r="A207" s="503"/>
      <c r="B207" s="502" t="s">
        <v>705</v>
      </c>
      <c r="C207" s="566">
        <v>230629</v>
      </c>
      <c r="D207" s="564">
        <v>209389</v>
      </c>
      <c r="E207" s="565">
        <v>13747</v>
      </c>
      <c r="F207" s="564">
        <v>7493</v>
      </c>
    </row>
    <row r="208" spans="1:6" ht="18.75" customHeight="1" thickBot="1">
      <c r="A208" s="504" t="s">
        <v>264</v>
      </c>
      <c r="B208" s="502" t="s">
        <v>706</v>
      </c>
      <c r="C208" s="566">
        <v>277008</v>
      </c>
      <c r="D208" s="564">
        <v>190896</v>
      </c>
      <c r="E208" s="565">
        <v>80731</v>
      </c>
      <c r="F208" s="564">
        <v>5381</v>
      </c>
    </row>
    <row r="209" spans="1:6" ht="18.75" customHeight="1" thickBot="1">
      <c r="A209" s="492"/>
      <c r="B209" s="502" t="s">
        <v>707</v>
      </c>
      <c r="C209" s="566">
        <v>323657</v>
      </c>
      <c r="D209" s="564">
        <v>281791</v>
      </c>
      <c r="E209" s="565">
        <v>38314</v>
      </c>
      <c r="F209" s="564">
        <v>3552</v>
      </c>
    </row>
    <row r="210" spans="1:6" ht="18.75" customHeight="1" thickBot="1">
      <c r="A210" s="492"/>
      <c r="B210" s="502" t="s">
        <v>708</v>
      </c>
      <c r="C210" s="566">
        <v>55468</v>
      </c>
      <c r="D210" s="564">
        <v>34331</v>
      </c>
      <c r="E210" s="565">
        <v>17763</v>
      </c>
      <c r="F210" s="564">
        <v>3374</v>
      </c>
    </row>
    <row r="211" spans="1:6" ht="18.75" customHeight="1" thickBot="1">
      <c r="A211" s="492"/>
      <c r="B211" s="502" t="s">
        <v>709</v>
      </c>
      <c r="C211" s="566">
        <v>133801</v>
      </c>
      <c r="D211" s="564">
        <v>132070</v>
      </c>
      <c r="E211" s="565">
        <v>0</v>
      </c>
      <c r="F211" s="564">
        <v>1731</v>
      </c>
    </row>
    <row r="212" spans="1:6" ht="18.75" customHeight="1" thickBot="1">
      <c r="A212" s="492"/>
      <c r="B212" s="505" t="s">
        <v>710</v>
      </c>
      <c r="C212" s="566">
        <v>110389</v>
      </c>
      <c r="D212" s="564">
        <v>101339</v>
      </c>
      <c r="E212" s="565">
        <v>0</v>
      </c>
      <c r="F212" s="564">
        <v>9050</v>
      </c>
    </row>
    <row r="213" spans="1:6" ht="18.75" customHeight="1" thickBot="1">
      <c r="A213" s="492"/>
      <c r="B213" s="502" t="s">
        <v>711</v>
      </c>
      <c r="C213" s="566">
        <v>159210</v>
      </c>
      <c r="D213" s="564">
        <v>155536</v>
      </c>
      <c r="E213" s="565">
        <v>0</v>
      </c>
      <c r="F213" s="564">
        <v>3674</v>
      </c>
    </row>
    <row r="214" spans="1:6" ht="18.75" customHeight="1" thickBot="1">
      <c r="A214" s="492"/>
      <c r="B214" s="502" t="s">
        <v>712</v>
      </c>
      <c r="C214" s="566">
        <v>132448</v>
      </c>
      <c r="D214" s="564">
        <v>128354</v>
      </c>
      <c r="E214" s="565">
        <v>0</v>
      </c>
      <c r="F214" s="564">
        <v>4094</v>
      </c>
    </row>
    <row r="215" spans="1:6" ht="18.75" customHeight="1" thickBot="1">
      <c r="A215" s="503"/>
      <c r="B215" s="502" t="s">
        <v>713</v>
      </c>
      <c r="C215" s="566">
        <v>292444</v>
      </c>
      <c r="D215" s="564">
        <v>220039</v>
      </c>
      <c r="E215" s="565">
        <v>54557</v>
      </c>
      <c r="F215" s="564">
        <v>17848</v>
      </c>
    </row>
    <row r="216" spans="1:6" ht="18.75" customHeight="1" thickBot="1">
      <c r="A216" s="504" t="s">
        <v>20</v>
      </c>
      <c r="B216" s="502" t="s">
        <v>714</v>
      </c>
      <c r="C216" s="566">
        <v>245726</v>
      </c>
      <c r="D216" s="564">
        <v>44042</v>
      </c>
      <c r="E216" s="565">
        <v>188742</v>
      </c>
      <c r="F216" s="564">
        <v>12942</v>
      </c>
    </row>
    <row r="217" spans="1:6" ht="18.75" customHeight="1" thickBot="1">
      <c r="A217" s="492"/>
      <c r="B217" s="502" t="s">
        <v>715</v>
      </c>
      <c r="C217" s="566">
        <v>50862</v>
      </c>
      <c r="D217" s="564">
        <v>43366</v>
      </c>
      <c r="E217" s="565">
        <v>0</v>
      </c>
      <c r="F217" s="564">
        <v>7496</v>
      </c>
    </row>
    <row r="218" spans="1:6" ht="18.75" customHeight="1" thickBot="1">
      <c r="A218" s="492"/>
      <c r="B218" s="502" t="s">
        <v>716</v>
      </c>
      <c r="C218" s="566">
        <v>37392</v>
      </c>
      <c r="D218" s="564">
        <v>32797</v>
      </c>
      <c r="E218" s="565">
        <v>0</v>
      </c>
      <c r="F218" s="564">
        <v>4595</v>
      </c>
    </row>
    <row r="219" spans="1:6" ht="18.75" customHeight="1" thickBot="1">
      <c r="A219" s="492"/>
      <c r="B219" s="502" t="s">
        <v>717</v>
      </c>
      <c r="C219" s="566">
        <v>49105</v>
      </c>
      <c r="D219" s="564">
        <v>43341</v>
      </c>
      <c r="E219" s="565">
        <v>0</v>
      </c>
      <c r="F219" s="564">
        <v>5764</v>
      </c>
    </row>
    <row r="220" spans="1:6" ht="18.75" customHeight="1" thickBot="1">
      <c r="A220" s="492"/>
      <c r="B220" s="502" t="s">
        <v>718</v>
      </c>
      <c r="C220" s="566">
        <v>55694</v>
      </c>
      <c r="D220" s="564">
        <v>32545</v>
      </c>
      <c r="E220" s="565">
        <v>10719</v>
      </c>
      <c r="F220" s="564">
        <v>12430</v>
      </c>
    </row>
    <row r="221" spans="1:6" ht="18.75" customHeight="1" thickBot="1">
      <c r="A221" s="492"/>
      <c r="B221" s="502" t="s">
        <v>719</v>
      </c>
      <c r="C221" s="566">
        <v>32214</v>
      </c>
      <c r="D221" s="564">
        <v>30371</v>
      </c>
      <c r="E221" s="565">
        <v>0</v>
      </c>
      <c r="F221" s="564">
        <v>1843</v>
      </c>
    </row>
    <row r="222" spans="1:6" ht="18.75" customHeight="1" thickBot="1">
      <c r="A222" s="492"/>
      <c r="B222" s="502" t="s">
        <v>720</v>
      </c>
      <c r="C222" s="566">
        <v>81239</v>
      </c>
      <c r="D222" s="564">
        <v>33585</v>
      </c>
      <c r="E222" s="565">
        <v>35337</v>
      </c>
      <c r="F222" s="564">
        <v>12317</v>
      </c>
    </row>
    <row r="223" spans="1:6" ht="18.75" customHeight="1" thickBot="1">
      <c r="A223" s="492"/>
      <c r="B223" s="502" t="s">
        <v>721</v>
      </c>
      <c r="C223" s="566">
        <v>36685</v>
      </c>
      <c r="D223" s="564">
        <v>30151</v>
      </c>
      <c r="E223" s="565">
        <v>0</v>
      </c>
      <c r="F223" s="564">
        <v>6534</v>
      </c>
    </row>
    <row r="224" spans="1:6" ht="18.75" customHeight="1" thickBot="1">
      <c r="A224" s="492"/>
      <c r="B224" s="502" t="s">
        <v>722</v>
      </c>
      <c r="C224" s="566">
        <v>92597</v>
      </c>
      <c r="D224" s="564">
        <v>51261</v>
      </c>
      <c r="E224" s="565">
        <v>21713</v>
      </c>
      <c r="F224" s="564">
        <v>19623</v>
      </c>
    </row>
    <row r="225" spans="1:6" ht="18.75" customHeight="1" thickBot="1">
      <c r="A225" s="492"/>
      <c r="B225" s="502" t="s">
        <v>723</v>
      </c>
      <c r="C225" s="566">
        <v>38849</v>
      </c>
      <c r="D225" s="564">
        <v>29739</v>
      </c>
      <c r="E225" s="565">
        <v>0</v>
      </c>
      <c r="F225" s="564">
        <v>9110</v>
      </c>
    </row>
    <row r="226" spans="1:6" ht="18.75" customHeight="1" thickBot="1">
      <c r="A226" s="492"/>
      <c r="B226" s="502" t="s">
        <v>724</v>
      </c>
      <c r="C226" s="566">
        <v>96468</v>
      </c>
      <c r="D226" s="564">
        <v>83253</v>
      </c>
      <c r="E226" s="565">
        <v>4396</v>
      </c>
      <c r="F226" s="564">
        <v>8819</v>
      </c>
    </row>
    <row r="227" spans="1:6" ht="18.75" customHeight="1" thickBot="1">
      <c r="A227" s="492"/>
      <c r="B227" s="502" t="s">
        <v>725</v>
      </c>
      <c r="C227" s="566">
        <v>139239</v>
      </c>
      <c r="D227" s="564">
        <v>80333</v>
      </c>
      <c r="E227" s="565">
        <v>38605</v>
      </c>
      <c r="F227" s="564">
        <v>20301</v>
      </c>
    </row>
    <row r="228" spans="1:6" ht="18.75" customHeight="1" thickBot="1">
      <c r="A228" s="492"/>
      <c r="B228" s="502" t="s">
        <v>726</v>
      </c>
      <c r="C228" s="566">
        <v>44038</v>
      </c>
      <c r="D228" s="564">
        <v>32152</v>
      </c>
      <c r="E228" s="565">
        <v>6631</v>
      </c>
      <c r="F228" s="564">
        <v>5255</v>
      </c>
    </row>
    <row r="229" spans="1:6" ht="18.75" customHeight="1" thickBot="1">
      <c r="A229" s="492"/>
      <c r="B229" s="502" t="s">
        <v>727</v>
      </c>
      <c r="C229" s="566">
        <v>44946</v>
      </c>
      <c r="D229" s="564">
        <v>37572</v>
      </c>
      <c r="E229" s="565">
        <v>0</v>
      </c>
      <c r="F229" s="564">
        <v>7374</v>
      </c>
    </row>
    <row r="230" spans="1:6" ht="18.75" customHeight="1" thickBot="1">
      <c r="A230" s="492"/>
      <c r="B230" s="502" t="s">
        <v>728</v>
      </c>
      <c r="C230" s="566">
        <v>63127</v>
      </c>
      <c r="D230" s="564">
        <v>41881</v>
      </c>
      <c r="E230" s="565">
        <v>13330</v>
      </c>
      <c r="F230" s="564">
        <v>7916</v>
      </c>
    </row>
    <row r="231" spans="1:6" ht="18.75" customHeight="1" thickBot="1">
      <c r="A231" s="492"/>
      <c r="B231" s="502" t="s">
        <v>729</v>
      </c>
      <c r="C231" s="566">
        <v>39361</v>
      </c>
      <c r="D231" s="564">
        <v>25889</v>
      </c>
      <c r="E231" s="565">
        <v>2138</v>
      </c>
      <c r="F231" s="564">
        <v>11334</v>
      </c>
    </row>
    <row r="232" spans="1:6" ht="18.75" customHeight="1" thickBot="1">
      <c r="A232" s="492"/>
      <c r="B232" s="502" t="s">
        <v>730</v>
      </c>
      <c r="C232" s="566">
        <v>43668</v>
      </c>
      <c r="D232" s="564">
        <v>35703</v>
      </c>
      <c r="E232" s="565">
        <v>0</v>
      </c>
      <c r="F232" s="564">
        <v>7965</v>
      </c>
    </row>
    <row r="233" spans="1:6" ht="18.75" customHeight="1" thickBot="1">
      <c r="A233" s="492"/>
      <c r="B233" s="502" t="s">
        <v>731</v>
      </c>
      <c r="C233" s="566">
        <v>81427</v>
      </c>
      <c r="D233" s="564">
        <v>71155</v>
      </c>
      <c r="E233" s="565">
        <v>3576</v>
      </c>
      <c r="F233" s="564">
        <v>6696</v>
      </c>
    </row>
    <row r="234" spans="1:6" ht="18.75" customHeight="1" thickBot="1">
      <c r="A234" s="492"/>
      <c r="B234" s="502" t="s">
        <v>732</v>
      </c>
      <c r="C234" s="566">
        <v>56037</v>
      </c>
      <c r="D234" s="564">
        <v>45786</v>
      </c>
      <c r="E234" s="565">
        <v>261</v>
      </c>
      <c r="F234" s="564">
        <v>9990</v>
      </c>
    </row>
    <row r="235" spans="1:6" ht="18.75" customHeight="1" thickBot="1">
      <c r="A235" s="492"/>
      <c r="B235" s="502" t="s">
        <v>733</v>
      </c>
      <c r="C235" s="566">
        <v>191082</v>
      </c>
      <c r="D235" s="564">
        <v>86969</v>
      </c>
      <c r="E235" s="565">
        <v>68469</v>
      </c>
      <c r="F235" s="564">
        <v>35644</v>
      </c>
    </row>
    <row r="236" spans="1:6" ht="18.75" customHeight="1" thickBot="1">
      <c r="A236" s="492"/>
      <c r="B236" s="502" t="s">
        <v>734</v>
      </c>
      <c r="C236" s="566">
        <v>119162</v>
      </c>
      <c r="D236" s="564">
        <v>55139</v>
      </c>
      <c r="E236" s="565">
        <v>46646</v>
      </c>
      <c r="F236" s="564">
        <v>17377</v>
      </c>
    </row>
    <row r="237" spans="1:6" ht="18.75" customHeight="1" thickBot="1">
      <c r="A237" s="503"/>
      <c r="B237" s="502" t="s">
        <v>735</v>
      </c>
      <c r="C237" s="566">
        <v>24403</v>
      </c>
      <c r="D237" s="564">
        <v>18594</v>
      </c>
      <c r="E237" s="565">
        <v>4751</v>
      </c>
      <c r="F237" s="564">
        <v>1058</v>
      </c>
    </row>
    <row r="238" spans="1:6" ht="18.75" customHeight="1" thickBot="1">
      <c r="A238" s="504" t="s">
        <v>128</v>
      </c>
      <c r="B238" s="502" t="s">
        <v>736</v>
      </c>
      <c r="C238" s="566">
        <v>359723</v>
      </c>
      <c r="D238" s="564">
        <v>246413</v>
      </c>
      <c r="E238" s="565">
        <v>113310</v>
      </c>
      <c r="F238" s="564">
        <v>0</v>
      </c>
    </row>
    <row r="239" spans="1:6" ht="18.75" customHeight="1" thickBot="1">
      <c r="A239" s="492"/>
      <c r="B239" s="502" t="s">
        <v>737</v>
      </c>
      <c r="C239" s="566">
        <v>108154</v>
      </c>
      <c r="D239" s="564">
        <v>108154</v>
      </c>
      <c r="E239" s="565">
        <v>0</v>
      </c>
      <c r="F239" s="564">
        <v>0</v>
      </c>
    </row>
    <row r="240" spans="1:6" ht="18.75" customHeight="1" thickBot="1">
      <c r="A240" s="492"/>
      <c r="B240" s="502" t="s">
        <v>738</v>
      </c>
      <c r="C240" s="566">
        <v>124811</v>
      </c>
      <c r="D240" s="564">
        <v>117581</v>
      </c>
      <c r="E240" s="565">
        <v>6944</v>
      </c>
      <c r="F240" s="564">
        <v>286</v>
      </c>
    </row>
    <row r="241" spans="1:6" ht="18.75" customHeight="1" thickBot="1">
      <c r="A241" s="492"/>
      <c r="B241" s="502" t="s">
        <v>739</v>
      </c>
      <c r="C241" s="566">
        <v>165993</v>
      </c>
      <c r="D241" s="564">
        <v>152166</v>
      </c>
      <c r="E241" s="565">
        <v>5053</v>
      </c>
      <c r="F241" s="564">
        <v>8774</v>
      </c>
    </row>
    <row r="242" spans="1:6" ht="18.75" customHeight="1" thickBot="1">
      <c r="A242" s="492"/>
      <c r="B242" s="502" t="s">
        <v>740</v>
      </c>
      <c r="C242" s="566">
        <v>86708</v>
      </c>
      <c r="D242" s="564">
        <v>58582</v>
      </c>
      <c r="E242" s="565">
        <v>9730</v>
      </c>
      <c r="F242" s="564">
        <v>18396</v>
      </c>
    </row>
    <row r="243" spans="1:6" ht="18.75" customHeight="1" thickBot="1">
      <c r="A243" s="492"/>
      <c r="B243" s="502" t="s">
        <v>741</v>
      </c>
      <c r="C243" s="566">
        <v>61377</v>
      </c>
      <c r="D243" s="564">
        <v>45503</v>
      </c>
      <c r="E243" s="565">
        <v>878</v>
      </c>
      <c r="F243" s="564">
        <v>14996</v>
      </c>
    </row>
    <row r="244" spans="1:6" ht="18.75" customHeight="1" thickBot="1">
      <c r="A244" s="492"/>
      <c r="B244" s="502" t="s">
        <v>742</v>
      </c>
      <c r="C244" s="566">
        <v>140622</v>
      </c>
      <c r="D244" s="564">
        <v>134137</v>
      </c>
      <c r="E244" s="565">
        <v>0</v>
      </c>
      <c r="F244" s="564">
        <v>6485</v>
      </c>
    </row>
    <row r="245" spans="1:6" ht="18.75" customHeight="1" thickBot="1">
      <c r="A245" s="492"/>
      <c r="B245" s="502" t="s">
        <v>743</v>
      </c>
      <c r="C245" s="566">
        <v>53759</v>
      </c>
      <c r="D245" s="564">
        <v>50324</v>
      </c>
      <c r="E245" s="565">
        <v>0</v>
      </c>
      <c r="F245" s="564">
        <v>3435</v>
      </c>
    </row>
    <row r="246" spans="1:6" ht="18.75" customHeight="1" thickBot="1">
      <c r="A246" s="492"/>
      <c r="B246" s="502" t="s">
        <v>744</v>
      </c>
      <c r="C246" s="566">
        <v>175307</v>
      </c>
      <c r="D246" s="564">
        <v>151754</v>
      </c>
      <c r="E246" s="565">
        <v>15420</v>
      </c>
      <c r="F246" s="564">
        <v>8133</v>
      </c>
    </row>
    <row r="247" spans="1:6" ht="18.75" customHeight="1" thickBot="1">
      <c r="A247" s="503"/>
      <c r="B247" s="502" t="s">
        <v>745</v>
      </c>
      <c r="C247" s="566">
        <v>64061</v>
      </c>
      <c r="D247" s="564">
        <v>26767</v>
      </c>
      <c r="E247" s="565">
        <v>32937</v>
      </c>
      <c r="F247" s="564">
        <v>4357</v>
      </c>
    </row>
    <row r="248" spans="1:6" ht="18.75" customHeight="1" thickBot="1">
      <c r="A248" s="504" t="s">
        <v>22</v>
      </c>
      <c r="B248" s="502" t="s">
        <v>746</v>
      </c>
      <c r="C248" s="566">
        <v>248581</v>
      </c>
      <c r="D248" s="564">
        <v>197873</v>
      </c>
      <c r="E248" s="565">
        <v>49906</v>
      </c>
      <c r="F248" s="564">
        <v>802</v>
      </c>
    </row>
    <row r="249" spans="1:6" ht="18.75" customHeight="1" thickBot="1">
      <c r="A249" s="492"/>
      <c r="B249" s="502" t="s">
        <v>747</v>
      </c>
      <c r="C249" s="566">
        <v>221205</v>
      </c>
      <c r="D249" s="564">
        <v>205037</v>
      </c>
      <c r="E249" s="565">
        <v>8656</v>
      </c>
      <c r="F249" s="564">
        <v>7512</v>
      </c>
    </row>
    <row r="250" spans="1:6" ht="18.75" customHeight="1" thickBot="1">
      <c r="A250" s="492"/>
      <c r="B250" s="502" t="s">
        <v>748</v>
      </c>
      <c r="C250" s="566">
        <v>286918</v>
      </c>
      <c r="D250" s="564">
        <v>252645</v>
      </c>
      <c r="E250" s="565">
        <v>32352</v>
      </c>
      <c r="F250" s="564">
        <v>1921</v>
      </c>
    </row>
    <row r="251" spans="1:6" ht="18.75" customHeight="1" thickBot="1">
      <c r="A251" s="503"/>
      <c r="B251" s="502" t="s">
        <v>749</v>
      </c>
      <c r="C251" s="566">
        <v>187411</v>
      </c>
      <c r="D251" s="564">
        <v>168775</v>
      </c>
      <c r="E251" s="565">
        <v>14715</v>
      </c>
      <c r="F251" s="564">
        <v>3921</v>
      </c>
    </row>
    <row r="252" spans="1:6" ht="18.75" customHeight="1" thickBot="1">
      <c r="A252" s="504" t="s">
        <v>750</v>
      </c>
      <c r="B252" s="502" t="s">
        <v>751</v>
      </c>
      <c r="C252" s="566">
        <v>61323</v>
      </c>
      <c r="D252" s="564">
        <v>27644</v>
      </c>
      <c r="E252" s="565">
        <v>28325</v>
      </c>
      <c r="F252" s="564">
        <v>5354</v>
      </c>
    </row>
    <row r="253" spans="1:6" ht="18.75" customHeight="1" thickBot="1">
      <c r="A253" s="492"/>
      <c r="B253" s="502" t="s">
        <v>752</v>
      </c>
      <c r="C253" s="566">
        <v>191974</v>
      </c>
      <c r="D253" s="564">
        <v>104086</v>
      </c>
      <c r="E253" s="565">
        <v>69690</v>
      </c>
      <c r="F253" s="564">
        <v>18198</v>
      </c>
    </row>
    <row r="254" spans="1:6" ht="18.75" customHeight="1" thickBot="1">
      <c r="A254" s="492"/>
      <c r="B254" s="502" t="s">
        <v>753</v>
      </c>
      <c r="C254" s="566">
        <v>112830</v>
      </c>
      <c r="D254" s="564">
        <v>79249</v>
      </c>
      <c r="E254" s="565">
        <v>22480</v>
      </c>
      <c r="F254" s="564">
        <v>11101</v>
      </c>
    </row>
    <row r="255" spans="1:6" ht="18.75" customHeight="1" thickBot="1">
      <c r="A255" s="503"/>
      <c r="B255" s="502" t="s">
        <v>754</v>
      </c>
      <c r="C255" s="566">
        <v>54634</v>
      </c>
      <c r="D255" s="564">
        <v>54634</v>
      </c>
      <c r="E255" s="565">
        <v>0</v>
      </c>
      <c r="F255" s="564">
        <v>0</v>
      </c>
    </row>
    <row r="256" spans="1:6" ht="18.75" customHeight="1" thickBot="1">
      <c r="A256" s="504" t="s">
        <v>222</v>
      </c>
      <c r="B256" s="502" t="s">
        <v>755</v>
      </c>
      <c r="C256" s="566">
        <v>286869</v>
      </c>
      <c r="D256" s="564">
        <v>206149</v>
      </c>
      <c r="E256" s="565">
        <v>73172</v>
      </c>
      <c r="F256" s="564">
        <v>7548</v>
      </c>
    </row>
    <row r="257" spans="1:6" ht="18.75" customHeight="1" thickBot="1">
      <c r="A257" s="492"/>
      <c r="B257" s="502" t="s">
        <v>756</v>
      </c>
      <c r="C257" s="566">
        <v>151912</v>
      </c>
      <c r="D257" s="564">
        <v>125230</v>
      </c>
      <c r="E257" s="565">
        <v>17402</v>
      </c>
      <c r="F257" s="564">
        <v>9280</v>
      </c>
    </row>
    <row r="258" spans="1:6" ht="18.600000000000001" customHeight="1" thickBot="1">
      <c r="A258" s="492" t="s">
        <v>222</v>
      </c>
      <c r="B258" s="502" t="s">
        <v>757</v>
      </c>
      <c r="C258" s="566">
        <v>161897</v>
      </c>
      <c r="D258" s="564">
        <v>122049</v>
      </c>
      <c r="E258" s="565">
        <v>33578</v>
      </c>
      <c r="F258" s="564">
        <v>6270</v>
      </c>
    </row>
    <row r="259" spans="1:6" ht="18.600000000000001" customHeight="1" thickBot="1">
      <c r="A259" s="492"/>
      <c r="B259" s="502" t="s">
        <v>758</v>
      </c>
      <c r="C259" s="566">
        <v>91352</v>
      </c>
      <c r="D259" s="564">
        <v>83201</v>
      </c>
      <c r="E259" s="565">
        <v>3008</v>
      </c>
      <c r="F259" s="564">
        <v>5143</v>
      </c>
    </row>
    <row r="260" spans="1:6" ht="18.600000000000001" customHeight="1" thickBot="1">
      <c r="A260" s="492"/>
      <c r="B260" s="502" t="s">
        <v>759</v>
      </c>
      <c r="C260" s="566">
        <v>115606</v>
      </c>
      <c r="D260" s="564">
        <v>107422</v>
      </c>
      <c r="E260" s="565">
        <v>1058</v>
      </c>
      <c r="F260" s="564">
        <v>7126</v>
      </c>
    </row>
    <row r="261" spans="1:6" ht="18.600000000000001" customHeight="1" thickBot="1">
      <c r="A261" s="492"/>
      <c r="B261" s="502" t="s">
        <v>760</v>
      </c>
      <c r="C261" s="566">
        <v>69339</v>
      </c>
      <c r="D261" s="564">
        <v>66031</v>
      </c>
      <c r="E261" s="565">
        <v>2693</v>
      </c>
      <c r="F261" s="564">
        <v>615</v>
      </c>
    </row>
    <row r="262" spans="1:6" ht="18.600000000000001" customHeight="1" thickBot="1">
      <c r="A262" s="492"/>
      <c r="B262" s="502" t="s">
        <v>761</v>
      </c>
      <c r="C262" s="566">
        <v>54821</v>
      </c>
      <c r="D262" s="564">
        <v>54821</v>
      </c>
      <c r="E262" s="565">
        <v>0</v>
      </c>
      <c r="F262" s="564">
        <v>0</v>
      </c>
    </row>
    <row r="263" spans="1:6" ht="18.600000000000001" customHeight="1" thickBot="1">
      <c r="A263" s="503"/>
      <c r="B263" s="502" t="s">
        <v>762</v>
      </c>
      <c r="C263" s="566">
        <v>49347</v>
      </c>
      <c r="D263" s="564">
        <v>42447</v>
      </c>
      <c r="E263" s="565">
        <v>0</v>
      </c>
      <c r="F263" s="564">
        <v>6900</v>
      </c>
    </row>
    <row r="264" spans="1:6" ht="18.600000000000001" customHeight="1" thickBot="1">
      <c r="A264" s="504" t="s">
        <v>223</v>
      </c>
      <c r="B264" s="502" t="s">
        <v>763</v>
      </c>
      <c r="C264" s="566">
        <v>144602</v>
      </c>
      <c r="D264" s="564">
        <v>124340</v>
      </c>
      <c r="E264" s="565">
        <v>20262</v>
      </c>
      <c r="F264" s="564">
        <v>0</v>
      </c>
    </row>
    <row r="265" spans="1:6" ht="18.600000000000001" customHeight="1" thickBot="1">
      <c r="A265" s="492"/>
      <c r="B265" s="502" t="s">
        <v>764</v>
      </c>
      <c r="C265" s="566">
        <v>181806</v>
      </c>
      <c r="D265" s="564">
        <v>126248</v>
      </c>
      <c r="E265" s="565">
        <v>40868</v>
      </c>
      <c r="F265" s="564">
        <v>14690</v>
      </c>
    </row>
    <row r="266" spans="1:6" ht="18.600000000000001" customHeight="1" thickBot="1">
      <c r="A266" s="492"/>
      <c r="B266" s="502" t="s">
        <v>765</v>
      </c>
      <c r="C266" s="566">
        <v>463485</v>
      </c>
      <c r="D266" s="564">
        <v>302751</v>
      </c>
      <c r="E266" s="565">
        <v>150547</v>
      </c>
      <c r="F266" s="564">
        <v>10187</v>
      </c>
    </row>
    <row r="267" spans="1:6" ht="18.600000000000001" customHeight="1" thickBot="1">
      <c r="A267" s="492"/>
      <c r="B267" s="502" t="s">
        <v>766</v>
      </c>
      <c r="C267" s="566">
        <v>75045</v>
      </c>
      <c r="D267" s="564">
        <v>69955</v>
      </c>
      <c r="E267" s="565">
        <v>0</v>
      </c>
      <c r="F267" s="564">
        <v>5090</v>
      </c>
    </row>
    <row r="268" spans="1:6" ht="18.600000000000001" customHeight="1" thickBot="1">
      <c r="A268" s="492"/>
      <c r="B268" s="502" t="s">
        <v>767</v>
      </c>
      <c r="C268" s="566">
        <v>62355</v>
      </c>
      <c r="D268" s="564">
        <v>58944</v>
      </c>
      <c r="E268" s="565">
        <v>0</v>
      </c>
      <c r="F268" s="564">
        <v>3411</v>
      </c>
    </row>
    <row r="269" spans="1:6" ht="18.600000000000001" customHeight="1" thickBot="1">
      <c r="A269" s="492"/>
      <c r="B269" s="502" t="s">
        <v>768</v>
      </c>
      <c r="C269" s="566">
        <v>56046</v>
      </c>
      <c r="D269" s="564">
        <v>45710</v>
      </c>
      <c r="E269" s="565">
        <v>55</v>
      </c>
      <c r="F269" s="564">
        <v>10281</v>
      </c>
    </row>
    <row r="270" spans="1:6" ht="18.600000000000001" customHeight="1" thickBot="1">
      <c r="A270" s="492"/>
      <c r="B270" s="502" t="s">
        <v>769</v>
      </c>
      <c r="C270" s="566">
        <v>18589</v>
      </c>
      <c r="D270" s="564">
        <v>17675</v>
      </c>
      <c r="E270" s="565">
        <v>0</v>
      </c>
      <c r="F270" s="564">
        <v>914</v>
      </c>
    </row>
    <row r="271" spans="1:6" ht="18.600000000000001" customHeight="1" thickBot="1">
      <c r="A271" s="492"/>
      <c r="B271" s="502" t="s">
        <v>770</v>
      </c>
      <c r="C271" s="566">
        <v>26094</v>
      </c>
      <c r="D271" s="564">
        <v>23931</v>
      </c>
      <c r="E271" s="565">
        <v>0</v>
      </c>
      <c r="F271" s="564">
        <v>2163</v>
      </c>
    </row>
    <row r="272" spans="1:6" ht="18.600000000000001" customHeight="1" thickBot="1">
      <c r="A272" s="492"/>
      <c r="B272" s="502" t="s">
        <v>771</v>
      </c>
      <c r="C272" s="566">
        <v>80131</v>
      </c>
      <c r="D272" s="564">
        <v>43060</v>
      </c>
      <c r="E272" s="565">
        <v>24378</v>
      </c>
      <c r="F272" s="564">
        <v>12693</v>
      </c>
    </row>
    <row r="273" spans="1:6" ht="18.600000000000001" customHeight="1" thickBot="1">
      <c r="A273" s="492"/>
      <c r="B273" s="502" t="s">
        <v>772</v>
      </c>
      <c r="C273" s="566">
        <v>80892</v>
      </c>
      <c r="D273" s="564">
        <v>41260</v>
      </c>
      <c r="E273" s="565">
        <v>33180</v>
      </c>
      <c r="F273" s="564">
        <v>6452</v>
      </c>
    </row>
    <row r="274" spans="1:6" ht="18.600000000000001" customHeight="1" thickBot="1">
      <c r="A274" s="492"/>
      <c r="B274" s="502" t="s">
        <v>773</v>
      </c>
      <c r="C274" s="566">
        <v>81623</v>
      </c>
      <c r="D274" s="564">
        <v>72174</v>
      </c>
      <c r="E274" s="565">
        <v>0</v>
      </c>
      <c r="F274" s="564">
        <v>9449</v>
      </c>
    </row>
    <row r="275" spans="1:6" ht="18.600000000000001" customHeight="1" thickBot="1">
      <c r="A275" s="492"/>
      <c r="B275" s="502" t="s">
        <v>774</v>
      </c>
      <c r="C275" s="566">
        <v>131937</v>
      </c>
      <c r="D275" s="564">
        <v>119469</v>
      </c>
      <c r="E275" s="565">
        <v>8065</v>
      </c>
      <c r="F275" s="564">
        <v>4403</v>
      </c>
    </row>
    <row r="276" spans="1:6" ht="18.600000000000001" customHeight="1" thickBot="1">
      <c r="A276" s="492"/>
      <c r="B276" s="502" t="s">
        <v>775</v>
      </c>
      <c r="C276" s="566">
        <v>115849</v>
      </c>
      <c r="D276" s="564">
        <v>65092</v>
      </c>
      <c r="E276" s="565">
        <v>38277</v>
      </c>
      <c r="F276" s="564">
        <v>12480</v>
      </c>
    </row>
    <row r="277" spans="1:6" ht="18.600000000000001" customHeight="1" thickBot="1">
      <c r="A277" s="492"/>
      <c r="B277" s="502" t="s">
        <v>776</v>
      </c>
      <c r="C277" s="566">
        <v>110431</v>
      </c>
      <c r="D277" s="564">
        <v>75008</v>
      </c>
      <c r="E277" s="565">
        <v>24056</v>
      </c>
      <c r="F277" s="564">
        <v>11367</v>
      </c>
    </row>
    <row r="278" spans="1:6" ht="18.600000000000001" customHeight="1" thickBot="1">
      <c r="A278" s="492"/>
      <c r="B278" s="502" t="s">
        <v>777</v>
      </c>
      <c r="C278" s="566">
        <v>89747</v>
      </c>
      <c r="D278" s="564">
        <v>64033</v>
      </c>
      <c r="E278" s="565">
        <v>19007</v>
      </c>
      <c r="F278" s="564">
        <v>6707</v>
      </c>
    </row>
    <row r="279" spans="1:6" ht="18.600000000000001" customHeight="1" thickBot="1">
      <c r="A279" s="492"/>
      <c r="B279" s="502" t="s">
        <v>778</v>
      </c>
      <c r="C279" s="566">
        <v>35636</v>
      </c>
      <c r="D279" s="564">
        <v>28100</v>
      </c>
      <c r="E279" s="565">
        <v>1455</v>
      </c>
      <c r="F279" s="564">
        <v>6081</v>
      </c>
    </row>
    <row r="280" spans="1:6" ht="18.600000000000001" customHeight="1" thickBot="1">
      <c r="A280" s="503"/>
      <c r="B280" s="502" t="s">
        <v>779</v>
      </c>
      <c r="C280" s="566">
        <v>28175</v>
      </c>
      <c r="D280" s="564">
        <v>22735</v>
      </c>
      <c r="E280" s="565">
        <v>0</v>
      </c>
      <c r="F280" s="564">
        <v>5440</v>
      </c>
    </row>
    <row r="281" spans="1:6" ht="18.600000000000001" customHeight="1" thickBot="1">
      <c r="A281" s="504" t="s">
        <v>224</v>
      </c>
      <c r="B281" s="502" t="s">
        <v>780</v>
      </c>
      <c r="C281" s="566">
        <v>300732</v>
      </c>
      <c r="D281" s="564">
        <v>224848</v>
      </c>
      <c r="E281" s="565">
        <v>68308</v>
      </c>
      <c r="F281" s="564">
        <v>7576</v>
      </c>
    </row>
    <row r="282" spans="1:6" ht="18.600000000000001" customHeight="1" thickBot="1">
      <c r="A282" s="492"/>
      <c r="B282" s="502" t="s">
        <v>781</v>
      </c>
      <c r="C282" s="566">
        <v>221983</v>
      </c>
      <c r="D282" s="564">
        <v>160003</v>
      </c>
      <c r="E282" s="565">
        <v>54285</v>
      </c>
      <c r="F282" s="564">
        <v>7695</v>
      </c>
    </row>
    <row r="283" spans="1:6" ht="18.600000000000001" customHeight="1" thickBot="1">
      <c r="A283" s="492"/>
      <c r="B283" s="502" t="s">
        <v>782</v>
      </c>
      <c r="C283" s="566">
        <v>95415</v>
      </c>
      <c r="D283" s="564">
        <v>75371</v>
      </c>
      <c r="E283" s="565">
        <v>14879</v>
      </c>
      <c r="F283" s="564">
        <v>5165</v>
      </c>
    </row>
    <row r="284" spans="1:6" ht="18.600000000000001" customHeight="1" thickBot="1">
      <c r="A284" s="492"/>
      <c r="B284" s="502" t="s">
        <v>783</v>
      </c>
      <c r="C284" s="566">
        <v>45275</v>
      </c>
      <c r="D284" s="564">
        <v>42160</v>
      </c>
      <c r="E284" s="565">
        <v>0</v>
      </c>
      <c r="F284" s="564">
        <v>3115</v>
      </c>
    </row>
    <row r="285" spans="1:6" ht="18.600000000000001" customHeight="1" thickBot="1">
      <c r="A285" s="492"/>
      <c r="B285" s="502" t="s">
        <v>784</v>
      </c>
      <c r="C285" s="566">
        <v>359981</v>
      </c>
      <c r="D285" s="564">
        <v>311522</v>
      </c>
      <c r="E285" s="565">
        <v>38317</v>
      </c>
      <c r="F285" s="564">
        <v>10142</v>
      </c>
    </row>
    <row r="286" spans="1:6" ht="18.600000000000001" customHeight="1" thickBot="1">
      <c r="A286" s="492"/>
      <c r="B286" s="502" t="s">
        <v>785</v>
      </c>
      <c r="C286" s="566">
        <v>262585</v>
      </c>
      <c r="D286" s="564">
        <v>204504</v>
      </c>
      <c r="E286" s="565">
        <v>47613</v>
      </c>
      <c r="F286" s="564">
        <v>10468</v>
      </c>
    </row>
    <row r="287" spans="1:6" ht="18.600000000000001" customHeight="1" thickBot="1">
      <c r="A287" s="492"/>
      <c r="B287" s="502" t="s">
        <v>786</v>
      </c>
      <c r="C287" s="566">
        <v>45863</v>
      </c>
      <c r="D287" s="564">
        <v>45214</v>
      </c>
      <c r="E287" s="565">
        <v>466</v>
      </c>
      <c r="F287" s="564">
        <v>183</v>
      </c>
    </row>
    <row r="288" spans="1:6" ht="18.600000000000001" customHeight="1" thickBot="1">
      <c r="A288" s="492"/>
      <c r="B288" s="502" t="s">
        <v>787</v>
      </c>
      <c r="C288" s="566">
        <v>40257</v>
      </c>
      <c r="D288" s="564">
        <v>36929</v>
      </c>
      <c r="E288" s="565">
        <v>0</v>
      </c>
      <c r="F288" s="564">
        <v>3328</v>
      </c>
    </row>
    <row r="289" spans="1:6" ht="18.600000000000001" customHeight="1" thickBot="1">
      <c r="A289" s="503"/>
      <c r="B289" s="502" t="s">
        <v>788</v>
      </c>
      <c r="C289" s="566">
        <v>24101</v>
      </c>
      <c r="D289" s="564">
        <v>20086</v>
      </c>
      <c r="E289" s="565">
        <v>0</v>
      </c>
      <c r="F289" s="564">
        <v>4015</v>
      </c>
    </row>
    <row r="290" spans="1:6" ht="18.600000000000001" customHeight="1" thickBot="1">
      <c r="A290" s="504" t="s">
        <v>789</v>
      </c>
      <c r="B290" s="502" t="s">
        <v>790</v>
      </c>
      <c r="C290" s="566">
        <v>107234</v>
      </c>
      <c r="D290" s="564">
        <v>92817</v>
      </c>
      <c r="E290" s="565">
        <v>0</v>
      </c>
      <c r="F290" s="564">
        <v>14417</v>
      </c>
    </row>
    <row r="291" spans="1:6" ht="18.600000000000001" customHeight="1" thickBot="1">
      <c r="A291" s="492"/>
      <c r="B291" s="502" t="s">
        <v>791</v>
      </c>
      <c r="C291" s="566">
        <v>155708</v>
      </c>
      <c r="D291" s="564">
        <v>132933</v>
      </c>
      <c r="E291" s="565">
        <v>14500</v>
      </c>
      <c r="F291" s="564">
        <v>8275</v>
      </c>
    </row>
    <row r="292" spans="1:6" ht="18.600000000000001" customHeight="1" thickBot="1">
      <c r="A292" s="492"/>
      <c r="B292" s="502" t="s">
        <v>792</v>
      </c>
      <c r="C292" s="566">
        <v>298846</v>
      </c>
      <c r="D292" s="564">
        <v>181312</v>
      </c>
      <c r="E292" s="565">
        <v>92015</v>
      </c>
      <c r="F292" s="564">
        <v>25519</v>
      </c>
    </row>
    <row r="293" spans="1:6" ht="18.600000000000001" customHeight="1" thickBot="1">
      <c r="A293" s="503"/>
      <c r="B293" s="502" t="s">
        <v>793</v>
      </c>
      <c r="C293" s="566">
        <v>258522</v>
      </c>
      <c r="D293" s="564">
        <v>209623</v>
      </c>
      <c r="E293" s="565">
        <v>16828</v>
      </c>
      <c r="F293" s="564">
        <v>32071</v>
      </c>
    </row>
    <row r="294" spans="1:6" ht="18.600000000000001" customHeight="1" thickBot="1">
      <c r="A294" s="504" t="s">
        <v>132</v>
      </c>
      <c r="B294" s="502" t="s">
        <v>794</v>
      </c>
      <c r="C294" s="566">
        <v>298631</v>
      </c>
      <c r="D294" s="564">
        <v>228567</v>
      </c>
      <c r="E294" s="565">
        <v>58810</v>
      </c>
      <c r="F294" s="564">
        <v>11254</v>
      </c>
    </row>
    <row r="295" spans="1:6" ht="18.600000000000001" customHeight="1" thickBot="1">
      <c r="A295" s="492"/>
      <c r="B295" s="502" t="s">
        <v>795</v>
      </c>
      <c r="C295" s="566">
        <v>215878</v>
      </c>
      <c r="D295" s="564">
        <v>173338</v>
      </c>
      <c r="E295" s="565">
        <v>35080</v>
      </c>
      <c r="F295" s="564">
        <v>7460</v>
      </c>
    </row>
    <row r="296" spans="1:6" ht="18.600000000000001" customHeight="1" thickBot="1">
      <c r="A296" s="492"/>
      <c r="B296" s="502" t="s">
        <v>796</v>
      </c>
      <c r="C296" s="566">
        <v>67111</v>
      </c>
      <c r="D296" s="564">
        <v>60618</v>
      </c>
      <c r="E296" s="565">
        <v>0</v>
      </c>
      <c r="F296" s="564">
        <v>6493</v>
      </c>
    </row>
    <row r="297" spans="1:6" ht="18.600000000000001" customHeight="1" thickBot="1">
      <c r="A297" s="492"/>
      <c r="B297" s="502" t="s">
        <v>797</v>
      </c>
      <c r="C297" s="566">
        <v>194149</v>
      </c>
      <c r="D297" s="564">
        <v>167661</v>
      </c>
      <c r="E297" s="565">
        <v>10672</v>
      </c>
      <c r="F297" s="564">
        <v>15816</v>
      </c>
    </row>
    <row r="298" spans="1:6" ht="18.600000000000001" customHeight="1" thickBot="1">
      <c r="A298" s="492"/>
      <c r="B298" s="502" t="s">
        <v>798</v>
      </c>
      <c r="C298" s="566">
        <v>93182</v>
      </c>
      <c r="D298" s="564">
        <v>81298</v>
      </c>
      <c r="E298" s="565">
        <v>1404</v>
      </c>
      <c r="F298" s="564">
        <v>10480</v>
      </c>
    </row>
    <row r="299" spans="1:6" ht="18.600000000000001" customHeight="1" thickBot="1">
      <c r="A299" s="492"/>
      <c r="B299" s="502" t="s">
        <v>799</v>
      </c>
      <c r="C299" s="566">
        <v>92039</v>
      </c>
      <c r="D299" s="564">
        <v>85978</v>
      </c>
      <c r="E299" s="565">
        <v>0</v>
      </c>
      <c r="F299" s="564">
        <v>6061</v>
      </c>
    </row>
    <row r="300" spans="1:6" ht="18.600000000000001" customHeight="1" thickBot="1">
      <c r="A300" s="492"/>
      <c r="B300" s="502" t="s">
        <v>800</v>
      </c>
      <c r="C300" s="566">
        <v>34015</v>
      </c>
      <c r="D300" s="564">
        <v>34015</v>
      </c>
      <c r="E300" s="565">
        <v>0</v>
      </c>
      <c r="F300" s="564">
        <v>0</v>
      </c>
    </row>
    <row r="301" spans="1:6" ht="18.600000000000001" customHeight="1" thickBot="1">
      <c r="A301" s="492"/>
      <c r="B301" s="502" t="s">
        <v>801</v>
      </c>
      <c r="C301" s="566">
        <v>2453</v>
      </c>
      <c r="D301" s="564">
        <v>2453</v>
      </c>
      <c r="E301" s="565">
        <v>0</v>
      </c>
      <c r="F301" s="564">
        <v>0</v>
      </c>
    </row>
    <row r="302" spans="1:6" ht="18.600000000000001" customHeight="1" thickBot="1">
      <c r="A302" s="492"/>
      <c r="B302" s="502" t="s">
        <v>802</v>
      </c>
      <c r="C302" s="566">
        <v>259614</v>
      </c>
      <c r="D302" s="564">
        <v>239417</v>
      </c>
      <c r="E302" s="565">
        <v>20197</v>
      </c>
      <c r="F302" s="564">
        <v>0</v>
      </c>
    </row>
    <row r="303" spans="1:6" ht="18.600000000000001" customHeight="1" thickBot="1">
      <c r="A303" s="503"/>
      <c r="B303" s="502" t="s">
        <v>803</v>
      </c>
      <c r="C303" s="566">
        <v>39043</v>
      </c>
      <c r="D303" s="564">
        <v>0</v>
      </c>
      <c r="E303" s="565">
        <v>0</v>
      </c>
      <c r="F303" s="564">
        <v>39043</v>
      </c>
    </row>
    <row r="304" spans="1:6" ht="18.600000000000001" customHeight="1" thickBot="1">
      <c r="A304" s="504" t="s">
        <v>23</v>
      </c>
      <c r="B304" s="502" t="s">
        <v>804</v>
      </c>
      <c r="C304" s="566">
        <v>207238</v>
      </c>
      <c r="D304" s="564">
        <v>124545</v>
      </c>
      <c r="E304" s="565">
        <v>82693</v>
      </c>
      <c r="F304" s="564">
        <v>0</v>
      </c>
    </row>
    <row r="305" spans="1:6" ht="18.600000000000001" customHeight="1" thickBot="1">
      <c r="A305" s="492"/>
      <c r="B305" s="502" t="s">
        <v>805</v>
      </c>
      <c r="C305" s="566">
        <v>87493</v>
      </c>
      <c r="D305" s="564">
        <v>68774</v>
      </c>
      <c r="E305" s="565">
        <v>13373</v>
      </c>
      <c r="F305" s="564">
        <v>5346</v>
      </c>
    </row>
    <row r="306" spans="1:6" ht="18.600000000000001" customHeight="1" thickBot="1">
      <c r="A306" s="492"/>
      <c r="B306" s="502" t="s">
        <v>806</v>
      </c>
      <c r="C306" s="566">
        <v>97477</v>
      </c>
      <c r="D306" s="564">
        <v>69538</v>
      </c>
      <c r="E306" s="565">
        <v>23120</v>
      </c>
      <c r="F306" s="564">
        <v>4819</v>
      </c>
    </row>
    <row r="307" spans="1:6" ht="18.600000000000001" customHeight="1" thickBot="1">
      <c r="A307" s="492"/>
      <c r="B307" s="502" t="s">
        <v>807</v>
      </c>
      <c r="C307" s="566">
        <v>62368</v>
      </c>
      <c r="D307" s="564">
        <v>54031</v>
      </c>
      <c r="E307" s="565">
        <v>0</v>
      </c>
      <c r="F307" s="564">
        <v>8337</v>
      </c>
    </row>
    <row r="308" spans="1:6" ht="18" customHeight="1" thickBot="1">
      <c r="A308" s="492"/>
      <c r="B308" s="502" t="s">
        <v>808</v>
      </c>
      <c r="C308" s="566">
        <v>127131</v>
      </c>
      <c r="D308" s="564">
        <v>98745</v>
      </c>
      <c r="E308" s="565">
        <v>28386</v>
      </c>
      <c r="F308" s="564">
        <v>0</v>
      </c>
    </row>
    <row r="309" spans="1:6" ht="18" customHeight="1" thickBot="1">
      <c r="A309" s="492" t="s">
        <v>23</v>
      </c>
      <c r="B309" s="502" t="s">
        <v>809</v>
      </c>
      <c r="C309" s="566">
        <v>93078</v>
      </c>
      <c r="D309" s="564">
        <v>79171</v>
      </c>
      <c r="E309" s="565">
        <v>5150</v>
      </c>
      <c r="F309" s="564">
        <v>8757</v>
      </c>
    </row>
    <row r="310" spans="1:6" ht="18" customHeight="1" thickBot="1">
      <c r="A310" s="492"/>
      <c r="B310" s="502" t="s">
        <v>810</v>
      </c>
      <c r="C310" s="566">
        <v>47370</v>
      </c>
      <c r="D310" s="564">
        <v>44227</v>
      </c>
      <c r="E310" s="565">
        <v>91</v>
      </c>
      <c r="F310" s="564">
        <v>3052</v>
      </c>
    </row>
    <row r="311" spans="1:6" ht="18" customHeight="1" thickBot="1">
      <c r="A311" s="492"/>
      <c r="B311" s="502" t="s">
        <v>811</v>
      </c>
      <c r="C311" s="566">
        <v>115660</v>
      </c>
      <c r="D311" s="564">
        <v>75997</v>
      </c>
      <c r="E311" s="565">
        <v>28471</v>
      </c>
      <c r="F311" s="564">
        <v>11192</v>
      </c>
    </row>
    <row r="312" spans="1:6" ht="18" customHeight="1" thickBot="1">
      <c r="A312" s="492"/>
      <c r="B312" s="502" t="s">
        <v>812</v>
      </c>
      <c r="C312" s="566">
        <v>64116</v>
      </c>
      <c r="D312" s="564">
        <v>48098</v>
      </c>
      <c r="E312" s="565">
        <v>12818</v>
      </c>
      <c r="F312" s="564">
        <v>3200</v>
      </c>
    </row>
    <row r="313" spans="1:6" ht="18" customHeight="1" thickBot="1">
      <c r="A313" s="492"/>
      <c r="B313" s="502" t="s">
        <v>813</v>
      </c>
      <c r="C313" s="566">
        <v>86813</v>
      </c>
      <c r="D313" s="564">
        <v>67564</v>
      </c>
      <c r="E313" s="565">
        <v>13691</v>
      </c>
      <c r="F313" s="564">
        <v>5558</v>
      </c>
    </row>
    <row r="314" spans="1:6" ht="18" customHeight="1" thickBot="1">
      <c r="A314" s="492"/>
      <c r="B314" s="502" t="s">
        <v>814</v>
      </c>
      <c r="C314" s="566">
        <v>76305</v>
      </c>
      <c r="D314" s="564">
        <v>49871</v>
      </c>
      <c r="E314" s="565">
        <v>23133</v>
      </c>
      <c r="F314" s="564">
        <v>3301</v>
      </c>
    </row>
    <row r="315" spans="1:6" ht="18" customHeight="1" thickBot="1">
      <c r="A315" s="492"/>
      <c r="B315" s="502" t="s">
        <v>815</v>
      </c>
      <c r="C315" s="566">
        <v>40673</v>
      </c>
      <c r="D315" s="564">
        <v>34848</v>
      </c>
      <c r="E315" s="565">
        <v>145</v>
      </c>
      <c r="F315" s="564">
        <v>5680</v>
      </c>
    </row>
    <row r="316" spans="1:6" ht="18" customHeight="1" thickBot="1">
      <c r="A316" s="492"/>
      <c r="B316" s="502" t="s">
        <v>816</v>
      </c>
      <c r="C316" s="566">
        <v>377180</v>
      </c>
      <c r="D316" s="564">
        <v>313868</v>
      </c>
      <c r="E316" s="565">
        <v>63312</v>
      </c>
      <c r="F316" s="564">
        <v>0</v>
      </c>
    </row>
    <row r="317" spans="1:6" ht="18" customHeight="1" thickBot="1">
      <c r="A317" s="503"/>
      <c r="B317" s="502" t="s">
        <v>817</v>
      </c>
      <c r="C317" s="566">
        <v>39260</v>
      </c>
      <c r="D317" s="564">
        <v>0</v>
      </c>
      <c r="E317" s="565">
        <v>0</v>
      </c>
      <c r="F317" s="564">
        <v>39260</v>
      </c>
    </row>
    <row r="318" spans="1:6" ht="18" customHeight="1" thickBot="1">
      <c r="A318" s="504" t="s">
        <v>24</v>
      </c>
      <c r="B318" s="502" t="s">
        <v>818</v>
      </c>
      <c r="C318" s="566">
        <v>244670</v>
      </c>
      <c r="D318" s="564">
        <v>204990</v>
      </c>
      <c r="E318" s="565">
        <v>34284</v>
      </c>
      <c r="F318" s="564">
        <v>5396</v>
      </c>
    </row>
    <row r="319" spans="1:6" ht="18" customHeight="1" thickBot="1">
      <c r="A319" s="492"/>
      <c r="B319" s="502" t="s">
        <v>819</v>
      </c>
      <c r="C319" s="566">
        <v>238915</v>
      </c>
      <c r="D319" s="564">
        <v>220198</v>
      </c>
      <c r="E319" s="565">
        <v>16568</v>
      </c>
      <c r="F319" s="564">
        <v>2149</v>
      </c>
    </row>
    <row r="320" spans="1:6" ht="18" customHeight="1" thickBot="1">
      <c r="A320" s="492"/>
      <c r="B320" s="502" t="s">
        <v>820</v>
      </c>
      <c r="C320" s="566">
        <v>173795</v>
      </c>
      <c r="D320" s="564">
        <v>137051</v>
      </c>
      <c r="E320" s="565">
        <v>35630</v>
      </c>
      <c r="F320" s="564">
        <v>1114</v>
      </c>
    </row>
    <row r="321" spans="1:6" ht="18" customHeight="1" thickBot="1">
      <c r="A321" s="492"/>
      <c r="B321" s="502" t="s">
        <v>821</v>
      </c>
      <c r="C321" s="566">
        <v>109032</v>
      </c>
      <c r="D321" s="564">
        <v>102670</v>
      </c>
      <c r="E321" s="565">
        <v>0</v>
      </c>
      <c r="F321" s="564">
        <v>6362</v>
      </c>
    </row>
    <row r="322" spans="1:6" ht="18" customHeight="1" thickBot="1">
      <c r="A322" s="492"/>
      <c r="B322" s="502" t="s">
        <v>822</v>
      </c>
      <c r="C322" s="566">
        <v>133675</v>
      </c>
      <c r="D322" s="564">
        <v>124302</v>
      </c>
      <c r="E322" s="565">
        <v>1391</v>
      </c>
      <c r="F322" s="564">
        <v>7982</v>
      </c>
    </row>
    <row r="323" spans="1:6" ht="18" customHeight="1" thickBot="1">
      <c r="A323" s="492"/>
      <c r="B323" s="502" t="s">
        <v>823</v>
      </c>
      <c r="C323" s="566">
        <v>166785</v>
      </c>
      <c r="D323" s="564">
        <v>150532</v>
      </c>
      <c r="E323" s="565">
        <v>9459</v>
      </c>
      <c r="F323" s="564">
        <v>6794</v>
      </c>
    </row>
    <row r="324" spans="1:6" ht="18" customHeight="1" thickBot="1">
      <c r="A324" s="492"/>
      <c r="B324" s="502" t="s">
        <v>824</v>
      </c>
      <c r="C324" s="566">
        <v>153515</v>
      </c>
      <c r="D324" s="564">
        <v>145701</v>
      </c>
      <c r="E324" s="565">
        <v>0</v>
      </c>
      <c r="F324" s="564">
        <v>7814</v>
      </c>
    </row>
    <row r="325" spans="1:6" ht="18" customHeight="1" thickBot="1">
      <c r="A325" s="492"/>
      <c r="B325" s="502" t="s">
        <v>825</v>
      </c>
      <c r="C325" s="566">
        <v>139678</v>
      </c>
      <c r="D325" s="564">
        <v>136662</v>
      </c>
      <c r="E325" s="565">
        <v>2452</v>
      </c>
      <c r="F325" s="564">
        <v>564</v>
      </c>
    </row>
    <row r="326" spans="1:6" ht="18" customHeight="1" thickBot="1">
      <c r="A326" s="492"/>
      <c r="B326" s="502" t="s">
        <v>826</v>
      </c>
      <c r="C326" s="566">
        <v>106725</v>
      </c>
      <c r="D326" s="564">
        <v>103031</v>
      </c>
      <c r="E326" s="565">
        <v>0</v>
      </c>
      <c r="F326" s="564">
        <v>3694</v>
      </c>
    </row>
    <row r="327" spans="1:6" ht="18" customHeight="1" thickBot="1">
      <c r="A327" s="492"/>
      <c r="B327" s="502" t="s">
        <v>827</v>
      </c>
      <c r="C327" s="566">
        <v>132611</v>
      </c>
      <c r="D327" s="564">
        <v>123182</v>
      </c>
      <c r="E327" s="565">
        <v>0</v>
      </c>
      <c r="F327" s="564">
        <v>9429</v>
      </c>
    </row>
    <row r="328" spans="1:6" ht="18" customHeight="1" thickBot="1">
      <c r="A328" s="492"/>
      <c r="B328" s="502" t="s">
        <v>828</v>
      </c>
      <c r="C328" s="566">
        <v>289039</v>
      </c>
      <c r="D328" s="564">
        <v>261373</v>
      </c>
      <c r="E328" s="565">
        <v>18782</v>
      </c>
      <c r="F328" s="564">
        <v>8884</v>
      </c>
    </row>
    <row r="329" spans="1:6" ht="18" customHeight="1" thickBot="1">
      <c r="A329" s="503"/>
      <c r="B329" s="502" t="s">
        <v>829</v>
      </c>
      <c r="C329" s="566">
        <v>288983</v>
      </c>
      <c r="D329" s="564">
        <v>257162</v>
      </c>
      <c r="E329" s="565">
        <v>19088</v>
      </c>
      <c r="F329" s="564">
        <v>12733</v>
      </c>
    </row>
    <row r="330" spans="1:6" ht="18" customHeight="1" thickBot="1">
      <c r="A330" s="504" t="s">
        <v>25</v>
      </c>
      <c r="B330" s="502" t="s">
        <v>830</v>
      </c>
      <c r="C330" s="566">
        <v>205198</v>
      </c>
      <c r="D330" s="564">
        <v>140613</v>
      </c>
      <c r="E330" s="565">
        <v>62552</v>
      </c>
      <c r="F330" s="564">
        <v>2033</v>
      </c>
    </row>
    <row r="331" spans="1:6" ht="18" customHeight="1" thickBot="1">
      <c r="A331" s="492"/>
      <c r="B331" s="502" t="s">
        <v>831</v>
      </c>
      <c r="C331" s="566">
        <v>120814</v>
      </c>
      <c r="D331" s="564">
        <v>99334</v>
      </c>
      <c r="E331" s="565">
        <v>21480</v>
      </c>
      <c r="F331" s="564">
        <v>0</v>
      </c>
    </row>
    <row r="332" spans="1:6" ht="18" customHeight="1" thickBot="1">
      <c r="A332" s="492"/>
      <c r="B332" s="502" t="s">
        <v>832</v>
      </c>
      <c r="C332" s="566">
        <v>100882</v>
      </c>
      <c r="D332" s="564">
        <v>64920</v>
      </c>
      <c r="E332" s="565">
        <v>29091</v>
      </c>
      <c r="F332" s="564">
        <v>6871</v>
      </c>
    </row>
    <row r="333" spans="1:6" ht="18" customHeight="1" thickBot="1">
      <c r="A333" s="492"/>
      <c r="B333" s="502" t="s">
        <v>833</v>
      </c>
      <c r="C333" s="566">
        <v>107607</v>
      </c>
      <c r="D333" s="564">
        <v>75177</v>
      </c>
      <c r="E333" s="565">
        <v>32430</v>
      </c>
      <c r="F333" s="564">
        <v>0</v>
      </c>
    </row>
    <row r="334" spans="1:6" ht="18" customHeight="1" thickBot="1">
      <c r="A334" s="492"/>
      <c r="B334" s="502" t="s">
        <v>834</v>
      </c>
      <c r="C334" s="566">
        <v>142623</v>
      </c>
      <c r="D334" s="564">
        <v>74338</v>
      </c>
      <c r="E334" s="565">
        <v>68285</v>
      </c>
      <c r="F334" s="564">
        <v>0</v>
      </c>
    </row>
    <row r="335" spans="1:6" ht="18" customHeight="1" thickBot="1">
      <c r="A335" s="492"/>
      <c r="B335" s="502" t="s">
        <v>835</v>
      </c>
      <c r="C335" s="566">
        <v>129232</v>
      </c>
      <c r="D335" s="564">
        <v>87356</v>
      </c>
      <c r="E335" s="565">
        <v>32906</v>
      </c>
      <c r="F335" s="564">
        <v>8970</v>
      </c>
    </row>
    <row r="336" spans="1:6" ht="18" customHeight="1" thickBot="1">
      <c r="A336" s="492"/>
      <c r="B336" s="502" t="s">
        <v>836</v>
      </c>
      <c r="C336" s="566">
        <v>58816</v>
      </c>
      <c r="D336" s="564">
        <v>42591</v>
      </c>
      <c r="E336" s="565">
        <v>10189</v>
      </c>
      <c r="F336" s="564">
        <v>6036</v>
      </c>
    </row>
    <row r="337" spans="1:6" ht="18" customHeight="1" thickBot="1">
      <c r="A337" s="492"/>
      <c r="B337" s="502" t="s">
        <v>837</v>
      </c>
      <c r="C337" s="566">
        <v>64195</v>
      </c>
      <c r="D337" s="564">
        <v>44809</v>
      </c>
      <c r="E337" s="565">
        <v>15547</v>
      </c>
      <c r="F337" s="564">
        <v>3839</v>
      </c>
    </row>
    <row r="338" spans="1:6" ht="18" customHeight="1" thickBot="1">
      <c r="A338" s="492"/>
      <c r="B338" s="502" t="s">
        <v>838</v>
      </c>
      <c r="C338" s="566">
        <v>84502</v>
      </c>
      <c r="D338" s="564">
        <v>72252</v>
      </c>
      <c r="E338" s="565">
        <v>1884</v>
      </c>
      <c r="F338" s="564">
        <v>10366</v>
      </c>
    </row>
    <row r="339" spans="1:6" ht="18" customHeight="1" thickBot="1">
      <c r="A339" s="492"/>
      <c r="B339" s="502" t="s">
        <v>839</v>
      </c>
      <c r="C339" s="566">
        <v>74993</v>
      </c>
      <c r="D339" s="564">
        <v>48761</v>
      </c>
      <c r="E339" s="565">
        <v>21792</v>
      </c>
      <c r="F339" s="564">
        <v>4440</v>
      </c>
    </row>
    <row r="340" spans="1:6" ht="18" customHeight="1" thickBot="1">
      <c r="A340" s="492"/>
      <c r="B340" s="502" t="s">
        <v>840</v>
      </c>
      <c r="C340" s="566">
        <v>26410</v>
      </c>
      <c r="D340" s="564">
        <v>19764</v>
      </c>
      <c r="E340" s="565">
        <v>785</v>
      </c>
      <c r="F340" s="564">
        <v>5861</v>
      </c>
    </row>
    <row r="341" spans="1:6" ht="18" customHeight="1" thickBot="1">
      <c r="A341" s="492"/>
      <c r="B341" s="502" t="s">
        <v>841</v>
      </c>
      <c r="C341" s="566">
        <v>41806</v>
      </c>
      <c r="D341" s="564">
        <v>31497</v>
      </c>
      <c r="E341" s="565">
        <v>5566</v>
      </c>
      <c r="F341" s="564">
        <v>4743</v>
      </c>
    </row>
    <row r="342" spans="1:6" ht="18" customHeight="1" thickBot="1">
      <c r="A342" s="492"/>
      <c r="B342" s="502" t="s">
        <v>842</v>
      </c>
      <c r="C342" s="566">
        <v>31152</v>
      </c>
      <c r="D342" s="564">
        <v>27612</v>
      </c>
      <c r="E342" s="565">
        <v>0</v>
      </c>
      <c r="F342" s="564">
        <v>3540</v>
      </c>
    </row>
    <row r="343" spans="1:6" ht="18" customHeight="1" thickBot="1">
      <c r="A343" s="492"/>
      <c r="B343" s="502" t="s">
        <v>843</v>
      </c>
      <c r="C343" s="566">
        <v>40522</v>
      </c>
      <c r="D343" s="564">
        <v>33066</v>
      </c>
      <c r="E343" s="565">
        <v>0</v>
      </c>
      <c r="F343" s="564">
        <v>7456</v>
      </c>
    </row>
    <row r="344" spans="1:6" ht="18" customHeight="1" thickBot="1">
      <c r="A344" s="492"/>
      <c r="B344" s="502" t="s">
        <v>844</v>
      </c>
      <c r="C344" s="566">
        <v>48519</v>
      </c>
      <c r="D344" s="564">
        <v>40405</v>
      </c>
      <c r="E344" s="565">
        <v>8114</v>
      </c>
      <c r="F344" s="564">
        <v>0</v>
      </c>
    </row>
    <row r="345" spans="1:6" ht="18" customHeight="1" thickBot="1">
      <c r="A345" s="492"/>
      <c r="B345" s="502" t="s">
        <v>845</v>
      </c>
      <c r="C345" s="566">
        <v>140690</v>
      </c>
      <c r="D345" s="564">
        <v>79267</v>
      </c>
      <c r="E345" s="565">
        <v>52041</v>
      </c>
      <c r="F345" s="564">
        <v>9382</v>
      </c>
    </row>
    <row r="346" spans="1:6" ht="18" customHeight="1" thickBot="1">
      <c r="A346" s="492"/>
      <c r="B346" s="502" t="s">
        <v>846</v>
      </c>
      <c r="C346" s="566">
        <v>50267</v>
      </c>
      <c r="D346" s="564">
        <v>26655</v>
      </c>
      <c r="E346" s="565">
        <v>18563</v>
      </c>
      <c r="F346" s="564">
        <v>5049</v>
      </c>
    </row>
    <row r="347" spans="1:6" ht="18" customHeight="1" thickBot="1">
      <c r="A347" s="492"/>
      <c r="B347" s="502" t="s">
        <v>847</v>
      </c>
      <c r="C347" s="566">
        <v>86016</v>
      </c>
      <c r="D347" s="564">
        <v>37147</v>
      </c>
      <c r="E347" s="565">
        <v>32110</v>
      </c>
      <c r="F347" s="564">
        <v>16759</v>
      </c>
    </row>
    <row r="348" spans="1:6" ht="18" customHeight="1" thickBot="1">
      <c r="A348" s="503"/>
      <c r="B348" s="502" t="s">
        <v>848</v>
      </c>
      <c r="C348" s="566">
        <v>62547</v>
      </c>
      <c r="D348" s="564">
        <v>34579</v>
      </c>
      <c r="E348" s="565">
        <v>10192</v>
      </c>
      <c r="F348" s="564">
        <v>17776</v>
      </c>
    </row>
    <row r="349" spans="1:6" ht="18" customHeight="1" thickBot="1">
      <c r="A349" s="504" t="s">
        <v>134</v>
      </c>
      <c r="B349" s="502" t="s">
        <v>849</v>
      </c>
      <c r="C349" s="566">
        <v>341633</v>
      </c>
      <c r="D349" s="564">
        <v>273998</v>
      </c>
      <c r="E349" s="565">
        <v>67635</v>
      </c>
      <c r="F349" s="564">
        <v>0</v>
      </c>
    </row>
    <row r="350" spans="1:6" ht="18" customHeight="1" thickBot="1">
      <c r="A350" s="492"/>
      <c r="B350" s="502" t="s">
        <v>850</v>
      </c>
      <c r="C350" s="566">
        <v>164074</v>
      </c>
      <c r="D350" s="564">
        <v>140080</v>
      </c>
      <c r="E350" s="565">
        <v>23994</v>
      </c>
      <c r="F350" s="564">
        <v>0</v>
      </c>
    </row>
    <row r="351" spans="1:6" ht="18" customHeight="1" thickBot="1">
      <c r="A351" s="492"/>
      <c r="B351" s="502" t="s">
        <v>851</v>
      </c>
      <c r="C351" s="566">
        <v>246335</v>
      </c>
      <c r="D351" s="564">
        <v>195402</v>
      </c>
      <c r="E351" s="565">
        <v>50933</v>
      </c>
      <c r="F351" s="564">
        <v>0</v>
      </c>
    </row>
    <row r="352" spans="1:6" ht="18" customHeight="1" thickBot="1">
      <c r="A352" s="492"/>
      <c r="B352" s="502" t="s">
        <v>852</v>
      </c>
      <c r="C352" s="566">
        <v>101281</v>
      </c>
      <c r="D352" s="564">
        <v>82866</v>
      </c>
      <c r="E352" s="565">
        <v>0</v>
      </c>
      <c r="F352" s="564">
        <v>18415</v>
      </c>
    </row>
    <row r="353" spans="1:6" ht="18" customHeight="1" thickBot="1">
      <c r="A353" s="492"/>
      <c r="B353" s="502" t="s">
        <v>853</v>
      </c>
      <c r="C353" s="566">
        <v>165548</v>
      </c>
      <c r="D353" s="564">
        <v>121282</v>
      </c>
      <c r="E353" s="565">
        <v>44266</v>
      </c>
      <c r="F353" s="564">
        <v>0</v>
      </c>
    </row>
    <row r="354" spans="1:6" ht="18" customHeight="1" thickBot="1">
      <c r="A354" s="492"/>
      <c r="B354" s="502" t="s">
        <v>854</v>
      </c>
      <c r="C354" s="566">
        <v>57453</v>
      </c>
      <c r="D354" s="564">
        <v>57453</v>
      </c>
      <c r="E354" s="565">
        <v>0</v>
      </c>
      <c r="F354" s="564">
        <v>0</v>
      </c>
    </row>
    <row r="355" spans="1:6" ht="18" customHeight="1" thickBot="1">
      <c r="A355" s="492"/>
      <c r="B355" s="502" t="s">
        <v>855</v>
      </c>
      <c r="C355" s="566">
        <v>77841</v>
      </c>
      <c r="D355" s="564">
        <v>60795</v>
      </c>
      <c r="E355" s="565">
        <v>4619</v>
      </c>
      <c r="F355" s="564">
        <v>12427</v>
      </c>
    </row>
    <row r="356" spans="1:6" ht="18" customHeight="1" thickBot="1">
      <c r="A356" s="492"/>
      <c r="B356" s="502" t="s">
        <v>856</v>
      </c>
      <c r="C356" s="566">
        <v>27539</v>
      </c>
      <c r="D356" s="564">
        <v>26340</v>
      </c>
      <c r="E356" s="565">
        <v>0</v>
      </c>
      <c r="F356" s="564">
        <v>1199</v>
      </c>
    </row>
    <row r="357" spans="1:6" ht="15.75" customHeight="1" thickBot="1">
      <c r="A357" s="492"/>
      <c r="B357" s="502" t="s">
        <v>857</v>
      </c>
      <c r="C357" s="566">
        <v>36656</v>
      </c>
      <c r="D357" s="564">
        <v>26150</v>
      </c>
      <c r="E357" s="565">
        <v>3382</v>
      </c>
      <c r="F357" s="564">
        <v>7124</v>
      </c>
    </row>
    <row r="358" spans="1:6" ht="18" customHeight="1" thickBot="1">
      <c r="A358" s="492"/>
      <c r="B358" s="502" t="s">
        <v>858</v>
      </c>
      <c r="C358" s="566">
        <v>388674</v>
      </c>
      <c r="D358" s="564">
        <v>346995</v>
      </c>
      <c r="E358" s="565">
        <v>36203</v>
      </c>
      <c r="F358" s="564">
        <v>5476</v>
      </c>
    </row>
    <row r="359" spans="1:6" ht="15.75" customHeight="1" thickBot="1">
      <c r="A359" s="492"/>
      <c r="B359" s="502" t="s">
        <v>859</v>
      </c>
      <c r="C359" s="566">
        <v>106764</v>
      </c>
      <c r="D359" s="564">
        <v>87806</v>
      </c>
      <c r="E359" s="565">
        <v>7840</v>
      </c>
      <c r="F359" s="564">
        <v>11118</v>
      </c>
    </row>
    <row r="360" spans="1:6" ht="15.75" customHeight="1" thickBot="1">
      <c r="A360" s="570" t="s">
        <v>134</v>
      </c>
      <c r="B360" s="502" t="s">
        <v>860</v>
      </c>
      <c r="C360" s="566">
        <v>97763</v>
      </c>
      <c r="D360" s="564">
        <v>76054</v>
      </c>
      <c r="E360" s="565">
        <v>20420</v>
      </c>
      <c r="F360" s="564">
        <v>1289</v>
      </c>
    </row>
    <row r="361" spans="1:6" ht="18.600000000000001" customHeight="1" thickBot="1">
      <c r="A361" s="504" t="s">
        <v>26</v>
      </c>
      <c r="B361" s="502" t="s">
        <v>861</v>
      </c>
      <c r="C361" s="566">
        <v>268789</v>
      </c>
      <c r="D361" s="564">
        <v>157561</v>
      </c>
      <c r="E361" s="565">
        <v>96836</v>
      </c>
      <c r="F361" s="564">
        <v>14392</v>
      </c>
    </row>
    <row r="362" spans="1:6" ht="18.600000000000001" customHeight="1" thickBot="1">
      <c r="A362" s="492"/>
      <c r="B362" s="502" t="s">
        <v>862</v>
      </c>
      <c r="C362" s="566">
        <v>59796</v>
      </c>
      <c r="D362" s="564">
        <v>52778</v>
      </c>
      <c r="E362" s="565">
        <v>2199</v>
      </c>
      <c r="F362" s="564">
        <v>4819</v>
      </c>
    </row>
    <row r="363" spans="1:6" ht="18.600000000000001" customHeight="1" thickBot="1">
      <c r="A363" s="492"/>
      <c r="B363" s="502" t="s">
        <v>863</v>
      </c>
      <c r="C363" s="566">
        <v>16165</v>
      </c>
      <c r="D363" s="564">
        <v>15438</v>
      </c>
      <c r="E363" s="565">
        <v>0</v>
      </c>
      <c r="F363" s="564">
        <v>727</v>
      </c>
    </row>
    <row r="364" spans="1:6" ht="18.600000000000001" customHeight="1" thickBot="1">
      <c r="A364" s="492"/>
      <c r="B364" s="502" t="s">
        <v>864</v>
      </c>
      <c r="C364" s="566">
        <v>31732</v>
      </c>
      <c r="D364" s="564">
        <v>29668</v>
      </c>
      <c r="E364" s="565">
        <v>0</v>
      </c>
      <c r="F364" s="564">
        <v>2064</v>
      </c>
    </row>
    <row r="365" spans="1:6" ht="18.600000000000001" customHeight="1" thickBot="1">
      <c r="A365" s="492"/>
      <c r="B365" s="502" t="s">
        <v>865</v>
      </c>
      <c r="C365" s="566">
        <v>8886</v>
      </c>
      <c r="D365" s="564">
        <v>8886</v>
      </c>
      <c r="E365" s="565">
        <v>0</v>
      </c>
      <c r="F365" s="564">
        <v>0</v>
      </c>
    </row>
    <row r="366" spans="1:6" ht="18.600000000000001" customHeight="1" thickBot="1">
      <c r="A366" s="492"/>
      <c r="B366" s="502" t="s">
        <v>866</v>
      </c>
      <c r="C366" s="566">
        <v>31066</v>
      </c>
      <c r="D366" s="564">
        <v>26281</v>
      </c>
      <c r="E366" s="565">
        <v>0</v>
      </c>
      <c r="F366" s="564">
        <v>4785</v>
      </c>
    </row>
    <row r="367" spans="1:6" ht="18.600000000000001" customHeight="1" thickBot="1">
      <c r="A367" s="492"/>
      <c r="B367" s="502" t="s">
        <v>867</v>
      </c>
      <c r="C367" s="566">
        <v>53270</v>
      </c>
      <c r="D367" s="564">
        <v>34385</v>
      </c>
      <c r="E367" s="565">
        <v>13560</v>
      </c>
      <c r="F367" s="564">
        <v>5325</v>
      </c>
    </row>
    <row r="368" spans="1:6" ht="18.600000000000001" customHeight="1" thickBot="1">
      <c r="A368" s="492"/>
      <c r="B368" s="502" t="s">
        <v>868</v>
      </c>
      <c r="C368" s="566">
        <v>44259</v>
      </c>
      <c r="D368" s="564">
        <v>30607</v>
      </c>
      <c r="E368" s="565">
        <v>1415</v>
      </c>
      <c r="F368" s="564">
        <v>12237</v>
      </c>
    </row>
    <row r="369" spans="1:6" ht="18.600000000000001" customHeight="1" thickBot="1">
      <c r="A369" s="503"/>
      <c r="B369" s="502" t="s">
        <v>869</v>
      </c>
      <c r="C369" s="566">
        <v>116906</v>
      </c>
      <c r="D369" s="564">
        <v>80773</v>
      </c>
      <c r="E369" s="565">
        <v>24575</v>
      </c>
      <c r="F369" s="564">
        <v>11558</v>
      </c>
    </row>
    <row r="370" spans="1:6" ht="18.600000000000001" customHeight="1" thickBot="1">
      <c r="A370" s="504" t="s">
        <v>27</v>
      </c>
      <c r="B370" s="502" t="s">
        <v>870</v>
      </c>
      <c r="C370" s="566">
        <v>414012</v>
      </c>
      <c r="D370" s="564">
        <v>291646</v>
      </c>
      <c r="E370" s="565">
        <v>117026</v>
      </c>
      <c r="F370" s="564">
        <v>5340</v>
      </c>
    </row>
    <row r="371" spans="1:6" ht="18.600000000000001" customHeight="1" thickBot="1">
      <c r="A371" s="492"/>
      <c r="B371" s="502" t="s">
        <v>871</v>
      </c>
      <c r="C371" s="566">
        <v>331210</v>
      </c>
      <c r="D371" s="564">
        <v>302735</v>
      </c>
      <c r="E371" s="565">
        <v>28475</v>
      </c>
      <c r="F371" s="564">
        <v>0</v>
      </c>
    </row>
    <row r="372" spans="1:6" ht="18.600000000000001" customHeight="1" thickBot="1">
      <c r="A372" s="492"/>
      <c r="B372" s="502" t="s">
        <v>872</v>
      </c>
      <c r="C372" s="566">
        <v>111755</v>
      </c>
      <c r="D372" s="564">
        <v>73224</v>
      </c>
      <c r="E372" s="565">
        <v>32240</v>
      </c>
      <c r="F372" s="564">
        <v>6291</v>
      </c>
    </row>
    <row r="373" spans="1:6" ht="18.600000000000001" customHeight="1" thickBot="1">
      <c r="A373" s="492"/>
      <c r="B373" s="502" t="s">
        <v>873</v>
      </c>
      <c r="C373" s="566">
        <v>131383</v>
      </c>
      <c r="D373" s="564">
        <v>131383</v>
      </c>
      <c r="E373" s="565">
        <v>0</v>
      </c>
      <c r="F373" s="564">
        <v>0</v>
      </c>
    </row>
    <row r="374" spans="1:6" ht="18.600000000000001" customHeight="1" thickBot="1">
      <c r="A374" s="492"/>
      <c r="B374" s="502" t="s">
        <v>874</v>
      </c>
      <c r="C374" s="566">
        <v>112214</v>
      </c>
      <c r="D374" s="564">
        <v>85201</v>
      </c>
      <c r="E374" s="565">
        <v>22014</v>
      </c>
      <c r="F374" s="564">
        <v>4999</v>
      </c>
    </row>
    <row r="375" spans="1:6" ht="18.600000000000001" customHeight="1" thickBot="1">
      <c r="A375" s="492"/>
      <c r="B375" s="502" t="s">
        <v>875</v>
      </c>
      <c r="C375" s="566">
        <v>190373</v>
      </c>
      <c r="D375" s="564">
        <v>136575</v>
      </c>
      <c r="E375" s="565">
        <v>49661</v>
      </c>
      <c r="F375" s="564">
        <v>4137</v>
      </c>
    </row>
    <row r="376" spans="1:6" ht="18.600000000000001" customHeight="1" thickBot="1">
      <c r="A376" s="492"/>
      <c r="B376" s="502" t="s">
        <v>876</v>
      </c>
      <c r="C376" s="566">
        <v>88035</v>
      </c>
      <c r="D376" s="564">
        <v>87994</v>
      </c>
      <c r="E376" s="565">
        <v>0</v>
      </c>
      <c r="F376" s="564">
        <v>41</v>
      </c>
    </row>
    <row r="377" spans="1:6" ht="18.600000000000001" customHeight="1" thickBot="1">
      <c r="A377" s="503"/>
      <c r="B377" s="502" t="s">
        <v>877</v>
      </c>
      <c r="C377" s="566">
        <v>42031</v>
      </c>
      <c r="D377" s="564">
        <v>42031</v>
      </c>
      <c r="E377" s="565">
        <v>0</v>
      </c>
      <c r="F377" s="564">
        <v>0</v>
      </c>
    </row>
    <row r="378" spans="1:6" ht="18.600000000000001" customHeight="1" thickBot="1">
      <c r="A378" s="504" t="s">
        <v>135</v>
      </c>
      <c r="B378" s="502" t="s">
        <v>878</v>
      </c>
      <c r="C378" s="566">
        <v>366015</v>
      </c>
      <c r="D378" s="567">
        <v>235004</v>
      </c>
      <c r="E378" s="568">
        <v>123321</v>
      </c>
      <c r="F378" s="567">
        <v>7690</v>
      </c>
    </row>
    <row r="379" spans="1:6" ht="18.600000000000001" customHeight="1" thickBot="1">
      <c r="A379" s="492"/>
      <c r="B379" s="502" t="s">
        <v>879</v>
      </c>
      <c r="C379" s="566">
        <v>183892</v>
      </c>
      <c r="D379" s="567">
        <v>159049</v>
      </c>
      <c r="E379" s="568">
        <v>24843</v>
      </c>
      <c r="F379" s="567">
        <v>0</v>
      </c>
    </row>
    <row r="380" spans="1:6" ht="18.600000000000001" customHeight="1" thickBot="1">
      <c r="A380" s="492"/>
      <c r="B380" s="502" t="s">
        <v>880</v>
      </c>
      <c r="C380" s="566">
        <v>75618</v>
      </c>
      <c r="D380" s="567">
        <v>59325</v>
      </c>
      <c r="E380" s="568">
        <v>3210</v>
      </c>
      <c r="F380" s="567">
        <v>13083</v>
      </c>
    </row>
    <row r="381" spans="1:6" ht="18.600000000000001" customHeight="1" thickBot="1">
      <c r="A381" s="492"/>
      <c r="B381" s="502" t="s">
        <v>881</v>
      </c>
      <c r="C381" s="566">
        <v>100099</v>
      </c>
      <c r="D381" s="567">
        <v>91690</v>
      </c>
      <c r="E381" s="568">
        <v>1393</v>
      </c>
      <c r="F381" s="567">
        <v>7016</v>
      </c>
    </row>
    <row r="382" spans="1:6" ht="18.600000000000001" customHeight="1" thickBot="1">
      <c r="A382" s="492"/>
      <c r="B382" s="502" t="s">
        <v>882</v>
      </c>
      <c r="C382" s="566">
        <v>60118</v>
      </c>
      <c r="D382" s="567">
        <v>45476</v>
      </c>
      <c r="E382" s="568">
        <v>10712</v>
      </c>
      <c r="F382" s="567">
        <v>3930</v>
      </c>
    </row>
    <row r="383" spans="1:6" ht="18.600000000000001" customHeight="1" thickBot="1">
      <c r="A383" s="492"/>
      <c r="B383" s="502" t="s">
        <v>883</v>
      </c>
      <c r="C383" s="566">
        <v>109407</v>
      </c>
      <c r="D383" s="567">
        <v>97837</v>
      </c>
      <c r="E383" s="568">
        <v>1120</v>
      </c>
      <c r="F383" s="567">
        <v>10450</v>
      </c>
    </row>
    <row r="384" spans="1:6" ht="18.600000000000001" customHeight="1" thickBot="1">
      <c r="A384" s="492"/>
      <c r="B384" s="502" t="s">
        <v>884</v>
      </c>
      <c r="C384" s="566">
        <v>78083</v>
      </c>
      <c r="D384" s="567">
        <v>55445</v>
      </c>
      <c r="E384" s="568">
        <v>17321</v>
      </c>
      <c r="F384" s="567">
        <v>5317</v>
      </c>
    </row>
    <row r="385" spans="1:6" ht="18.600000000000001" customHeight="1" thickBot="1">
      <c r="A385" s="492"/>
      <c r="B385" s="502" t="s">
        <v>885</v>
      </c>
      <c r="C385" s="566">
        <v>267748</v>
      </c>
      <c r="D385" s="567">
        <v>204810</v>
      </c>
      <c r="E385" s="568">
        <v>51854</v>
      </c>
      <c r="F385" s="567">
        <v>11084</v>
      </c>
    </row>
    <row r="386" spans="1:6" ht="18.600000000000001" customHeight="1" thickBot="1">
      <c r="A386" s="492"/>
      <c r="B386" s="502" t="s">
        <v>886</v>
      </c>
      <c r="C386" s="566">
        <v>47047</v>
      </c>
      <c r="D386" s="567">
        <v>42816</v>
      </c>
      <c r="E386" s="568">
        <v>213</v>
      </c>
      <c r="F386" s="567">
        <v>4018</v>
      </c>
    </row>
    <row r="387" spans="1:6" ht="18.600000000000001" customHeight="1" thickBot="1">
      <c r="A387" s="492"/>
      <c r="B387" s="502" t="s">
        <v>887</v>
      </c>
      <c r="C387" s="566">
        <v>52504</v>
      </c>
      <c r="D387" s="567">
        <v>41556</v>
      </c>
      <c r="E387" s="568">
        <v>5650</v>
      </c>
      <c r="F387" s="567">
        <v>5298</v>
      </c>
    </row>
    <row r="388" spans="1:6" ht="18.600000000000001" customHeight="1" thickBot="1">
      <c r="A388" s="492"/>
      <c r="B388" s="502" t="s">
        <v>888</v>
      </c>
      <c r="C388" s="566">
        <v>77411</v>
      </c>
      <c r="D388" s="567">
        <v>46723</v>
      </c>
      <c r="E388" s="568">
        <v>21311</v>
      </c>
      <c r="F388" s="567">
        <v>9377</v>
      </c>
    </row>
    <row r="389" spans="1:6" ht="18.600000000000001" customHeight="1" thickBot="1">
      <c r="A389" s="492"/>
      <c r="B389" s="502" t="s">
        <v>889</v>
      </c>
      <c r="C389" s="566">
        <v>161808</v>
      </c>
      <c r="D389" s="567">
        <v>108805</v>
      </c>
      <c r="E389" s="568">
        <v>53003</v>
      </c>
      <c r="F389" s="567">
        <v>0</v>
      </c>
    </row>
    <row r="390" spans="1:6" ht="18.600000000000001" customHeight="1" thickBot="1">
      <c r="A390" s="503"/>
      <c r="B390" s="502" t="s">
        <v>890</v>
      </c>
      <c r="C390" s="566">
        <v>16205</v>
      </c>
      <c r="D390" s="567">
        <v>0</v>
      </c>
      <c r="E390" s="568">
        <v>0</v>
      </c>
      <c r="F390" s="567">
        <v>16205</v>
      </c>
    </row>
  </sheetData>
  <mergeCells count="37">
    <mergeCell ref="A378:A390"/>
    <mergeCell ref="A309:A317"/>
    <mergeCell ref="A318:A329"/>
    <mergeCell ref="A330:A348"/>
    <mergeCell ref="A349:A359"/>
    <mergeCell ref="A361:A369"/>
    <mergeCell ref="A370:A377"/>
    <mergeCell ref="A258:A263"/>
    <mergeCell ref="A264:A280"/>
    <mergeCell ref="A281:A289"/>
    <mergeCell ref="A290:A293"/>
    <mergeCell ref="A294:A303"/>
    <mergeCell ref="A304:A308"/>
    <mergeCell ref="A208:A215"/>
    <mergeCell ref="A216:A237"/>
    <mergeCell ref="A238:A247"/>
    <mergeCell ref="A248:A251"/>
    <mergeCell ref="A252:A255"/>
    <mergeCell ref="A256:A257"/>
    <mergeCell ref="A132:A136"/>
    <mergeCell ref="A137:A157"/>
    <mergeCell ref="A158:A161"/>
    <mergeCell ref="A162:A191"/>
    <mergeCell ref="A192:A198"/>
    <mergeCell ref="A199:A207"/>
    <mergeCell ref="A67:A74"/>
    <mergeCell ref="A75:A77"/>
    <mergeCell ref="A78:A87"/>
    <mergeCell ref="A88:A105"/>
    <mergeCell ref="A106:A125"/>
    <mergeCell ref="A126:A131"/>
    <mergeCell ref="A1:F1"/>
    <mergeCell ref="A4:A20"/>
    <mergeCell ref="A21:A30"/>
    <mergeCell ref="A31:A36"/>
    <mergeCell ref="A37:A55"/>
    <mergeCell ref="A56:A66"/>
  </mergeCells>
  <printOptions horizontalCentered="1"/>
  <pageMargins left="0.25" right="0.25" top="0.74803149606299202" bottom="0.55118110236220497" header="0.31496062992126" footer="0.31496062992126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899D-8800-4CA1-ACC2-CBAC0EE8FA61}">
  <sheetPr>
    <tabColor rgb="FF339933"/>
  </sheetPr>
  <dimension ref="A1:BU42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16.5703125" style="444" customWidth="1"/>
    <col min="2" max="2" width="9" style="485" bestFit="1" customWidth="1"/>
    <col min="3" max="3" width="7.85546875" style="593" customWidth="1"/>
    <col min="4" max="4" width="7.42578125" style="593" customWidth="1"/>
    <col min="5" max="5" width="7.7109375" style="593" customWidth="1"/>
    <col min="6" max="6" width="7.5703125" style="594" customWidth="1"/>
    <col min="7" max="7" width="7.28515625" style="596" customWidth="1"/>
    <col min="8" max="8" width="7.28515625" style="485" customWidth="1"/>
    <col min="9" max="9" width="6.42578125" style="593" customWidth="1"/>
    <col min="10" max="10" width="7.7109375" style="593" customWidth="1"/>
    <col min="11" max="11" width="6.140625" style="594" customWidth="1"/>
    <col min="12" max="12" width="6.42578125" style="596" customWidth="1"/>
    <col min="13" max="13" width="6.85546875" style="593" customWidth="1"/>
    <col min="14" max="14" width="7.5703125" style="593" customWidth="1"/>
    <col min="15" max="15" width="7.7109375" style="594" customWidth="1"/>
    <col min="16" max="16" width="7.42578125" style="596" customWidth="1"/>
    <col min="17" max="17" width="6.85546875" style="485" customWidth="1"/>
    <col min="18" max="18" width="8.140625" style="593" customWidth="1"/>
    <col min="19" max="19" width="8.28515625" style="593" customWidth="1"/>
    <col min="20" max="20" width="6.42578125" style="593" customWidth="1"/>
    <col min="21" max="21" width="6" style="594" customWidth="1"/>
    <col min="22" max="22" width="8.28515625" style="596" customWidth="1"/>
    <col min="23" max="23" width="7" style="485" customWidth="1"/>
    <col min="24" max="24" width="8.140625" style="593" customWidth="1"/>
    <col min="25" max="25" width="8.42578125" style="593" customWidth="1"/>
    <col min="26" max="26" width="8.42578125" style="594" customWidth="1"/>
    <col min="27" max="27" width="6.5703125" style="596" customWidth="1"/>
    <col min="28" max="28" width="7.7109375" style="485" customWidth="1"/>
    <col min="29" max="29" width="8.5703125" style="593" customWidth="1"/>
    <col min="30" max="30" width="7.42578125" style="593" customWidth="1"/>
    <col min="31" max="31" width="8" style="596" customWidth="1"/>
    <col min="32" max="32" width="7.5703125" style="485" customWidth="1"/>
    <col min="33" max="35" width="7.7109375" style="593" customWidth="1"/>
    <col min="36" max="36" width="7.7109375" style="594" customWidth="1"/>
    <col min="37" max="37" width="7.7109375" style="596" customWidth="1"/>
    <col min="38" max="38" width="7.7109375" style="485" customWidth="1"/>
    <col min="39" max="39" width="8.140625" style="593" customWidth="1"/>
    <col min="40" max="40" width="7" style="593" customWidth="1"/>
    <col min="41" max="41" width="6.28515625" style="593" customWidth="1"/>
    <col min="42" max="42" width="6.7109375" style="596" customWidth="1"/>
    <col min="43" max="43" width="6.7109375" style="485" customWidth="1"/>
    <col min="44" max="44" width="6.7109375" style="593" customWidth="1"/>
    <col min="45" max="45" width="9.140625" style="593" customWidth="1"/>
    <col min="46" max="46" width="7.28515625" style="594" customWidth="1"/>
    <col min="47" max="47" width="7.140625" style="596" customWidth="1"/>
    <col min="48" max="48" width="8.28515625" style="485" customWidth="1"/>
    <col min="49" max="49" width="8.140625" style="593" customWidth="1"/>
    <col min="50" max="50" width="7.5703125" style="593" customWidth="1"/>
    <col min="51" max="51" width="7.140625" style="593" customWidth="1"/>
    <col min="52" max="52" width="5.5703125" style="594" customWidth="1"/>
    <col min="53" max="53" width="7.28515625" style="596" customWidth="1"/>
    <col min="54" max="54" width="8.140625" style="485" customWidth="1"/>
    <col min="55" max="55" width="7.140625" style="593" customWidth="1"/>
    <col min="56" max="56" width="7" style="593" customWidth="1"/>
    <col min="57" max="57" width="7.85546875" style="593" customWidth="1"/>
    <col min="58" max="58" width="7.85546875" style="594" customWidth="1"/>
    <col min="59" max="59" width="6.7109375" style="596" customWidth="1"/>
    <col min="60" max="60" width="6.5703125" style="485" customWidth="1"/>
    <col min="61" max="61" width="5.7109375" style="593" customWidth="1"/>
    <col min="62" max="63" width="6" style="593" customWidth="1"/>
    <col min="64" max="64" width="6.5703125" style="594" customWidth="1"/>
    <col min="65" max="66" width="6.7109375" style="594" customWidth="1"/>
    <col min="67" max="67" width="8.85546875" style="596" customWidth="1"/>
    <col min="68" max="68" width="7.28515625" style="485" customWidth="1"/>
    <col min="69" max="69" width="6.140625" style="593" customWidth="1"/>
    <col min="70" max="70" width="6.5703125" style="485" customWidth="1"/>
    <col min="71" max="71" width="5.7109375" style="593" customWidth="1"/>
    <col min="72" max="72" width="7" style="593" customWidth="1"/>
    <col min="73" max="73" width="7.7109375" style="594" customWidth="1"/>
    <col min="74" max="16384" width="9.140625" style="444"/>
  </cols>
  <sheetData>
    <row r="1" spans="1:73" s="484" customFormat="1" ht="42.75" customHeight="1" thickBot="1">
      <c r="A1" s="571" t="s">
        <v>894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 t="s">
        <v>895</v>
      </c>
      <c r="Q1" s="571"/>
      <c r="R1" s="571"/>
      <c r="S1" s="571"/>
      <c r="T1" s="571"/>
      <c r="U1" s="571"/>
      <c r="V1" s="571"/>
      <c r="W1" s="571"/>
      <c r="X1" s="571"/>
      <c r="Y1" s="571"/>
      <c r="Z1" s="571"/>
      <c r="AA1" s="571"/>
      <c r="AB1" s="571"/>
      <c r="AC1" s="571"/>
      <c r="AD1" s="571" t="s">
        <v>896</v>
      </c>
      <c r="AE1" s="571"/>
      <c r="AF1" s="571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 t="s">
        <v>896</v>
      </c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 t="s">
        <v>896</v>
      </c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1"/>
      <c r="BU1" s="571"/>
    </row>
    <row r="2" spans="1:73" s="575" customFormat="1" ht="54" customHeight="1">
      <c r="A2" s="572" t="s">
        <v>897</v>
      </c>
      <c r="B2" s="573" t="s">
        <v>898</v>
      </c>
      <c r="C2" s="573" t="s">
        <v>899</v>
      </c>
      <c r="D2" s="573" t="s">
        <v>900</v>
      </c>
      <c r="E2" s="573" t="s">
        <v>901</v>
      </c>
      <c r="F2" s="573" t="s">
        <v>902</v>
      </c>
      <c r="G2" s="573" t="s">
        <v>903</v>
      </c>
      <c r="H2" s="574" t="s">
        <v>904</v>
      </c>
      <c r="I2" s="573" t="s">
        <v>905</v>
      </c>
      <c r="J2" s="573" t="s">
        <v>906</v>
      </c>
      <c r="K2" s="573" t="s">
        <v>907</v>
      </c>
      <c r="L2" s="573" t="s">
        <v>908</v>
      </c>
      <c r="M2" s="573" t="s">
        <v>909</v>
      </c>
      <c r="N2" s="573" t="s">
        <v>910</v>
      </c>
      <c r="O2" s="573" t="s">
        <v>911</v>
      </c>
      <c r="P2" s="573" t="s">
        <v>912</v>
      </c>
      <c r="Q2" s="573" t="s">
        <v>913</v>
      </c>
      <c r="R2" s="574" t="s">
        <v>914</v>
      </c>
      <c r="S2" s="573" t="s">
        <v>915</v>
      </c>
      <c r="T2" s="573" t="s">
        <v>916</v>
      </c>
      <c r="U2" s="573" t="s">
        <v>917</v>
      </c>
      <c r="V2" s="573" t="s">
        <v>918</v>
      </c>
      <c r="W2" s="574" t="s">
        <v>919</v>
      </c>
      <c r="X2" s="573" t="s">
        <v>920</v>
      </c>
      <c r="Y2" s="573" t="s">
        <v>921</v>
      </c>
      <c r="Z2" s="574" t="s">
        <v>922</v>
      </c>
      <c r="AA2" s="573" t="s">
        <v>923</v>
      </c>
      <c r="AB2" s="573" t="s">
        <v>924</v>
      </c>
      <c r="AC2" s="573" t="s">
        <v>925</v>
      </c>
      <c r="AD2" s="573" t="s">
        <v>926</v>
      </c>
      <c r="AE2" s="573" t="s">
        <v>927</v>
      </c>
      <c r="AF2" s="573" t="s">
        <v>928</v>
      </c>
      <c r="AG2" s="573" t="s">
        <v>929</v>
      </c>
      <c r="AH2" s="573" t="s">
        <v>930</v>
      </c>
      <c r="AI2" s="573" t="s">
        <v>931</v>
      </c>
      <c r="AJ2" s="573" t="s">
        <v>932</v>
      </c>
      <c r="AK2" s="573" t="s">
        <v>933</v>
      </c>
      <c r="AL2" s="573" t="s">
        <v>934</v>
      </c>
      <c r="AM2" s="573" t="s">
        <v>935</v>
      </c>
      <c r="AN2" s="573" t="s">
        <v>936</v>
      </c>
      <c r="AO2" s="573" t="s">
        <v>937</v>
      </c>
      <c r="AP2" s="573" t="s">
        <v>938</v>
      </c>
      <c r="AQ2" s="573" t="s">
        <v>939</v>
      </c>
      <c r="AR2" s="573" t="s">
        <v>940</v>
      </c>
      <c r="AS2" s="573" t="s">
        <v>941</v>
      </c>
      <c r="AT2" s="573" t="s">
        <v>942</v>
      </c>
      <c r="AU2" s="573" t="s">
        <v>943</v>
      </c>
      <c r="AV2" s="573" t="s">
        <v>944</v>
      </c>
      <c r="AW2" s="573" t="s">
        <v>945</v>
      </c>
      <c r="AX2" s="573" t="s">
        <v>946</v>
      </c>
      <c r="AY2" s="573" t="s">
        <v>947</v>
      </c>
      <c r="AZ2" s="574" t="s">
        <v>948</v>
      </c>
      <c r="BA2" s="574" t="s">
        <v>949</v>
      </c>
      <c r="BB2" s="574" t="s">
        <v>950</v>
      </c>
      <c r="BC2" s="573" t="s">
        <v>951</v>
      </c>
      <c r="BD2" s="573" t="s">
        <v>952</v>
      </c>
      <c r="BE2" s="573" t="s">
        <v>953</v>
      </c>
      <c r="BF2" s="573" t="s">
        <v>954</v>
      </c>
      <c r="BG2" s="573" t="s">
        <v>955</v>
      </c>
      <c r="BH2" s="573" t="s">
        <v>956</v>
      </c>
      <c r="BI2" s="573" t="s">
        <v>957</v>
      </c>
      <c r="BJ2" s="573" t="s">
        <v>958</v>
      </c>
      <c r="BK2" s="573" t="s">
        <v>959</v>
      </c>
      <c r="BL2" s="573" t="s">
        <v>960</v>
      </c>
      <c r="BM2" s="573" t="s">
        <v>961</v>
      </c>
      <c r="BN2" s="573" t="s">
        <v>962</v>
      </c>
      <c r="BO2" s="573" t="s">
        <v>963</v>
      </c>
      <c r="BP2" s="573" t="s">
        <v>964</v>
      </c>
      <c r="BQ2" s="573" t="s">
        <v>965</v>
      </c>
      <c r="BR2" s="573" t="s">
        <v>966</v>
      </c>
      <c r="BS2" s="573" t="s">
        <v>967</v>
      </c>
      <c r="BT2" s="573" t="s">
        <v>968</v>
      </c>
      <c r="BU2" s="574" t="s">
        <v>969</v>
      </c>
    </row>
    <row r="3" spans="1:73" s="578" customFormat="1" ht="21" customHeight="1">
      <c r="A3" s="576">
        <v>1395</v>
      </c>
      <c r="B3" s="577">
        <v>46787912</v>
      </c>
      <c r="C3" s="577">
        <v>9494351</v>
      </c>
      <c r="D3" s="577">
        <v>192309</v>
      </c>
      <c r="E3" s="577">
        <v>2942782</v>
      </c>
      <c r="F3" s="577">
        <v>728424</v>
      </c>
      <c r="G3" s="577">
        <v>12380</v>
      </c>
      <c r="H3" s="577">
        <v>335106</v>
      </c>
      <c r="I3" s="577">
        <v>4515</v>
      </c>
      <c r="J3" s="577">
        <v>1852934</v>
      </c>
      <c r="K3" s="577">
        <v>57101</v>
      </c>
      <c r="L3" s="577">
        <v>34223</v>
      </c>
      <c r="M3" s="577">
        <v>104298</v>
      </c>
      <c r="N3" s="577">
        <v>17360</v>
      </c>
      <c r="O3" s="577">
        <v>223</v>
      </c>
      <c r="P3" s="577">
        <v>17626</v>
      </c>
      <c r="Q3" s="577">
        <v>7320</v>
      </c>
      <c r="R3" s="577">
        <v>5668</v>
      </c>
      <c r="S3" s="577">
        <v>2088</v>
      </c>
      <c r="T3" s="577">
        <v>3495</v>
      </c>
      <c r="U3" s="577">
        <v>10180</v>
      </c>
      <c r="V3" s="577">
        <v>226200</v>
      </c>
      <c r="W3" s="577">
        <v>1611</v>
      </c>
      <c r="X3" s="577">
        <v>421</v>
      </c>
      <c r="Y3" s="577">
        <v>51193</v>
      </c>
      <c r="Z3" s="577">
        <v>233</v>
      </c>
      <c r="AA3" s="577">
        <v>448</v>
      </c>
      <c r="AB3" s="577">
        <v>15969</v>
      </c>
      <c r="AC3" s="577">
        <v>4274</v>
      </c>
      <c r="AD3" s="577">
        <v>33750</v>
      </c>
      <c r="AE3" s="577">
        <v>1679</v>
      </c>
      <c r="AF3" s="577">
        <v>55792</v>
      </c>
      <c r="AG3" s="577">
        <v>459817</v>
      </c>
      <c r="AH3" s="577">
        <v>4260</v>
      </c>
      <c r="AI3" s="577">
        <v>788</v>
      </c>
      <c r="AJ3" s="577">
        <v>105417</v>
      </c>
      <c r="AK3" s="577">
        <v>825843</v>
      </c>
      <c r="AL3" s="577">
        <v>986</v>
      </c>
      <c r="AM3" s="577">
        <v>10125</v>
      </c>
      <c r="AN3" s="577">
        <v>17256</v>
      </c>
      <c r="AO3" s="577">
        <v>2408</v>
      </c>
      <c r="AP3" s="577">
        <v>90882</v>
      </c>
      <c r="AQ3" s="577">
        <v>231</v>
      </c>
      <c r="AR3" s="577">
        <v>2608</v>
      </c>
      <c r="AS3" s="577">
        <v>6823</v>
      </c>
      <c r="AT3" s="577">
        <v>5355</v>
      </c>
      <c r="AU3" s="577">
        <v>1817</v>
      </c>
      <c r="AV3" s="577">
        <v>876</v>
      </c>
      <c r="AW3" s="577">
        <v>57</v>
      </c>
      <c r="AX3" s="577">
        <v>13320</v>
      </c>
      <c r="AY3" s="577">
        <v>213542</v>
      </c>
      <c r="AZ3" s="577">
        <v>6725</v>
      </c>
      <c r="BA3" s="577">
        <v>10555</v>
      </c>
      <c r="BB3" s="577">
        <v>2681</v>
      </c>
      <c r="BC3" s="577">
        <v>1863</v>
      </c>
      <c r="BD3" s="577">
        <v>108464</v>
      </c>
      <c r="BE3" s="577">
        <v>20777</v>
      </c>
      <c r="BF3" s="577">
        <v>1719782</v>
      </c>
      <c r="BG3" s="577">
        <v>65408</v>
      </c>
      <c r="BH3" s="577">
        <v>14059</v>
      </c>
      <c r="BI3" s="577">
        <v>2485</v>
      </c>
      <c r="BJ3" s="577">
        <v>553</v>
      </c>
      <c r="BK3" s="577">
        <v>33032</v>
      </c>
      <c r="BL3" s="577">
        <v>25754</v>
      </c>
      <c r="BM3" s="577">
        <v>706</v>
      </c>
      <c r="BN3" s="577">
        <v>10090</v>
      </c>
      <c r="BO3" s="577">
        <v>12306777</v>
      </c>
      <c r="BP3" s="577">
        <v>173209</v>
      </c>
      <c r="BQ3" s="577">
        <v>5737</v>
      </c>
      <c r="BR3" s="577">
        <v>400002</v>
      </c>
      <c r="BS3" s="577">
        <v>14990</v>
      </c>
      <c r="BT3" s="577">
        <v>106873</v>
      </c>
      <c r="BU3" s="577">
        <v>467059</v>
      </c>
    </row>
    <row r="4" spans="1:73" s="578" customFormat="1" ht="21" customHeight="1">
      <c r="A4" s="576">
        <v>1396</v>
      </c>
      <c r="B4" s="577">
        <v>49314315</v>
      </c>
      <c r="C4" s="577">
        <v>9953678</v>
      </c>
      <c r="D4" s="577">
        <v>200573</v>
      </c>
      <c r="E4" s="577">
        <v>2999117</v>
      </c>
      <c r="F4" s="577">
        <v>798611</v>
      </c>
      <c r="G4" s="577">
        <v>21284</v>
      </c>
      <c r="H4" s="577">
        <v>354148</v>
      </c>
      <c r="I4" s="577">
        <v>4901</v>
      </c>
      <c r="J4" s="577">
        <v>2008919</v>
      </c>
      <c r="K4" s="577">
        <v>63247</v>
      </c>
      <c r="L4" s="577">
        <v>36350</v>
      </c>
      <c r="M4" s="577">
        <v>118045</v>
      </c>
      <c r="N4" s="577">
        <v>17452</v>
      </c>
      <c r="O4" s="577">
        <v>727</v>
      </c>
      <c r="P4" s="577">
        <v>18971</v>
      </c>
      <c r="Q4" s="577">
        <v>8184</v>
      </c>
      <c r="R4" s="577">
        <v>5139</v>
      </c>
      <c r="S4" s="577">
        <v>2059</v>
      </c>
      <c r="T4" s="577">
        <v>3923</v>
      </c>
      <c r="U4" s="577">
        <v>10072</v>
      </c>
      <c r="V4" s="577">
        <v>253993</v>
      </c>
      <c r="W4" s="577">
        <v>881</v>
      </c>
      <c r="X4" s="577">
        <v>339</v>
      </c>
      <c r="Y4" s="577">
        <v>52383</v>
      </c>
      <c r="Z4" s="577">
        <v>420</v>
      </c>
      <c r="AA4" s="577">
        <v>392</v>
      </c>
      <c r="AB4" s="577">
        <v>16597</v>
      </c>
      <c r="AC4" s="577">
        <v>5500</v>
      </c>
      <c r="AD4" s="577">
        <v>36200</v>
      </c>
      <c r="AE4" s="577">
        <v>1943</v>
      </c>
      <c r="AF4" s="577">
        <v>59763</v>
      </c>
      <c r="AG4" s="577">
        <v>551437</v>
      </c>
      <c r="AH4" s="577">
        <v>4523</v>
      </c>
      <c r="AI4" s="577">
        <v>1289</v>
      </c>
      <c r="AJ4" s="577">
        <v>108581</v>
      </c>
      <c r="AK4" s="577">
        <v>887746</v>
      </c>
      <c r="AL4" s="577">
        <v>0</v>
      </c>
      <c r="AM4" s="577">
        <v>11473</v>
      </c>
      <c r="AN4" s="577">
        <v>17216</v>
      </c>
      <c r="AO4" s="577">
        <v>2227</v>
      </c>
      <c r="AP4" s="577">
        <v>93618</v>
      </c>
      <c r="AQ4" s="577">
        <v>161</v>
      </c>
      <c r="AR4" s="577">
        <v>3238</v>
      </c>
      <c r="AS4" s="577">
        <v>8142</v>
      </c>
      <c r="AT4" s="577">
        <v>5311</v>
      </c>
      <c r="AU4" s="577">
        <v>1954</v>
      </c>
      <c r="AV4" s="577">
        <v>253</v>
      </c>
      <c r="AW4" s="577">
        <v>35</v>
      </c>
      <c r="AX4" s="577">
        <v>13325</v>
      </c>
      <c r="AY4" s="577">
        <v>242660</v>
      </c>
      <c r="AZ4" s="577">
        <v>6505</v>
      </c>
      <c r="BA4" s="577">
        <v>10796</v>
      </c>
      <c r="BB4" s="577">
        <v>2711</v>
      </c>
      <c r="BC4" s="577">
        <v>1829</v>
      </c>
      <c r="BD4" s="577">
        <v>118868</v>
      </c>
      <c r="BE4" s="577">
        <v>25001</v>
      </c>
      <c r="BF4" s="577">
        <v>1834567</v>
      </c>
      <c r="BG4" s="577">
        <v>55692</v>
      </c>
      <c r="BH4" s="577">
        <v>10239</v>
      </c>
      <c r="BI4" s="577">
        <v>2127</v>
      </c>
      <c r="BJ4" s="577">
        <v>411</v>
      </c>
      <c r="BK4" s="577">
        <v>25178</v>
      </c>
      <c r="BL4" s="577">
        <v>28283</v>
      </c>
      <c r="BM4" s="577">
        <v>14313</v>
      </c>
      <c r="BN4" s="577">
        <v>17352</v>
      </c>
      <c r="BO4" s="577">
        <v>12405235</v>
      </c>
      <c r="BP4" s="577">
        <v>194100</v>
      </c>
      <c r="BQ4" s="577">
        <v>5278</v>
      </c>
      <c r="BR4" s="577">
        <v>411153</v>
      </c>
      <c r="BS4" s="577">
        <v>16321</v>
      </c>
      <c r="BT4" s="577">
        <v>108104</v>
      </c>
      <c r="BU4" s="577">
        <v>597845</v>
      </c>
    </row>
    <row r="5" spans="1:73" s="578" customFormat="1" ht="21" customHeight="1">
      <c r="A5" s="576">
        <v>1397</v>
      </c>
      <c r="B5" s="577">
        <v>51576613</v>
      </c>
      <c r="C5" s="577">
        <v>9971267</v>
      </c>
      <c r="D5" s="577">
        <v>209435</v>
      </c>
      <c r="E5" s="577">
        <v>3015361</v>
      </c>
      <c r="F5" s="577">
        <v>737252</v>
      </c>
      <c r="G5" s="577">
        <v>28377</v>
      </c>
      <c r="H5" s="577">
        <v>367275</v>
      </c>
      <c r="I5" s="577">
        <v>5047</v>
      </c>
      <c r="J5" s="577">
        <v>2105016</v>
      </c>
      <c r="K5" s="577">
        <v>60891</v>
      </c>
      <c r="L5" s="577">
        <v>36959</v>
      </c>
      <c r="M5" s="577">
        <v>152069</v>
      </c>
      <c r="N5" s="577">
        <v>19524</v>
      </c>
      <c r="O5" s="577">
        <v>559</v>
      </c>
      <c r="P5" s="577">
        <v>19974</v>
      </c>
      <c r="Q5" s="577">
        <v>7463</v>
      </c>
      <c r="R5" s="577">
        <v>4800</v>
      </c>
      <c r="S5" s="577">
        <v>1681</v>
      </c>
      <c r="T5" s="577">
        <v>4693</v>
      </c>
      <c r="U5" s="577">
        <v>14896</v>
      </c>
      <c r="V5" s="577">
        <v>279059</v>
      </c>
      <c r="W5" s="577">
        <v>1532</v>
      </c>
      <c r="X5" s="577">
        <v>308</v>
      </c>
      <c r="Y5" s="577">
        <v>51912</v>
      </c>
      <c r="Z5" s="577">
        <v>1604</v>
      </c>
      <c r="AA5" s="577">
        <v>200</v>
      </c>
      <c r="AB5" s="577">
        <v>18403</v>
      </c>
      <c r="AC5" s="577">
        <v>1964</v>
      </c>
      <c r="AD5" s="577">
        <v>41619</v>
      </c>
      <c r="AE5" s="577">
        <v>2132</v>
      </c>
      <c r="AF5" s="577">
        <v>56066</v>
      </c>
      <c r="AG5" s="577">
        <v>620434</v>
      </c>
      <c r="AH5" s="577">
        <v>4721</v>
      </c>
      <c r="AI5" s="577">
        <v>2157</v>
      </c>
      <c r="AJ5" s="577">
        <v>117952</v>
      </c>
      <c r="AK5" s="577">
        <v>860742</v>
      </c>
      <c r="AL5" s="577">
        <v>38214</v>
      </c>
      <c r="AM5" s="577">
        <v>11408</v>
      </c>
      <c r="AN5" s="577">
        <v>19355</v>
      </c>
      <c r="AO5" s="577">
        <v>2162</v>
      </c>
      <c r="AP5" s="577">
        <v>94349</v>
      </c>
      <c r="AQ5" s="577">
        <v>112</v>
      </c>
      <c r="AR5" s="577">
        <v>2954</v>
      </c>
      <c r="AS5" s="577">
        <v>6548</v>
      </c>
      <c r="AT5" s="577">
        <v>112</v>
      </c>
      <c r="AU5" s="577">
        <v>6409</v>
      </c>
      <c r="AV5" s="577">
        <v>1017</v>
      </c>
      <c r="AW5" s="577">
        <v>723</v>
      </c>
      <c r="AX5" s="577">
        <v>14560</v>
      </c>
      <c r="AY5" s="577">
        <v>281462</v>
      </c>
      <c r="AZ5" s="577">
        <v>6450</v>
      </c>
      <c r="BA5" s="577">
        <v>11852</v>
      </c>
      <c r="BB5" s="577">
        <v>2079</v>
      </c>
      <c r="BC5" s="577">
        <v>761</v>
      </c>
      <c r="BD5" s="577">
        <v>131886</v>
      </c>
      <c r="BE5" s="577">
        <v>29623</v>
      </c>
      <c r="BF5" s="577">
        <v>1874173</v>
      </c>
      <c r="BG5" s="577">
        <v>52090</v>
      </c>
      <c r="BH5" s="577">
        <v>5222</v>
      </c>
      <c r="BI5" s="577">
        <v>1980</v>
      </c>
      <c r="BJ5" s="577">
        <v>460</v>
      </c>
      <c r="BK5" s="577">
        <v>23402</v>
      </c>
      <c r="BL5" s="577">
        <v>28240</v>
      </c>
      <c r="BM5" s="577">
        <v>22360</v>
      </c>
      <c r="BN5" s="577">
        <v>16687</v>
      </c>
      <c r="BO5" s="577">
        <v>12195971</v>
      </c>
      <c r="BP5" s="577">
        <v>205609</v>
      </c>
      <c r="BQ5" s="577">
        <v>6327</v>
      </c>
      <c r="BR5" s="577">
        <v>418944</v>
      </c>
      <c r="BS5" s="577">
        <v>14791</v>
      </c>
      <c r="BT5" s="577">
        <v>104375</v>
      </c>
      <c r="BU5" s="577">
        <v>736893</v>
      </c>
    </row>
    <row r="6" spans="1:73" s="581" customFormat="1" ht="21" customHeight="1">
      <c r="A6" s="579">
        <v>1398</v>
      </c>
      <c r="B6" s="580">
        <v>50972009</v>
      </c>
      <c r="C6" s="577">
        <v>9022443</v>
      </c>
      <c r="D6" s="577">
        <v>201846</v>
      </c>
      <c r="E6" s="577">
        <v>2913036</v>
      </c>
      <c r="F6" s="577">
        <v>659891</v>
      </c>
      <c r="G6" s="577">
        <v>28601</v>
      </c>
      <c r="H6" s="577">
        <v>341361</v>
      </c>
      <c r="I6" s="577">
        <v>3412</v>
      </c>
      <c r="J6" s="577">
        <v>2122212</v>
      </c>
      <c r="K6" s="577">
        <v>57947</v>
      </c>
      <c r="L6" s="577">
        <v>37852</v>
      </c>
      <c r="M6" s="577">
        <v>150888</v>
      </c>
      <c r="N6" s="577">
        <v>17593</v>
      </c>
      <c r="O6" s="577">
        <v>419</v>
      </c>
      <c r="P6" s="577">
        <v>16670</v>
      </c>
      <c r="Q6" s="577">
        <v>6293</v>
      </c>
      <c r="R6" s="577">
        <v>143</v>
      </c>
      <c r="S6" s="577">
        <v>1304</v>
      </c>
      <c r="T6" s="577">
        <v>4363</v>
      </c>
      <c r="U6" s="577">
        <v>13201</v>
      </c>
      <c r="V6" s="577">
        <v>301276</v>
      </c>
      <c r="W6" s="577">
        <v>1605</v>
      </c>
      <c r="X6" s="577">
        <v>235</v>
      </c>
      <c r="Y6" s="577">
        <v>36000</v>
      </c>
      <c r="Z6" s="577">
        <v>1931</v>
      </c>
      <c r="AA6" s="577">
        <v>199</v>
      </c>
      <c r="AB6" s="577">
        <v>15540</v>
      </c>
      <c r="AC6" s="577">
        <v>1591</v>
      </c>
      <c r="AD6" s="577">
        <v>46372</v>
      </c>
      <c r="AE6" s="577">
        <v>2169</v>
      </c>
      <c r="AF6" s="577">
        <v>53072</v>
      </c>
      <c r="AG6" s="577">
        <v>557672</v>
      </c>
      <c r="AH6" s="577">
        <v>5065</v>
      </c>
      <c r="AI6" s="577">
        <v>2350</v>
      </c>
      <c r="AJ6" s="577">
        <v>101731</v>
      </c>
      <c r="AK6" s="577">
        <v>823187</v>
      </c>
      <c r="AL6" s="577">
        <v>57525</v>
      </c>
      <c r="AM6" s="577">
        <v>12858</v>
      </c>
      <c r="AN6" s="577">
        <v>19649</v>
      </c>
      <c r="AO6" s="577">
        <v>1871</v>
      </c>
      <c r="AP6" s="577">
        <v>84749</v>
      </c>
      <c r="AQ6" s="577">
        <v>132</v>
      </c>
      <c r="AR6" s="577">
        <v>3439</v>
      </c>
      <c r="AS6" s="577">
        <v>5660</v>
      </c>
      <c r="AT6" s="577">
        <v>879</v>
      </c>
      <c r="AU6" s="577">
        <v>4933</v>
      </c>
      <c r="AV6" s="577">
        <v>618</v>
      </c>
      <c r="AW6" s="577">
        <v>681</v>
      </c>
      <c r="AX6" s="577">
        <v>14863</v>
      </c>
      <c r="AY6" s="577">
        <v>252775</v>
      </c>
      <c r="AZ6" s="577">
        <v>6853</v>
      </c>
      <c r="BA6" s="577">
        <v>12386</v>
      </c>
      <c r="BB6" s="577">
        <v>1888</v>
      </c>
      <c r="BC6" s="577">
        <v>1044</v>
      </c>
      <c r="BD6" s="577">
        <v>127853</v>
      </c>
      <c r="BE6" s="577">
        <v>31993</v>
      </c>
      <c r="BF6" s="577">
        <v>1698786</v>
      </c>
      <c r="BG6" s="577">
        <v>46864</v>
      </c>
      <c r="BH6" s="577">
        <v>4288</v>
      </c>
      <c r="BI6" s="577">
        <v>1864</v>
      </c>
      <c r="BJ6" s="577">
        <v>345</v>
      </c>
      <c r="BK6" s="577">
        <v>21500</v>
      </c>
      <c r="BL6" s="577">
        <v>23708</v>
      </c>
      <c r="BM6" s="577">
        <v>18787</v>
      </c>
      <c r="BN6" s="577">
        <v>16830</v>
      </c>
      <c r="BO6" s="577">
        <v>11723434</v>
      </c>
      <c r="BP6" s="577">
        <v>202294</v>
      </c>
      <c r="BQ6" s="577">
        <v>10095</v>
      </c>
      <c r="BR6" s="577">
        <v>418322</v>
      </c>
      <c r="BS6" s="577">
        <v>11813</v>
      </c>
      <c r="BT6" s="577">
        <v>81020</v>
      </c>
      <c r="BU6" s="577">
        <v>731197</v>
      </c>
    </row>
    <row r="7" spans="1:73" s="578" customFormat="1" ht="21" customHeight="1">
      <c r="A7" s="582">
        <v>1399</v>
      </c>
      <c r="B7" s="580">
        <v>35209596</v>
      </c>
      <c r="C7" s="580">
        <v>6932409</v>
      </c>
      <c r="D7" s="580">
        <v>127464</v>
      </c>
      <c r="E7" s="580">
        <v>2001352</v>
      </c>
      <c r="F7" s="580">
        <v>450944</v>
      </c>
      <c r="G7" s="580">
        <v>13860</v>
      </c>
      <c r="H7" s="580">
        <v>245538</v>
      </c>
      <c r="I7" s="580">
        <v>5534</v>
      </c>
      <c r="J7" s="580">
        <v>1528347</v>
      </c>
      <c r="K7" s="580">
        <v>43359</v>
      </c>
      <c r="L7" s="580">
        <v>26233</v>
      </c>
      <c r="M7" s="580">
        <v>117048</v>
      </c>
      <c r="N7" s="580">
        <v>15140</v>
      </c>
      <c r="O7" s="580">
        <v>1001</v>
      </c>
      <c r="P7" s="580">
        <v>11715</v>
      </c>
      <c r="Q7" s="580">
        <v>5355</v>
      </c>
      <c r="R7" s="580">
        <v>115</v>
      </c>
      <c r="S7" s="580">
        <v>1070</v>
      </c>
      <c r="T7" s="580">
        <v>3167</v>
      </c>
      <c r="U7" s="580">
        <v>13381</v>
      </c>
      <c r="V7" s="580">
        <v>568386</v>
      </c>
      <c r="W7" s="580">
        <v>1323</v>
      </c>
      <c r="X7" s="580">
        <v>87</v>
      </c>
      <c r="Y7" s="580">
        <v>18327</v>
      </c>
      <c r="Z7" s="580">
        <v>1391</v>
      </c>
      <c r="AA7" s="580">
        <v>143</v>
      </c>
      <c r="AB7" s="580">
        <v>9569</v>
      </c>
      <c r="AC7" s="580">
        <v>950</v>
      </c>
      <c r="AD7" s="580">
        <v>22571</v>
      </c>
      <c r="AE7" s="580">
        <v>1387</v>
      </c>
      <c r="AF7" s="580">
        <v>4555</v>
      </c>
      <c r="AG7" s="580">
        <v>393187</v>
      </c>
      <c r="AH7" s="580">
        <v>3188</v>
      </c>
      <c r="AI7" s="580">
        <v>2230</v>
      </c>
      <c r="AJ7" s="580">
        <v>58540</v>
      </c>
      <c r="AK7" s="580">
        <v>549829</v>
      </c>
      <c r="AL7" s="580">
        <v>63265</v>
      </c>
      <c r="AM7" s="580">
        <v>11451</v>
      </c>
      <c r="AN7" s="580">
        <v>24772</v>
      </c>
      <c r="AO7" s="580">
        <v>701</v>
      </c>
      <c r="AP7" s="580">
        <v>52697</v>
      </c>
      <c r="AQ7" s="580">
        <v>149</v>
      </c>
      <c r="AR7" s="580">
        <v>3461</v>
      </c>
      <c r="AS7" s="580">
        <v>5015</v>
      </c>
      <c r="AT7" s="580">
        <v>5302</v>
      </c>
      <c r="AU7" s="580">
        <v>3898</v>
      </c>
      <c r="AV7" s="580">
        <v>326</v>
      </c>
      <c r="AW7" s="580">
        <v>399</v>
      </c>
      <c r="AX7" s="580">
        <v>11219</v>
      </c>
      <c r="AY7" s="580">
        <v>195424</v>
      </c>
      <c r="AZ7" s="580">
        <v>6659</v>
      </c>
      <c r="BA7" s="580">
        <v>17703</v>
      </c>
      <c r="BB7" s="580">
        <v>490</v>
      </c>
      <c r="BC7" s="580">
        <v>583</v>
      </c>
      <c r="BD7" s="580">
        <v>93951</v>
      </c>
      <c r="BE7" s="580">
        <v>25316</v>
      </c>
      <c r="BF7" s="580">
        <v>1110479</v>
      </c>
      <c r="BG7" s="580">
        <v>22666</v>
      </c>
      <c r="BH7" s="580">
        <v>7213</v>
      </c>
      <c r="BI7" s="580">
        <v>1378</v>
      </c>
      <c r="BJ7" s="580">
        <v>267</v>
      </c>
      <c r="BK7" s="580">
        <v>22990</v>
      </c>
      <c r="BL7" s="580">
        <v>15354</v>
      </c>
      <c r="BM7" s="580">
        <v>20085</v>
      </c>
      <c r="BN7" s="580">
        <v>11377</v>
      </c>
      <c r="BO7" s="580">
        <v>6289634</v>
      </c>
      <c r="BP7" s="580">
        <v>134680</v>
      </c>
      <c r="BQ7" s="580">
        <v>6628</v>
      </c>
      <c r="BR7" s="580">
        <v>312902</v>
      </c>
      <c r="BS7" s="580">
        <v>7161</v>
      </c>
      <c r="BT7" s="580">
        <v>54149</v>
      </c>
      <c r="BU7" s="580">
        <v>628478</v>
      </c>
    </row>
    <row r="8" spans="1:73" s="578" customFormat="1" ht="21" customHeight="1" thickBot="1">
      <c r="A8" s="583">
        <v>1400</v>
      </c>
      <c r="B8" s="584">
        <v>43765503</v>
      </c>
      <c r="C8" s="584">
        <v>8138322</v>
      </c>
      <c r="D8" s="584">
        <v>161193</v>
      </c>
      <c r="E8" s="584">
        <v>2281118</v>
      </c>
      <c r="F8" s="584">
        <v>557675</v>
      </c>
      <c r="G8" s="584">
        <v>21371</v>
      </c>
      <c r="H8" s="584">
        <v>305127</v>
      </c>
      <c r="I8" s="584">
        <v>8675</v>
      </c>
      <c r="J8" s="584">
        <v>1759513</v>
      </c>
      <c r="K8" s="584">
        <v>52380</v>
      </c>
      <c r="L8" s="584">
        <v>27756</v>
      </c>
      <c r="M8" s="584">
        <v>151090</v>
      </c>
      <c r="N8" s="584">
        <v>16825</v>
      </c>
      <c r="O8" s="584">
        <v>448</v>
      </c>
      <c r="P8" s="584">
        <v>14131</v>
      </c>
      <c r="Q8" s="584">
        <v>6053</v>
      </c>
      <c r="R8" s="584">
        <v>91</v>
      </c>
      <c r="S8" s="584">
        <v>1091</v>
      </c>
      <c r="T8" s="584">
        <v>4014</v>
      </c>
      <c r="U8" s="584">
        <v>19940</v>
      </c>
      <c r="V8" s="584">
        <v>723905</v>
      </c>
      <c r="W8" s="584">
        <v>5273</v>
      </c>
      <c r="X8" s="584">
        <v>169</v>
      </c>
      <c r="Y8" s="584">
        <v>22289</v>
      </c>
      <c r="Z8" s="584">
        <v>1451</v>
      </c>
      <c r="AA8" s="584">
        <v>84</v>
      </c>
      <c r="AB8" s="584">
        <v>13823</v>
      </c>
      <c r="AC8" s="584">
        <v>1293</v>
      </c>
      <c r="AD8" s="584">
        <v>30338</v>
      </c>
      <c r="AE8" s="584">
        <v>1846</v>
      </c>
      <c r="AF8" s="584">
        <v>6413</v>
      </c>
      <c r="AG8" s="584">
        <v>416902</v>
      </c>
      <c r="AH8" s="584">
        <v>4575</v>
      </c>
      <c r="AI8" s="584">
        <v>3015</v>
      </c>
      <c r="AJ8" s="584">
        <v>63785</v>
      </c>
      <c r="AK8" s="584">
        <v>694981</v>
      </c>
      <c r="AL8" s="584">
        <v>58991</v>
      </c>
      <c r="AM8" s="584">
        <v>11961</v>
      </c>
      <c r="AN8" s="584">
        <v>18068</v>
      </c>
      <c r="AO8" s="584">
        <v>730</v>
      </c>
      <c r="AP8" s="584">
        <v>62762</v>
      </c>
      <c r="AQ8" s="584">
        <v>110</v>
      </c>
      <c r="AR8" s="584">
        <v>4730</v>
      </c>
      <c r="AS8" s="584">
        <v>5405</v>
      </c>
      <c r="AT8" s="584">
        <v>9</v>
      </c>
      <c r="AU8" s="584">
        <v>13267</v>
      </c>
      <c r="AV8" s="584">
        <v>617</v>
      </c>
      <c r="AW8" s="584">
        <v>586</v>
      </c>
      <c r="AX8" s="584">
        <v>14802</v>
      </c>
      <c r="AY8" s="584">
        <v>209793</v>
      </c>
      <c r="AZ8" s="584">
        <v>7732</v>
      </c>
      <c r="BA8" s="584">
        <v>19325</v>
      </c>
      <c r="BB8" s="584">
        <v>1033</v>
      </c>
      <c r="BC8" s="584">
        <v>902</v>
      </c>
      <c r="BD8" s="584">
        <v>97525</v>
      </c>
      <c r="BE8" s="584">
        <v>27825</v>
      </c>
      <c r="BF8" s="584">
        <v>1381406</v>
      </c>
      <c r="BG8" s="584">
        <v>38920</v>
      </c>
      <c r="BH8" s="584">
        <v>9468</v>
      </c>
      <c r="BI8" s="584">
        <v>1965</v>
      </c>
      <c r="BJ8" s="584">
        <v>219</v>
      </c>
      <c r="BK8" s="584">
        <v>18547</v>
      </c>
      <c r="BL8" s="584">
        <v>18427</v>
      </c>
      <c r="BM8" s="584">
        <v>27206</v>
      </c>
      <c r="BN8" s="584">
        <v>20271</v>
      </c>
      <c r="BO8" s="584">
        <v>9552159</v>
      </c>
      <c r="BP8" s="584">
        <v>157497</v>
      </c>
      <c r="BQ8" s="584">
        <v>6129</v>
      </c>
      <c r="BR8" s="584">
        <v>347055</v>
      </c>
      <c r="BS8" s="584">
        <v>7355</v>
      </c>
      <c r="BT8" s="584">
        <v>53291</v>
      </c>
      <c r="BU8" s="584">
        <v>985214</v>
      </c>
    </row>
    <row r="9" spans="1:73" s="578" customFormat="1" ht="21" customHeight="1" thickBot="1">
      <c r="A9" s="585" t="s">
        <v>469</v>
      </c>
      <c r="B9" s="586">
        <v>2070049</v>
      </c>
      <c r="C9" s="587">
        <v>379145</v>
      </c>
      <c r="D9" s="586">
        <v>10268</v>
      </c>
      <c r="E9" s="587">
        <v>60500</v>
      </c>
      <c r="F9" s="586">
        <v>6773</v>
      </c>
      <c r="G9" s="587">
        <v>753</v>
      </c>
      <c r="H9" s="586">
        <v>16916</v>
      </c>
      <c r="I9" s="587">
        <v>0</v>
      </c>
      <c r="J9" s="586">
        <v>66351</v>
      </c>
      <c r="K9" s="587">
        <v>2145</v>
      </c>
      <c r="L9" s="586">
        <v>784</v>
      </c>
      <c r="M9" s="587">
        <v>9911</v>
      </c>
      <c r="N9" s="586">
        <v>292</v>
      </c>
      <c r="O9" s="587">
        <v>0</v>
      </c>
      <c r="P9" s="586">
        <v>3150</v>
      </c>
      <c r="Q9" s="587">
        <v>1729</v>
      </c>
      <c r="R9" s="586">
        <v>0</v>
      </c>
      <c r="S9" s="587">
        <v>200</v>
      </c>
      <c r="T9" s="586">
        <v>0</v>
      </c>
      <c r="U9" s="587">
        <v>0</v>
      </c>
      <c r="V9" s="586">
        <v>26244</v>
      </c>
      <c r="W9" s="587">
        <v>0</v>
      </c>
      <c r="X9" s="586">
        <v>0</v>
      </c>
      <c r="Y9" s="587">
        <v>2979</v>
      </c>
      <c r="Z9" s="586">
        <v>17</v>
      </c>
      <c r="AA9" s="587">
        <v>80</v>
      </c>
      <c r="AB9" s="586">
        <v>1728</v>
      </c>
      <c r="AC9" s="587">
        <v>0</v>
      </c>
      <c r="AD9" s="586">
        <v>432</v>
      </c>
      <c r="AE9" s="587">
        <v>170</v>
      </c>
      <c r="AF9" s="586">
        <v>44</v>
      </c>
      <c r="AG9" s="587">
        <v>12984</v>
      </c>
      <c r="AH9" s="586">
        <v>0</v>
      </c>
      <c r="AI9" s="587">
        <v>0</v>
      </c>
      <c r="AJ9" s="586">
        <v>2546</v>
      </c>
      <c r="AK9" s="587">
        <v>11113</v>
      </c>
      <c r="AL9" s="586">
        <v>0</v>
      </c>
      <c r="AM9" s="587">
        <v>0</v>
      </c>
      <c r="AN9" s="586">
        <v>1051</v>
      </c>
      <c r="AO9" s="587">
        <v>0</v>
      </c>
      <c r="AP9" s="586">
        <v>3224</v>
      </c>
      <c r="AQ9" s="587">
        <v>0</v>
      </c>
      <c r="AR9" s="586">
        <v>0</v>
      </c>
      <c r="AS9" s="587">
        <v>1646</v>
      </c>
      <c r="AT9" s="586">
        <v>0</v>
      </c>
      <c r="AU9" s="587">
        <v>0</v>
      </c>
      <c r="AV9" s="586">
        <v>0</v>
      </c>
      <c r="AW9" s="587">
        <v>0</v>
      </c>
      <c r="AX9" s="586">
        <v>517</v>
      </c>
      <c r="AY9" s="587">
        <v>8926</v>
      </c>
      <c r="AZ9" s="586">
        <v>260</v>
      </c>
      <c r="BA9" s="587">
        <v>1287</v>
      </c>
      <c r="BB9" s="586">
        <v>0</v>
      </c>
      <c r="BC9" s="587">
        <v>0</v>
      </c>
      <c r="BD9" s="586">
        <v>1310</v>
      </c>
      <c r="BE9" s="587">
        <v>0</v>
      </c>
      <c r="BF9" s="586">
        <v>68607</v>
      </c>
      <c r="BG9" s="587">
        <v>1248</v>
      </c>
      <c r="BH9" s="586">
        <v>0</v>
      </c>
      <c r="BI9" s="587">
        <v>56</v>
      </c>
      <c r="BJ9" s="586">
        <v>0</v>
      </c>
      <c r="BK9" s="587">
        <v>0</v>
      </c>
      <c r="BL9" s="586">
        <v>0</v>
      </c>
      <c r="BM9" s="587">
        <v>0</v>
      </c>
      <c r="BN9" s="586">
        <v>2127</v>
      </c>
      <c r="BO9" s="587">
        <v>343073</v>
      </c>
      <c r="BP9" s="586">
        <v>91</v>
      </c>
      <c r="BQ9" s="587">
        <v>0</v>
      </c>
      <c r="BR9" s="586">
        <v>8413</v>
      </c>
      <c r="BS9" s="587">
        <v>0</v>
      </c>
      <c r="BT9" s="586">
        <v>0</v>
      </c>
      <c r="BU9" s="587">
        <v>121</v>
      </c>
    </row>
    <row r="10" spans="1:73" s="578" customFormat="1" ht="21" customHeight="1" thickBot="1">
      <c r="A10" s="588" t="s">
        <v>470</v>
      </c>
      <c r="B10" s="589">
        <v>1377066</v>
      </c>
      <c r="C10" s="590">
        <v>300033</v>
      </c>
      <c r="D10" s="589">
        <v>6095</v>
      </c>
      <c r="E10" s="590">
        <v>85738</v>
      </c>
      <c r="F10" s="589">
        <v>33568</v>
      </c>
      <c r="G10" s="590">
        <v>0</v>
      </c>
      <c r="H10" s="589">
        <v>6921</v>
      </c>
      <c r="I10" s="590">
        <v>0</v>
      </c>
      <c r="J10" s="589">
        <v>35367</v>
      </c>
      <c r="K10" s="590">
        <v>4873</v>
      </c>
      <c r="L10" s="589">
        <v>720</v>
      </c>
      <c r="M10" s="590">
        <v>13999</v>
      </c>
      <c r="N10" s="589">
        <v>161</v>
      </c>
      <c r="O10" s="590">
        <v>0</v>
      </c>
      <c r="P10" s="589">
        <v>0</v>
      </c>
      <c r="Q10" s="590">
        <v>0</v>
      </c>
      <c r="R10" s="589">
        <v>0</v>
      </c>
      <c r="S10" s="590">
        <v>0</v>
      </c>
      <c r="T10" s="589">
        <v>0</v>
      </c>
      <c r="U10" s="590">
        <v>0</v>
      </c>
      <c r="V10" s="589">
        <v>25147</v>
      </c>
      <c r="W10" s="590">
        <v>0</v>
      </c>
      <c r="X10" s="589">
        <v>0</v>
      </c>
      <c r="Y10" s="590">
        <v>0</v>
      </c>
      <c r="Z10" s="589">
        <v>2</v>
      </c>
      <c r="AA10" s="590">
        <v>0</v>
      </c>
      <c r="AB10" s="589">
        <v>214</v>
      </c>
      <c r="AC10" s="590">
        <v>82</v>
      </c>
      <c r="AD10" s="589">
        <v>1125</v>
      </c>
      <c r="AE10" s="590">
        <v>0</v>
      </c>
      <c r="AF10" s="589">
        <v>52</v>
      </c>
      <c r="AG10" s="590">
        <v>6967</v>
      </c>
      <c r="AH10" s="589">
        <v>0</v>
      </c>
      <c r="AI10" s="590">
        <v>0</v>
      </c>
      <c r="AJ10" s="589">
        <v>793</v>
      </c>
      <c r="AK10" s="590">
        <v>28764</v>
      </c>
      <c r="AL10" s="589">
        <v>0</v>
      </c>
      <c r="AM10" s="590">
        <v>0</v>
      </c>
      <c r="AN10" s="589">
        <v>409</v>
      </c>
      <c r="AO10" s="590">
        <v>0</v>
      </c>
      <c r="AP10" s="589">
        <v>1209</v>
      </c>
      <c r="AQ10" s="590">
        <v>0</v>
      </c>
      <c r="AR10" s="589">
        <v>0</v>
      </c>
      <c r="AS10" s="590">
        <v>0</v>
      </c>
      <c r="AT10" s="589">
        <v>0</v>
      </c>
      <c r="AU10" s="590">
        <v>0</v>
      </c>
      <c r="AV10" s="589">
        <v>0</v>
      </c>
      <c r="AW10" s="590">
        <v>0</v>
      </c>
      <c r="AX10" s="589">
        <v>639</v>
      </c>
      <c r="AY10" s="590">
        <v>4751</v>
      </c>
      <c r="AZ10" s="589">
        <v>175</v>
      </c>
      <c r="BA10" s="590">
        <v>510</v>
      </c>
      <c r="BB10" s="589">
        <v>0</v>
      </c>
      <c r="BC10" s="590">
        <v>0</v>
      </c>
      <c r="BD10" s="589">
        <v>531</v>
      </c>
      <c r="BE10" s="590">
        <v>25</v>
      </c>
      <c r="BF10" s="589">
        <v>36849</v>
      </c>
      <c r="BG10" s="590">
        <v>1896</v>
      </c>
      <c r="BH10" s="589">
        <v>244</v>
      </c>
      <c r="BI10" s="590">
        <v>48</v>
      </c>
      <c r="BJ10" s="589">
        <v>0</v>
      </c>
      <c r="BK10" s="590">
        <v>0</v>
      </c>
      <c r="BL10" s="589">
        <v>14</v>
      </c>
      <c r="BM10" s="590">
        <v>0</v>
      </c>
      <c r="BN10" s="589">
        <v>0</v>
      </c>
      <c r="BO10" s="590">
        <v>307248</v>
      </c>
      <c r="BP10" s="589">
        <v>1414</v>
      </c>
      <c r="BQ10" s="590">
        <v>714</v>
      </c>
      <c r="BR10" s="589">
        <v>14218</v>
      </c>
      <c r="BS10" s="590">
        <v>181</v>
      </c>
      <c r="BT10" s="589">
        <v>2053</v>
      </c>
      <c r="BU10" s="590">
        <v>8340</v>
      </c>
    </row>
    <row r="11" spans="1:73" s="578" customFormat="1" ht="21" customHeight="1" thickBot="1">
      <c r="A11" s="588" t="s">
        <v>471</v>
      </c>
      <c r="B11" s="589">
        <v>884953</v>
      </c>
      <c r="C11" s="590">
        <v>123790</v>
      </c>
      <c r="D11" s="589">
        <v>1850</v>
      </c>
      <c r="E11" s="590">
        <v>26899</v>
      </c>
      <c r="F11" s="589">
        <v>5043</v>
      </c>
      <c r="G11" s="590">
        <v>375</v>
      </c>
      <c r="H11" s="589">
        <v>1580</v>
      </c>
      <c r="I11" s="590">
        <v>0</v>
      </c>
      <c r="J11" s="589">
        <v>35974</v>
      </c>
      <c r="K11" s="590">
        <v>0</v>
      </c>
      <c r="L11" s="589">
        <v>168</v>
      </c>
      <c r="M11" s="590">
        <v>0</v>
      </c>
      <c r="N11" s="589">
        <v>141</v>
      </c>
      <c r="O11" s="590">
        <v>0</v>
      </c>
      <c r="P11" s="589">
        <v>0</v>
      </c>
      <c r="Q11" s="590">
        <v>0</v>
      </c>
      <c r="R11" s="589">
        <v>0</v>
      </c>
      <c r="S11" s="590">
        <v>0</v>
      </c>
      <c r="T11" s="589">
        <v>0</v>
      </c>
      <c r="U11" s="590">
        <v>0</v>
      </c>
      <c r="V11" s="589">
        <v>12126</v>
      </c>
      <c r="W11" s="590">
        <v>0</v>
      </c>
      <c r="X11" s="589">
        <v>0</v>
      </c>
      <c r="Y11" s="590">
        <v>123</v>
      </c>
      <c r="Z11" s="589">
        <v>2</v>
      </c>
      <c r="AA11" s="590">
        <v>0</v>
      </c>
      <c r="AB11" s="589">
        <v>0</v>
      </c>
      <c r="AC11" s="590">
        <v>0</v>
      </c>
      <c r="AD11" s="589">
        <v>134</v>
      </c>
      <c r="AE11" s="590">
        <v>0</v>
      </c>
      <c r="AF11" s="589">
        <v>64</v>
      </c>
      <c r="AG11" s="590">
        <v>0</v>
      </c>
      <c r="AH11" s="589">
        <v>0</v>
      </c>
      <c r="AI11" s="590">
        <v>0</v>
      </c>
      <c r="AJ11" s="589">
        <v>0</v>
      </c>
      <c r="AK11" s="590">
        <v>9347</v>
      </c>
      <c r="AL11" s="589">
        <v>0</v>
      </c>
      <c r="AM11" s="590">
        <v>0</v>
      </c>
      <c r="AN11" s="589">
        <v>110</v>
      </c>
      <c r="AO11" s="590">
        <v>0</v>
      </c>
      <c r="AP11" s="589">
        <v>10</v>
      </c>
      <c r="AQ11" s="590">
        <v>0</v>
      </c>
      <c r="AR11" s="589">
        <v>0</v>
      </c>
      <c r="AS11" s="590">
        <v>0</v>
      </c>
      <c r="AT11" s="589">
        <v>0</v>
      </c>
      <c r="AU11" s="590">
        <v>0</v>
      </c>
      <c r="AV11" s="589">
        <v>0</v>
      </c>
      <c r="AW11" s="590">
        <v>0</v>
      </c>
      <c r="AX11" s="589">
        <v>674</v>
      </c>
      <c r="AY11" s="590">
        <v>7085</v>
      </c>
      <c r="AZ11" s="589">
        <v>137</v>
      </c>
      <c r="BA11" s="590">
        <v>262</v>
      </c>
      <c r="BB11" s="589">
        <v>0</v>
      </c>
      <c r="BC11" s="590">
        <v>321</v>
      </c>
      <c r="BD11" s="589">
        <v>1496</v>
      </c>
      <c r="BE11" s="590">
        <v>792</v>
      </c>
      <c r="BF11" s="589">
        <v>34220</v>
      </c>
      <c r="BG11" s="590">
        <v>397</v>
      </c>
      <c r="BH11" s="589">
        <v>0</v>
      </c>
      <c r="BI11" s="590">
        <v>0</v>
      </c>
      <c r="BJ11" s="589">
        <v>0</v>
      </c>
      <c r="BK11" s="590">
        <v>0</v>
      </c>
      <c r="BL11" s="589">
        <v>0</v>
      </c>
      <c r="BM11" s="590">
        <v>0</v>
      </c>
      <c r="BN11" s="589">
        <v>192</v>
      </c>
      <c r="BO11" s="590">
        <v>359862</v>
      </c>
      <c r="BP11" s="589">
        <v>0</v>
      </c>
      <c r="BQ11" s="590">
        <v>0</v>
      </c>
      <c r="BR11" s="589">
        <v>3139</v>
      </c>
      <c r="BS11" s="590">
        <v>0</v>
      </c>
      <c r="BT11" s="589">
        <v>1</v>
      </c>
      <c r="BU11" s="590">
        <v>0</v>
      </c>
    </row>
    <row r="12" spans="1:73" s="578" customFormat="1" ht="21" customHeight="1" thickBot="1">
      <c r="A12" s="588" t="s">
        <v>0</v>
      </c>
      <c r="B12" s="589">
        <v>3749524</v>
      </c>
      <c r="C12" s="590">
        <v>710677</v>
      </c>
      <c r="D12" s="589">
        <v>18340</v>
      </c>
      <c r="E12" s="590">
        <v>168222</v>
      </c>
      <c r="F12" s="589">
        <v>50030</v>
      </c>
      <c r="G12" s="590">
        <v>2725</v>
      </c>
      <c r="H12" s="589">
        <v>31076</v>
      </c>
      <c r="I12" s="590">
        <v>0</v>
      </c>
      <c r="J12" s="589">
        <v>163373</v>
      </c>
      <c r="K12" s="590">
        <v>4857</v>
      </c>
      <c r="L12" s="589">
        <v>3916</v>
      </c>
      <c r="M12" s="590">
        <v>14659</v>
      </c>
      <c r="N12" s="589">
        <v>1484</v>
      </c>
      <c r="O12" s="590">
        <v>0</v>
      </c>
      <c r="P12" s="589">
        <v>658</v>
      </c>
      <c r="Q12" s="590">
        <v>256</v>
      </c>
      <c r="R12" s="589">
        <v>0</v>
      </c>
      <c r="S12" s="590">
        <v>40</v>
      </c>
      <c r="T12" s="589">
        <v>0</v>
      </c>
      <c r="U12" s="590">
        <v>200</v>
      </c>
      <c r="V12" s="589">
        <v>74169</v>
      </c>
      <c r="W12" s="590">
        <v>1663</v>
      </c>
      <c r="X12" s="589">
        <v>0</v>
      </c>
      <c r="Y12" s="590">
        <v>0</v>
      </c>
      <c r="Z12" s="589">
        <v>0</v>
      </c>
      <c r="AA12" s="590">
        <v>0</v>
      </c>
      <c r="AB12" s="589">
        <v>1848</v>
      </c>
      <c r="AC12" s="590">
        <v>581</v>
      </c>
      <c r="AD12" s="589">
        <v>3584</v>
      </c>
      <c r="AE12" s="590">
        <v>537</v>
      </c>
      <c r="AF12" s="589">
        <v>102</v>
      </c>
      <c r="AG12" s="590">
        <v>61589</v>
      </c>
      <c r="AH12" s="589">
        <v>2063</v>
      </c>
      <c r="AI12" s="590">
        <v>0</v>
      </c>
      <c r="AJ12" s="589">
        <v>13887</v>
      </c>
      <c r="AK12" s="590">
        <v>112587</v>
      </c>
      <c r="AL12" s="589">
        <v>0</v>
      </c>
      <c r="AM12" s="590">
        <v>0</v>
      </c>
      <c r="AN12" s="589">
        <v>1614</v>
      </c>
      <c r="AO12" s="590">
        <v>0</v>
      </c>
      <c r="AP12" s="589">
        <v>7161</v>
      </c>
      <c r="AQ12" s="590">
        <v>0</v>
      </c>
      <c r="AR12" s="589">
        <v>1293</v>
      </c>
      <c r="AS12" s="590">
        <v>51</v>
      </c>
      <c r="AT12" s="589">
        <v>0</v>
      </c>
      <c r="AU12" s="590">
        <v>1773</v>
      </c>
      <c r="AV12" s="589">
        <v>0</v>
      </c>
      <c r="AW12" s="590">
        <v>0</v>
      </c>
      <c r="AX12" s="589">
        <v>2908</v>
      </c>
      <c r="AY12" s="590">
        <v>25071</v>
      </c>
      <c r="AZ12" s="589">
        <v>1056</v>
      </c>
      <c r="BA12" s="590">
        <v>2073</v>
      </c>
      <c r="BB12" s="589">
        <v>0</v>
      </c>
      <c r="BC12" s="590">
        <v>530</v>
      </c>
      <c r="BD12" s="589">
        <v>8930</v>
      </c>
      <c r="BE12" s="590">
        <v>5996</v>
      </c>
      <c r="BF12" s="589">
        <v>103909</v>
      </c>
      <c r="BG12" s="590">
        <v>6432</v>
      </c>
      <c r="BH12" s="589">
        <v>30</v>
      </c>
      <c r="BI12" s="590">
        <v>5</v>
      </c>
      <c r="BJ12" s="589">
        <v>0</v>
      </c>
      <c r="BK12" s="590">
        <v>371</v>
      </c>
      <c r="BL12" s="589">
        <v>2324</v>
      </c>
      <c r="BM12" s="590">
        <v>3906</v>
      </c>
      <c r="BN12" s="589">
        <v>5195</v>
      </c>
      <c r="BO12" s="590">
        <v>366193</v>
      </c>
      <c r="BP12" s="589">
        <v>20295</v>
      </c>
      <c r="BQ12" s="590">
        <v>1391</v>
      </c>
      <c r="BR12" s="589">
        <v>40296</v>
      </c>
      <c r="BS12" s="590">
        <v>0</v>
      </c>
      <c r="BT12" s="589">
        <v>8396</v>
      </c>
      <c r="BU12" s="590">
        <v>147642</v>
      </c>
    </row>
    <row r="13" spans="1:73" s="578" customFormat="1" ht="21" customHeight="1" thickBot="1">
      <c r="A13" s="588" t="s">
        <v>970</v>
      </c>
      <c r="B13" s="589">
        <v>1114080</v>
      </c>
      <c r="C13" s="590">
        <v>142883</v>
      </c>
      <c r="D13" s="589">
        <v>1971</v>
      </c>
      <c r="E13" s="590">
        <v>42741</v>
      </c>
      <c r="F13" s="589">
        <v>2938</v>
      </c>
      <c r="G13" s="590">
        <v>0</v>
      </c>
      <c r="H13" s="589">
        <v>6662</v>
      </c>
      <c r="I13" s="590">
        <v>0</v>
      </c>
      <c r="J13" s="589">
        <v>40790</v>
      </c>
      <c r="K13" s="590">
        <v>1679</v>
      </c>
      <c r="L13" s="589">
        <v>933</v>
      </c>
      <c r="M13" s="590">
        <v>0</v>
      </c>
      <c r="N13" s="589">
        <v>685</v>
      </c>
      <c r="O13" s="590">
        <v>0</v>
      </c>
      <c r="P13" s="589">
        <v>0</v>
      </c>
      <c r="Q13" s="590">
        <v>0</v>
      </c>
      <c r="R13" s="589">
        <v>0</v>
      </c>
      <c r="S13" s="590">
        <v>0</v>
      </c>
      <c r="T13" s="589">
        <v>0</v>
      </c>
      <c r="U13" s="590">
        <v>0</v>
      </c>
      <c r="V13" s="589">
        <v>0</v>
      </c>
      <c r="W13" s="590">
        <v>0</v>
      </c>
      <c r="X13" s="589">
        <v>0</v>
      </c>
      <c r="Y13" s="590">
        <v>549</v>
      </c>
      <c r="Z13" s="589">
        <v>0</v>
      </c>
      <c r="AA13" s="590">
        <v>0</v>
      </c>
      <c r="AB13" s="589">
        <v>196</v>
      </c>
      <c r="AC13" s="590">
        <v>0</v>
      </c>
      <c r="AD13" s="589">
        <v>471</v>
      </c>
      <c r="AE13" s="590">
        <v>0</v>
      </c>
      <c r="AF13" s="589">
        <v>31</v>
      </c>
      <c r="AG13" s="590">
        <v>16875</v>
      </c>
      <c r="AH13" s="589">
        <v>0</v>
      </c>
      <c r="AI13" s="590">
        <v>0</v>
      </c>
      <c r="AJ13" s="589">
        <v>2598</v>
      </c>
      <c r="AK13" s="590">
        <v>19804</v>
      </c>
      <c r="AL13" s="589">
        <v>0</v>
      </c>
      <c r="AM13" s="590">
        <v>0</v>
      </c>
      <c r="AN13" s="589">
        <v>0</v>
      </c>
      <c r="AO13" s="590">
        <v>0</v>
      </c>
      <c r="AP13" s="589">
        <v>1356</v>
      </c>
      <c r="AQ13" s="590">
        <v>0</v>
      </c>
      <c r="AR13" s="589">
        <v>0</v>
      </c>
      <c r="AS13" s="590">
        <v>0</v>
      </c>
      <c r="AT13" s="589">
        <v>0</v>
      </c>
      <c r="AU13" s="590">
        <v>0</v>
      </c>
      <c r="AV13" s="589">
        <v>0</v>
      </c>
      <c r="AW13" s="590">
        <v>0</v>
      </c>
      <c r="AX13" s="589">
        <v>0</v>
      </c>
      <c r="AY13" s="590">
        <v>235</v>
      </c>
      <c r="AZ13" s="589">
        <v>5</v>
      </c>
      <c r="BA13" s="590">
        <v>9</v>
      </c>
      <c r="BB13" s="589">
        <v>0</v>
      </c>
      <c r="BC13" s="590">
        <v>0</v>
      </c>
      <c r="BD13" s="589">
        <v>1240</v>
      </c>
      <c r="BE13" s="590">
        <v>530</v>
      </c>
      <c r="BF13" s="589">
        <v>42705</v>
      </c>
      <c r="BG13" s="590">
        <v>295</v>
      </c>
      <c r="BH13" s="589">
        <v>0</v>
      </c>
      <c r="BI13" s="590">
        <v>193</v>
      </c>
      <c r="BJ13" s="589">
        <v>0</v>
      </c>
      <c r="BK13" s="590">
        <v>0</v>
      </c>
      <c r="BL13" s="589">
        <v>0</v>
      </c>
      <c r="BM13" s="590">
        <v>0</v>
      </c>
      <c r="BN13" s="589">
        <v>0</v>
      </c>
      <c r="BO13" s="590">
        <v>162153</v>
      </c>
      <c r="BP13" s="589">
        <v>1186</v>
      </c>
      <c r="BQ13" s="590">
        <v>0</v>
      </c>
      <c r="BR13" s="589">
        <v>16212</v>
      </c>
      <c r="BS13" s="590">
        <v>1881</v>
      </c>
      <c r="BT13" s="589">
        <v>629</v>
      </c>
      <c r="BU13" s="590">
        <v>23554</v>
      </c>
    </row>
    <row r="14" spans="1:73" s="578" customFormat="1" ht="21" customHeight="1" thickBot="1">
      <c r="A14" s="588" t="s">
        <v>472</v>
      </c>
      <c r="B14" s="589">
        <v>338733</v>
      </c>
      <c r="C14" s="590">
        <v>21618</v>
      </c>
      <c r="D14" s="589">
        <v>0</v>
      </c>
      <c r="E14" s="590">
        <v>13456</v>
      </c>
      <c r="F14" s="589">
        <v>0</v>
      </c>
      <c r="G14" s="590">
        <v>0</v>
      </c>
      <c r="H14" s="589">
        <v>2972</v>
      </c>
      <c r="I14" s="590">
        <v>0</v>
      </c>
      <c r="J14" s="589">
        <v>5478</v>
      </c>
      <c r="K14" s="590">
        <v>1091</v>
      </c>
      <c r="L14" s="589">
        <v>309</v>
      </c>
      <c r="M14" s="590">
        <v>0</v>
      </c>
      <c r="N14" s="589">
        <v>1</v>
      </c>
      <c r="O14" s="590">
        <v>0</v>
      </c>
      <c r="P14" s="589">
        <v>0</v>
      </c>
      <c r="Q14" s="590">
        <v>0</v>
      </c>
      <c r="R14" s="589">
        <v>0</v>
      </c>
      <c r="S14" s="590">
        <v>0</v>
      </c>
      <c r="T14" s="589">
        <v>0</v>
      </c>
      <c r="U14" s="590">
        <v>0</v>
      </c>
      <c r="V14" s="589">
        <v>0</v>
      </c>
      <c r="W14" s="590">
        <v>0</v>
      </c>
      <c r="X14" s="589">
        <v>0</v>
      </c>
      <c r="Y14" s="590">
        <v>0</v>
      </c>
      <c r="Z14" s="589">
        <v>0</v>
      </c>
      <c r="AA14" s="590">
        <v>0</v>
      </c>
      <c r="AB14" s="589">
        <v>0</v>
      </c>
      <c r="AC14" s="590">
        <v>0</v>
      </c>
      <c r="AD14" s="589">
        <v>0</v>
      </c>
      <c r="AE14" s="590">
        <v>0</v>
      </c>
      <c r="AF14" s="589">
        <v>0</v>
      </c>
      <c r="AG14" s="590">
        <v>0</v>
      </c>
      <c r="AH14" s="589">
        <v>0</v>
      </c>
      <c r="AI14" s="590">
        <v>0</v>
      </c>
      <c r="AJ14" s="589">
        <v>0</v>
      </c>
      <c r="AK14" s="590">
        <v>0</v>
      </c>
      <c r="AL14" s="589">
        <v>0</v>
      </c>
      <c r="AM14" s="590">
        <v>0</v>
      </c>
      <c r="AN14" s="589">
        <v>0</v>
      </c>
      <c r="AO14" s="590">
        <v>0</v>
      </c>
      <c r="AP14" s="589">
        <v>4</v>
      </c>
      <c r="AQ14" s="590">
        <v>0</v>
      </c>
      <c r="AR14" s="589">
        <v>0</v>
      </c>
      <c r="AS14" s="590">
        <v>0</v>
      </c>
      <c r="AT14" s="589">
        <v>0</v>
      </c>
      <c r="AU14" s="590">
        <v>0</v>
      </c>
      <c r="AV14" s="589">
        <v>0</v>
      </c>
      <c r="AW14" s="590">
        <v>0</v>
      </c>
      <c r="AX14" s="589">
        <v>0</v>
      </c>
      <c r="AY14" s="590">
        <v>0</v>
      </c>
      <c r="AZ14" s="589">
        <v>0</v>
      </c>
      <c r="BA14" s="590">
        <v>0</v>
      </c>
      <c r="BB14" s="589">
        <v>0</v>
      </c>
      <c r="BC14" s="590">
        <v>0</v>
      </c>
      <c r="BD14" s="589">
        <v>153</v>
      </c>
      <c r="BE14" s="590">
        <v>0</v>
      </c>
      <c r="BF14" s="589">
        <v>11134</v>
      </c>
      <c r="BG14" s="590">
        <v>0</v>
      </c>
      <c r="BH14" s="589">
        <v>0</v>
      </c>
      <c r="BI14" s="590">
        <v>11</v>
      </c>
      <c r="BJ14" s="589">
        <v>0</v>
      </c>
      <c r="BK14" s="590">
        <v>0</v>
      </c>
      <c r="BL14" s="589">
        <v>0</v>
      </c>
      <c r="BM14" s="590">
        <v>0</v>
      </c>
      <c r="BN14" s="589">
        <v>0</v>
      </c>
      <c r="BO14" s="590">
        <v>29890</v>
      </c>
      <c r="BP14" s="589">
        <v>0</v>
      </c>
      <c r="BQ14" s="590">
        <v>0</v>
      </c>
      <c r="BR14" s="589">
        <v>373</v>
      </c>
      <c r="BS14" s="590">
        <v>0</v>
      </c>
      <c r="BT14" s="589">
        <v>0</v>
      </c>
      <c r="BU14" s="590">
        <v>1199</v>
      </c>
    </row>
    <row r="15" spans="1:73" s="578" customFormat="1" ht="21" customHeight="1" thickBot="1">
      <c r="A15" s="588" t="s">
        <v>1</v>
      </c>
      <c r="B15" s="589">
        <v>1130783</v>
      </c>
      <c r="C15" s="590">
        <v>227688</v>
      </c>
      <c r="D15" s="589">
        <v>2409</v>
      </c>
      <c r="E15" s="590">
        <v>93360</v>
      </c>
      <c r="F15" s="589">
        <v>19395</v>
      </c>
      <c r="G15" s="590">
        <v>327</v>
      </c>
      <c r="H15" s="589">
        <v>10024</v>
      </c>
      <c r="I15" s="590">
        <v>0</v>
      </c>
      <c r="J15" s="589">
        <v>49102</v>
      </c>
      <c r="K15" s="590">
        <v>730</v>
      </c>
      <c r="L15" s="589">
        <v>99</v>
      </c>
      <c r="M15" s="590">
        <v>9744</v>
      </c>
      <c r="N15" s="589">
        <v>0</v>
      </c>
      <c r="O15" s="590">
        <v>0</v>
      </c>
      <c r="P15" s="589">
        <v>0</v>
      </c>
      <c r="Q15" s="590">
        <v>0</v>
      </c>
      <c r="R15" s="589">
        <v>0</v>
      </c>
      <c r="S15" s="590">
        <v>0</v>
      </c>
      <c r="T15" s="589">
        <v>0</v>
      </c>
      <c r="U15" s="590">
        <v>1043</v>
      </c>
      <c r="V15" s="589">
        <v>28848</v>
      </c>
      <c r="W15" s="590">
        <v>0</v>
      </c>
      <c r="X15" s="589">
        <v>0</v>
      </c>
      <c r="Y15" s="590">
        <v>0</v>
      </c>
      <c r="Z15" s="589">
        <v>3</v>
      </c>
      <c r="AA15" s="590">
        <v>0</v>
      </c>
      <c r="AB15" s="589">
        <v>448</v>
      </c>
      <c r="AC15" s="590">
        <v>0</v>
      </c>
      <c r="AD15" s="589">
        <v>917</v>
      </c>
      <c r="AE15" s="590">
        <v>0</v>
      </c>
      <c r="AF15" s="589">
        <v>0</v>
      </c>
      <c r="AG15" s="590">
        <v>3761</v>
      </c>
      <c r="AH15" s="589">
        <v>0</v>
      </c>
      <c r="AI15" s="590">
        <v>0</v>
      </c>
      <c r="AJ15" s="589">
        <v>1</v>
      </c>
      <c r="AK15" s="590">
        <v>6441</v>
      </c>
      <c r="AL15" s="589">
        <v>0</v>
      </c>
      <c r="AM15" s="590">
        <v>0</v>
      </c>
      <c r="AN15" s="589">
        <v>710</v>
      </c>
      <c r="AO15" s="590">
        <v>0</v>
      </c>
      <c r="AP15" s="589">
        <v>352</v>
      </c>
      <c r="AQ15" s="590">
        <v>0</v>
      </c>
      <c r="AR15" s="589">
        <v>0</v>
      </c>
      <c r="AS15" s="590">
        <v>0</v>
      </c>
      <c r="AT15" s="589">
        <v>0</v>
      </c>
      <c r="AU15" s="590">
        <v>0</v>
      </c>
      <c r="AV15" s="589">
        <v>0</v>
      </c>
      <c r="AW15" s="590">
        <v>0</v>
      </c>
      <c r="AX15" s="589">
        <v>75</v>
      </c>
      <c r="AY15" s="590">
        <v>2590</v>
      </c>
      <c r="AZ15" s="589">
        <v>211</v>
      </c>
      <c r="BA15" s="590">
        <v>577</v>
      </c>
      <c r="BB15" s="589">
        <v>0</v>
      </c>
      <c r="BC15" s="590">
        <v>0</v>
      </c>
      <c r="BD15" s="589">
        <v>4777</v>
      </c>
      <c r="BE15" s="590">
        <v>293</v>
      </c>
      <c r="BF15" s="589">
        <v>20314</v>
      </c>
      <c r="BG15" s="590">
        <v>388</v>
      </c>
      <c r="BH15" s="589">
        <v>0</v>
      </c>
      <c r="BI15" s="590">
        <v>18</v>
      </c>
      <c r="BJ15" s="589">
        <v>2</v>
      </c>
      <c r="BK15" s="590">
        <v>0</v>
      </c>
      <c r="BL15" s="589">
        <v>0</v>
      </c>
      <c r="BM15" s="590">
        <v>0</v>
      </c>
      <c r="BN15" s="589">
        <v>0</v>
      </c>
      <c r="BO15" s="590">
        <v>329051</v>
      </c>
      <c r="BP15" s="589">
        <v>3354</v>
      </c>
      <c r="BQ15" s="590">
        <v>302</v>
      </c>
      <c r="BR15" s="589">
        <v>16016</v>
      </c>
      <c r="BS15" s="590">
        <v>43</v>
      </c>
      <c r="BT15" s="589">
        <v>0</v>
      </c>
      <c r="BU15" s="590">
        <v>47122</v>
      </c>
    </row>
    <row r="16" spans="1:73" s="578" customFormat="1" ht="21" customHeight="1" thickBot="1">
      <c r="A16" s="588" t="s">
        <v>971</v>
      </c>
      <c r="B16" s="589">
        <v>5090886</v>
      </c>
      <c r="C16" s="590">
        <v>1298848</v>
      </c>
      <c r="D16" s="589">
        <v>28456</v>
      </c>
      <c r="E16" s="590">
        <v>459994</v>
      </c>
      <c r="F16" s="589">
        <v>104177</v>
      </c>
      <c r="G16" s="590">
        <v>4731</v>
      </c>
      <c r="H16" s="589">
        <v>74554</v>
      </c>
      <c r="I16" s="590">
        <v>5168</v>
      </c>
      <c r="J16" s="589">
        <v>320888</v>
      </c>
      <c r="K16" s="590">
        <v>8406</v>
      </c>
      <c r="L16" s="589">
        <v>8749</v>
      </c>
      <c r="M16" s="590">
        <v>6950</v>
      </c>
      <c r="N16" s="589">
        <v>4817</v>
      </c>
      <c r="O16" s="590">
        <v>448</v>
      </c>
      <c r="P16" s="589">
        <v>4323</v>
      </c>
      <c r="Q16" s="590">
        <v>2059</v>
      </c>
      <c r="R16" s="589">
        <v>91</v>
      </c>
      <c r="S16" s="590">
        <v>211</v>
      </c>
      <c r="T16" s="589">
        <v>4014</v>
      </c>
      <c r="U16" s="590">
        <v>4828</v>
      </c>
      <c r="V16" s="589">
        <v>75214</v>
      </c>
      <c r="W16" s="590">
        <v>3362</v>
      </c>
      <c r="X16" s="589">
        <v>87</v>
      </c>
      <c r="Y16" s="590">
        <v>1785</v>
      </c>
      <c r="Z16" s="589">
        <v>123</v>
      </c>
      <c r="AA16" s="590">
        <v>4</v>
      </c>
      <c r="AB16" s="589">
        <v>4707</v>
      </c>
      <c r="AC16" s="590">
        <v>29</v>
      </c>
      <c r="AD16" s="589">
        <v>13349</v>
      </c>
      <c r="AE16" s="590">
        <v>516</v>
      </c>
      <c r="AF16" s="589">
        <v>2672</v>
      </c>
      <c r="AG16" s="590">
        <v>131465</v>
      </c>
      <c r="AH16" s="589">
        <v>1306</v>
      </c>
      <c r="AI16" s="590">
        <v>2847</v>
      </c>
      <c r="AJ16" s="589">
        <v>12071</v>
      </c>
      <c r="AK16" s="590">
        <v>174959</v>
      </c>
      <c r="AL16" s="589">
        <v>58991</v>
      </c>
      <c r="AM16" s="590">
        <v>11629</v>
      </c>
      <c r="AN16" s="589">
        <v>3576</v>
      </c>
      <c r="AO16" s="590">
        <v>163</v>
      </c>
      <c r="AP16" s="589">
        <v>18392</v>
      </c>
      <c r="AQ16" s="590">
        <v>104</v>
      </c>
      <c r="AR16" s="589">
        <v>52</v>
      </c>
      <c r="AS16" s="590">
        <v>2871</v>
      </c>
      <c r="AT16" s="589">
        <v>0</v>
      </c>
      <c r="AU16" s="590">
        <v>2346</v>
      </c>
      <c r="AV16" s="589">
        <v>438</v>
      </c>
      <c r="AW16" s="590">
        <v>586</v>
      </c>
      <c r="AX16" s="589">
        <v>1862</v>
      </c>
      <c r="AY16" s="590">
        <v>5893</v>
      </c>
      <c r="AZ16" s="589">
        <v>1256</v>
      </c>
      <c r="BA16" s="590">
        <v>4801</v>
      </c>
      <c r="BB16" s="589">
        <v>592</v>
      </c>
      <c r="BC16" s="590">
        <v>0</v>
      </c>
      <c r="BD16" s="589">
        <v>14057</v>
      </c>
      <c r="BE16" s="590">
        <v>4650</v>
      </c>
      <c r="BF16" s="589">
        <v>111557</v>
      </c>
      <c r="BG16" s="590">
        <v>1755</v>
      </c>
      <c r="BH16" s="589">
        <v>2</v>
      </c>
      <c r="BI16" s="590">
        <v>271</v>
      </c>
      <c r="BJ16" s="589">
        <v>4</v>
      </c>
      <c r="BK16" s="590">
        <v>7619</v>
      </c>
      <c r="BL16" s="589">
        <v>8674</v>
      </c>
      <c r="BM16" s="590">
        <v>10712</v>
      </c>
      <c r="BN16" s="589">
        <v>2826</v>
      </c>
      <c r="BO16" s="590">
        <v>724836</v>
      </c>
      <c r="BP16" s="589">
        <v>12576</v>
      </c>
      <c r="BQ16" s="590">
        <v>1709</v>
      </c>
      <c r="BR16" s="589">
        <v>28805</v>
      </c>
      <c r="BS16" s="590">
        <v>1862</v>
      </c>
      <c r="BT16" s="589">
        <v>10306</v>
      </c>
      <c r="BU16" s="590">
        <v>206217</v>
      </c>
    </row>
    <row r="17" spans="1:73" s="578" customFormat="1" ht="21" customHeight="1" thickBot="1">
      <c r="A17" s="591" t="s">
        <v>474</v>
      </c>
      <c r="B17" s="589">
        <v>923756</v>
      </c>
      <c r="C17" s="590">
        <v>153268</v>
      </c>
      <c r="D17" s="589">
        <v>3440</v>
      </c>
      <c r="E17" s="590">
        <v>51610</v>
      </c>
      <c r="F17" s="589">
        <v>18799</v>
      </c>
      <c r="G17" s="590">
        <v>1032</v>
      </c>
      <c r="H17" s="589">
        <v>6868</v>
      </c>
      <c r="I17" s="590">
        <v>0</v>
      </c>
      <c r="J17" s="589">
        <v>30736</v>
      </c>
      <c r="K17" s="590">
        <v>2755</v>
      </c>
      <c r="L17" s="589">
        <v>1989</v>
      </c>
      <c r="M17" s="590">
        <v>0</v>
      </c>
      <c r="N17" s="589">
        <v>314</v>
      </c>
      <c r="O17" s="590">
        <v>0</v>
      </c>
      <c r="P17" s="589">
        <v>0</v>
      </c>
      <c r="Q17" s="590">
        <v>0</v>
      </c>
      <c r="R17" s="589">
        <v>0</v>
      </c>
      <c r="S17" s="590">
        <v>0</v>
      </c>
      <c r="T17" s="589">
        <v>0</v>
      </c>
      <c r="U17" s="590">
        <v>0</v>
      </c>
      <c r="V17" s="589">
        <v>16251</v>
      </c>
      <c r="W17" s="590">
        <v>0</v>
      </c>
      <c r="X17" s="589">
        <v>0</v>
      </c>
      <c r="Y17" s="590">
        <v>0</v>
      </c>
      <c r="Z17" s="589">
        <v>0</v>
      </c>
      <c r="AA17" s="590">
        <v>0</v>
      </c>
      <c r="AB17" s="589">
        <v>0</v>
      </c>
      <c r="AC17" s="590">
        <v>0</v>
      </c>
      <c r="AD17" s="589">
        <v>2</v>
      </c>
      <c r="AE17" s="590">
        <v>0</v>
      </c>
      <c r="AF17" s="589">
        <v>68</v>
      </c>
      <c r="AG17" s="590">
        <v>999</v>
      </c>
      <c r="AH17" s="589">
        <v>1206</v>
      </c>
      <c r="AI17" s="590">
        <v>0</v>
      </c>
      <c r="AJ17" s="589">
        <v>1377</v>
      </c>
      <c r="AK17" s="590">
        <v>12426</v>
      </c>
      <c r="AL17" s="589">
        <v>0</v>
      </c>
      <c r="AM17" s="590">
        <v>0</v>
      </c>
      <c r="AN17" s="589">
        <v>235</v>
      </c>
      <c r="AO17" s="590">
        <v>0</v>
      </c>
      <c r="AP17" s="589">
        <v>700</v>
      </c>
      <c r="AQ17" s="590">
        <v>0</v>
      </c>
      <c r="AR17" s="589">
        <v>0</v>
      </c>
      <c r="AS17" s="590">
        <v>0</v>
      </c>
      <c r="AT17" s="589">
        <v>0</v>
      </c>
      <c r="AU17" s="590">
        <v>0</v>
      </c>
      <c r="AV17" s="589">
        <v>0</v>
      </c>
      <c r="AW17" s="590">
        <v>0</v>
      </c>
      <c r="AX17" s="589">
        <v>0</v>
      </c>
      <c r="AY17" s="590">
        <v>8195</v>
      </c>
      <c r="AZ17" s="589">
        <v>203</v>
      </c>
      <c r="BA17" s="590">
        <v>157</v>
      </c>
      <c r="BB17" s="589">
        <v>0</v>
      </c>
      <c r="BC17" s="590">
        <v>0</v>
      </c>
      <c r="BD17" s="589">
        <v>2190</v>
      </c>
      <c r="BE17" s="590">
        <v>0</v>
      </c>
      <c r="BF17" s="589">
        <v>37345</v>
      </c>
      <c r="BG17" s="590">
        <v>1377</v>
      </c>
      <c r="BH17" s="589">
        <v>0</v>
      </c>
      <c r="BI17" s="590">
        <v>148</v>
      </c>
      <c r="BJ17" s="589">
        <v>95</v>
      </c>
      <c r="BK17" s="590">
        <v>0</v>
      </c>
      <c r="BL17" s="589">
        <v>0</v>
      </c>
      <c r="BM17" s="590">
        <v>0</v>
      </c>
      <c r="BN17" s="589">
        <v>0</v>
      </c>
      <c r="BO17" s="590">
        <v>151158</v>
      </c>
      <c r="BP17" s="589">
        <v>9564</v>
      </c>
      <c r="BQ17" s="590">
        <v>0</v>
      </c>
      <c r="BR17" s="589">
        <v>6966</v>
      </c>
      <c r="BS17" s="590">
        <v>593</v>
      </c>
      <c r="BT17" s="589">
        <v>0</v>
      </c>
      <c r="BU17" s="590">
        <v>6498</v>
      </c>
    </row>
    <row r="18" spans="1:73" s="578" customFormat="1" ht="21" customHeight="1" thickBot="1">
      <c r="A18" s="588" t="s">
        <v>31</v>
      </c>
      <c r="B18" s="589">
        <v>420892</v>
      </c>
      <c r="C18" s="590">
        <v>84954</v>
      </c>
      <c r="D18" s="589">
        <v>3673</v>
      </c>
      <c r="E18" s="590">
        <v>35619</v>
      </c>
      <c r="F18" s="589">
        <v>10528</v>
      </c>
      <c r="G18" s="590">
        <v>376</v>
      </c>
      <c r="H18" s="589">
        <v>1758</v>
      </c>
      <c r="I18" s="590">
        <v>0</v>
      </c>
      <c r="J18" s="589">
        <v>10750</v>
      </c>
      <c r="K18" s="590">
        <v>809</v>
      </c>
      <c r="L18" s="589">
        <v>0</v>
      </c>
      <c r="M18" s="590">
        <v>0</v>
      </c>
      <c r="N18" s="589">
        <v>745</v>
      </c>
      <c r="O18" s="590">
        <v>0</v>
      </c>
      <c r="P18" s="589">
        <v>0</v>
      </c>
      <c r="Q18" s="590">
        <v>0</v>
      </c>
      <c r="R18" s="589">
        <v>0</v>
      </c>
      <c r="S18" s="590">
        <v>0</v>
      </c>
      <c r="T18" s="589">
        <v>0</v>
      </c>
      <c r="U18" s="590">
        <v>0</v>
      </c>
      <c r="V18" s="589">
        <v>0</v>
      </c>
      <c r="W18" s="590">
        <v>0</v>
      </c>
      <c r="X18" s="589">
        <v>0</v>
      </c>
      <c r="Y18" s="590">
        <v>0</v>
      </c>
      <c r="Z18" s="589">
        <v>0</v>
      </c>
      <c r="AA18" s="590">
        <v>0</v>
      </c>
      <c r="AB18" s="589">
        <v>0</v>
      </c>
      <c r="AC18" s="590">
        <v>0</v>
      </c>
      <c r="AD18" s="589">
        <v>0</v>
      </c>
      <c r="AE18" s="590">
        <v>0</v>
      </c>
      <c r="AF18" s="589">
        <v>23</v>
      </c>
      <c r="AG18" s="590">
        <v>5375</v>
      </c>
      <c r="AH18" s="589">
        <v>0</v>
      </c>
      <c r="AI18" s="590">
        <v>0</v>
      </c>
      <c r="AJ18" s="589">
        <v>0</v>
      </c>
      <c r="AK18" s="590">
        <v>0</v>
      </c>
      <c r="AL18" s="589">
        <v>0</v>
      </c>
      <c r="AM18" s="590">
        <v>0</v>
      </c>
      <c r="AN18" s="589">
        <v>0</v>
      </c>
      <c r="AO18" s="590">
        <v>0</v>
      </c>
      <c r="AP18" s="589">
        <v>696</v>
      </c>
      <c r="AQ18" s="590">
        <v>0</v>
      </c>
      <c r="AR18" s="589">
        <v>0</v>
      </c>
      <c r="AS18" s="590">
        <v>0</v>
      </c>
      <c r="AT18" s="589">
        <v>0</v>
      </c>
      <c r="AU18" s="590">
        <v>0</v>
      </c>
      <c r="AV18" s="589">
        <v>0</v>
      </c>
      <c r="AW18" s="590">
        <v>0</v>
      </c>
      <c r="AX18" s="589">
        <v>0</v>
      </c>
      <c r="AY18" s="590">
        <v>6280</v>
      </c>
      <c r="AZ18" s="589">
        <v>0</v>
      </c>
      <c r="BA18" s="590">
        <v>0</v>
      </c>
      <c r="BB18" s="589">
        <v>0</v>
      </c>
      <c r="BC18" s="590">
        <v>0</v>
      </c>
      <c r="BD18" s="589">
        <v>3660</v>
      </c>
      <c r="BE18" s="590">
        <v>296</v>
      </c>
      <c r="BF18" s="589">
        <v>44106</v>
      </c>
      <c r="BG18" s="590">
        <v>2304</v>
      </c>
      <c r="BH18" s="589">
        <v>0</v>
      </c>
      <c r="BI18" s="590">
        <v>169</v>
      </c>
      <c r="BJ18" s="589">
        <v>57</v>
      </c>
      <c r="BK18" s="590">
        <v>0</v>
      </c>
      <c r="BL18" s="589">
        <v>0</v>
      </c>
      <c r="BM18" s="590">
        <v>0</v>
      </c>
      <c r="BN18" s="589">
        <v>1247</v>
      </c>
      <c r="BO18" s="590">
        <v>204199</v>
      </c>
      <c r="BP18" s="589">
        <v>0</v>
      </c>
      <c r="BQ18" s="590">
        <v>0</v>
      </c>
      <c r="BR18" s="589">
        <v>8637</v>
      </c>
      <c r="BS18" s="590">
        <v>0</v>
      </c>
      <c r="BT18" s="589">
        <v>0</v>
      </c>
      <c r="BU18" s="590">
        <v>30916</v>
      </c>
    </row>
    <row r="19" spans="1:73" s="578" customFormat="1" ht="21" customHeight="1" thickBot="1">
      <c r="A19" s="588" t="s">
        <v>30</v>
      </c>
      <c r="B19" s="589">
        <v>2273357</v>
      </c>
      <c r="C19" s="590">
        <v>401848</v>
      </c>
      <c r="D19" s="589">
        <v>8549</v>
      </c>
      <c r="E19" s="590">
        <v>100882</v>
      </c>
      <c r="F19" s="589">
        <v>37335</v>
      </c>
      <c r="G19" s="590">
        <v>1777</v>
      </c>
      <c r="H19" s="589">
        <v>5139</v>
      </c>
      <c r="I19" s="590">
        <v>0</v>
      </c>
      <c r="J19" s="589">
        <v>69033</v>
      </c>
      <c r="K19" s="590">
        <v>2824</v>
      </c>
      <c r="L19" s="589">
        <v>2979</v>
      </c>
      <c r="M19" s="590">
        <v>6615</v>
      </c>
      <c r="N19" s="589">
        <v>352</v>
      </c>
      <c r="O19" s="590">
        <v>0</v>
      </c>
      <c r="P19" s="589">
        <v>0</v>
      </c>
      <c r="Q19" s="590">
        <v>0</v>
      </c>
      <c r="R19" s="589">
        <v>0</v>
      </c>
      <c r="S19" s="590">
        <v>0</v>
      </c>
      <c r="T19" s="589">
        <v>0</v>
      </c>
      <c r="U19" s="590">
        <v>5697</v>
      </c>
      <c r="V19" s="589">
        <v>30142</v>
      </c>
      <c r="W19" s="590">
        <v>0</v>
      </c>
      <c r="X19" s="589">
        <v>0</v>
      </c>
      <c r="Y19" s="590">
        <v>3104</v>
      </c>
      <c r="Z19" s="589">
        <v>308</v>
      </c>
      <c r="AA19" s="590">
        <v>0</v>
      </c>
      <c r="AB19" s="589">
        <v>1132</v>
      </c>
      <c r="AC19" s="590">
        <v>0</v>
      </c>
      <c r="AD19" s="589">
        <v>123</v>
      </c>
      <c r="AE19" s="590">
        <v>0</v>
      </c>
      <c r="AF19" s="589">
        <v>0</v>
      </c>
      <c r="AG19" s="590">
        <v>6427</v>
      </c>
      <c r="AH19" s="589">
        <v>0</v>
      </c>
      <c r="AI19" s="590">
        <v>0</v>
      </c>
      <c r="AJ19" s="589">
        <v>2370</v>
      </c>
      <c r="AK19" s="590">
        <v>67311</v>
      </c>
      <c r="AL19" s="589">
        <v>0</v>
      </c>
      <c r="AM19" s="590">
        <v>0</v>
      </c>
      <c r="AN19" s="589">
        <v>1297</v>
      </c>
      <c r="AO19" s="590">
        <v>0</v>
      </c>
      <c r="AP19" s="589">
        <v>4498</v>
      </c>
      <c r="AQ19" s="590">
        <v>0</v>
      </c>
      <c r="AR19" s="589">
        <v>0</v>
      </c>
      <c r="AS19" s="590">
        <v>0</v>
      </c>
      <c r="AT19" s="589">
        <v>0</v>
      </c>
      <c r="AU19" s="590">
        <v>0</v>
      </c>
      <c r="AV19" s="589">
        <v>0</v>
      </c>
      <c r="AW19" s="590">
        <v>0</v>
      </c>
      <c r="AX19" s="589">
        <v>344</v>
      </c>
      <c r="AY19" s="590">
        <v>31622</v>
      </c>
      <c r="AZ19" s="589">
        <v>351</v>
      </c>
      <c r="BA19" s="590">
        <v>1180</v>
      </c>
      <c r="BB19" s="589">
        <v>0</v>
      </c>
      <c r="BC19" s="590">
        <v>0</v>
      </c>
      <c r="BD19" s="589">
        <v>4167</v>
      </c>
      <c r="BE19" s="590">
        <v>716</v>
      </c>
      <c r="BF19" s="589">
        <v>99158</v>
      </c>
      <c r="BG19" s="590">
        <v>3282</v>
      </c>
      <c r="BH19" s="589">
        <v>3707</v>
      </c>
      <c r="BI19" s="590">
        <v>395</v>
      </c>
      <c r="BJ19" s="589">
        <v>0</v>
      </c>
      <c r="BK19" s="590">
        <v>337</v>
      </c>
      <c r="BL19" s="589">
        <v>1448</v>
      </c>
      <c r="BM19" s="590">
        <v>0</v>
      </c>
      <c r="BN19" s="589">
        <v>0</v>
      </c>
      <c r="BO19" s="590">
        <v>332460</v>
      </c>
      <c r="BP19" s="589">
        <v>4699</v>
      </c>
      <c r="BQ19" s="590">
        <v>741</v>
      </c>
      <c r="BR19" s="589">
        <v>11436</v>
      </c>
      <c r="BS19" s="590">
        <v>0</v>
      </c>
      <c r="BT19" s="589">
        <v>0</v>
      </c>
      <c r="BU19" s="590">
        <v>45576</v>
      </c>
    </row>
    <row r="20" spans="1:73" s="578" customFormat="1" ht="21" customHeight="1" thickBot="1">
      <c r="A20" s="588" t="s">
        <v>29</v>
      </c>
      <c r="B20" s="589">
        <v>583489</v>
      </c>
      <c r="C20" s="590">
        <v>76817</v>
      </c>
      <c r="D20" s="589">
        <v>1341</v>
      </c>
      <c r="E20" s="590">
        <v>10061</v>
      </c>
      <c r="F20" s="589">
        <v>4648</v>
      </c>
      <c r="G20" s="590">
        <v>0</v>
      </c>
      <c r="H20" s="589">
        <v>901</v>
      </c>
      <c r="I20" s="590">
        <v>0</v>
      </c>
      <c r="J20" s="589">
        <v>21970</v>
      </c>
      <c r="K20" s="590">
        <v>0</v>
      </c>
      <c r="L20" s="589">
        <v>0</v>
      </c>
      <c r="M20" s="590">
        <v>0</v>
      </c>
      <c r="N20" s="589">
        <v>0</v>
      </c>
      <c r="O20" s="590">
        <v>0</v>
      </c>
      <c r="P20" s="589">
        <v>0</v>
      </c>
      <c r="Q20" s="590">
        <v>0</v>
      </c>
      <c r="R20" s="589">
        <v>0</v>
      </c>
      <c r="S20" s="590">
        <v>0</v>
      </c>
      <c r="T20" s="589">
        <v>0</v>
      </c>
      <c r="U20" s="590">
        <v>0</v>
      </c>
      <c r="V20" s="589">
        <v>11887</v>
      </c>
      <c r="W20" s="590">
        <v>0</v>
      </c>
      <c r="X20" s="589">
        <v>0</v>
      </c>
      <c r="Y20" s="590">
        <v>0</v>
      </c>
      <c r="Z20" s="589">
        <v>0</v>
      </c>
      <c r="AA20" s="590">
        <v>0</v>
      </c>
      <c r="AB20" s="589">
        <v>0</v>
      </c>
      <c r="AC20" s="590">
        <v>0</v>
      </c>
      <c r="AD20" s="589">
        <v>13</v>
      </c>
      <c r="AE20" s="590">
        <v>0</v>
      </c>
      <c r="AF20" s="589">
        <v>0</v>
      </c>
      <c r="AG20" s="590">
        <v>0</v>
      </c>
      <c r="AH20" s="589">
        <v>0</v>
      </c>
      <c r="AI20" s="590">
        <v>0</v>
      </c>
      <c r="AJ20" s="589">
        <v>0</v>
      </c>
      <c r="AK20" s="590">
        <v>0</v>
      </c>
      <c r="AL20" s="589">
        <v>0</v>
      </c>
      <c r="AM20" s="590">
        <v>0</v>
      </c>
      <c r="AN20" s="589">
        <v>0</v>
      </c>
      <c r="AO20" s="590">
        <v>0</v>
      </c>
      <c r="AP20" s="589">
        <v>33</v>
      </c>
      <c r="AQ20" s="590">
        <v>0</v>
      </c>
      <c r="AR20" s="589">
        <v>0</v>
      </c>
      <c r="AS20" s="590">
        <v>0</v>
      </c>
      <c r="AT20" s="589">
        <v>0</v>
      </c>
      <c r="AU20" s="590">
        <v>0</v>
      </c>
      <c r="AV20" s="589">
        <v>0</v>
      </c>
      <c r="AW20" s="590">
        <v>0</v>
      </c>
      <c r="AX20" s="589">
        <v>0</v>
      </c>
      <c r="AY20" s="590">
        <v>6714</v>
      </c>
      <c r="AZ20" s="589">
        <v>58</v>
      </c>
      <c r="BA20" s="590">
        <v>128</v>
      </c>
      <c r="BB20" s="589">
        <v>0</v>
      </c>
      <c r="BC20" s="590">
        <v>0</v>
      </c>
      <c r="BD20" s="589">
        <v>1610</v>
      </c>
      <c r="BE20" s="590">
        <v>265</v>
      </c>
      <c r="BF20" s="589">
        <v>16535</v>
      </c>
      <c r="BG20" s="590">
        <v>577</v>
      </c>
      <c r="BH20" s="589">
        <v>0</v>
      </c>
      <c r="BI20" s="590">
        <v>0</v>
      </c>
      <c r="BJ20" s="589">
        <v>0</v>
      </c>
      <c r="BK20" s="590">
        <v>0</v>
      </c>
      <c r="BL20" s="589">
        <v>2</v>
      </c>
      <c r="BM20" s="590">
        <v>0</v>
      </c>
      <c r="BN20" s="589">
        <v>1015</v>
      </c>
      <c r="BO20" s="590">
        <v>181087</v>
      </c>
      <c r="BP20" s="589">
        <v>125</v>
      </c>
      <c r="BQ20" s="590">
        <v>7</v>
      </c>
      <c r="BR20" s="589">
        <v>4030</v>
      </c>
      <c r="BS20" s="590">
        <v>0</v>
      </c>
      <c r="BT20" s="589">
        <v>0</v>
      </c>
      <c r="BU20" s="590">
        <v>229</v>
      </c>
    </row>
    <row r="21" spans="1:73" s="578" customFormat="1" ht="21" customHeight="1" thickBot="1">
      <c r="A21" s="588" t="s">
        <v>2</v>
      </c>
      <c r="B21" s="589">
        <v>4107963</v>
      </c>
      <c r="C21" s="590">
        <v>384518</v>
      </c>
      <c r="D21" s="589">
        <v>0</v>
      </c>
      <c r="E21" s="590">
        <v>103160</v>
      </c>
      <c r="F21" s="589">
        <v>9994</v>
      </c>
      <c r="G21" s="590">
        <v>461</v>
      </c>
      <c r="H21" s="589">
        <v>4251</v>
      </c>
      <c r="I21" s="590">
        <v>0</v>
      </c>
      <c r="J21" s="589">
        <v>106600</v>
      </c>
      <c r="K21" s="590">
        <v>877</v>
      </c>
      <c r="L21" s="589">
        <v>233</v>
      </c>
      <c r="M21" s="590">
        <v>3592</v>
      </c>
      <c r="N21" s="589">
        <v>0</v>
      </c>
      <c r="O21" s="590">
        <v>0</v>
      </c>
      <c r="P21" s="589">
        <v>0</v>
      </c>
      <c r="Q21" s="590">
        <v>0</v>
      </c>
      <c r="R21" s="589">
        <v>0</v>
      </c>
      <c r="S21" s="590">
        <v>0</v>
      </c>
      <c r="T21" s="589">
        <v>0</v>
      </c>
      <c r="U21" s="590">
        <v>0</v>
      </c>
      <c r="V21" s="589">
        <v>35147</v>
      </c>
      <c r="W21" s="590">
        <v>0</v>
      </c>
      <c r="X21" s="589">
        <v>0</v>
      </c>
      <c r="Y21" s="590">
        <v>63</v>
      </c>
      <c r="Z21" s="589">
        <v>0</v>
      </c>
      <c r="AA21" s="590">
        <v>0</v>
      </c>
      <c r="AB21" s="589">
        <v>429</v>
      </c>
      <c r="AC21" s="590">
        <v>0</v>
      </c>
      <c r="AD21" s="589">
        <v>1091</v>
      </c>
      <c r="AE21" s="590">
        <v>0</v>
      </c>
      <c r="AF21" s="589">
        <v>1043</v>
      </c>
      <c r="AG21" s="590">
        <v>4129</v>
      </c>
      <c r="AH21" s="589">
        <v>0</v>
      </c>
      <c r="AI21" s="590">
        <v>0</v>
      </c>
      <c r="AJ21" s="589">
        <v>2333</v>
      </c>
      <c r="AK21" s="590">
        <v>13355</v>
      </c>
      <c r="AL21" s="589">
        <v>0</v>
      </c>
      <c r="AM21" s="590">
        <v>0</v>
      </c>
      <c r="AN21" s="589">
        <v>0</v>
      </c>
      <c r="AO21" s="590">
        <v>0</v>
      </c>
      <c r="AP21" s="589">
        <v>496</v>
      </c>
      <c r="AQ21" s="590">
        <v>0</v>
      </c>
      <c r="AR21" s="589">
        <v>0</v>
      </c>
      <c r="AS21" s="590">
        <v>0</v>
      </c>
      <c r="AT21" s="589">
        <v>0</v>
      </c>
      <c r="AU21" s="590">
        <v>0</v>
      </c>
      <c r="AV21" s="589">
        <v>0</v>
      </c>
      <c r="AW21" s="590">
        <v>0</v>
      </c>
      <c r="AX21" s="589">
        <v>203</v>
      </c>
      <c r="AY21" s="590">
        <v>5781</v>
      </c>
      <c r="AZ21" s="589">
        <v>163</v>
      </c>
      <c r="BA21" s="590">
        <v>575</v>
      </c>
      <c r="BB21" s="589">
        <v>0</v>
      </c>
      <c r="BC21" s="590">
        <v>0</v>
      </c>
      <c r="BD21" s="589">
        <v>5218</v>
      </c>
      <c r="BE21" s="590">
        <v>1294</v>
      </c>
      <c r="BF21" s="589">
        <v>75883</v>
      </c>
      <c r="BG21" s="590">
        <v>811</v>
      </c>
      <c r="BH21" s="589">
        <v>0</v>
      </c>
      <c r="BI21" s="590">
        <v>59</v>
      </c>
      <c r="BJ21" s="589">
        <v>0</v>
      </c>
      <c r="BK21" s="590">
        <v>0</v>
      </c>
      <c r="BL21" s="589">
        <v>0</v>
      </c>
      <c r="BM21" s="590">
        <v>0</v>
      </c>
      <c r="BN21" s="589">
        <v>0</v>
      </c>
      <c r="BO21" s="590">
        <v>1300677</v>
      </c>
      <c r="BP21" s="589">
        <v>161</v>
      </c>
      <c r="BQ21" s="590">
        <v>0</v>
      </c>
      <c r="BR21" s="589">
        <v>24590</v>
      </c>
      <c r="BS21" s="590">
        <v>0</v>
      </c>
      <c r="BT21" s="589">
        <v>0</v>
      </c>
      <c r="BU21" s="590">
        <v>2424</v>
      </c>
    </row>
    <row r="22" spans="1:73" s="578" customFormat="1" ht="21" customHeight="1" thickBot="1">
      <c r="A22" s="588" t="s">
        <v>3</v>
      </c>
      <c r="B22" s="589">
        <v>708387</v>
      </c>
      <c r="C22" s="590">
        <v>151081</v>
      </c>
      <c r="D22" s="589">
        <v>0</v>
      </c>
      <c r="E22" s="590">
        <v>32556</v>
      </c>
      <c r="F22" s="589">
        <v>8984</v>
      </c>
      <c r="G22" s="590">
        <v>47</v>
      </c>
      <c r="H22" s="589">
        <v>5703</v>
      </c>
      <c r="I22" s="590">
        <v>0</v>
      </c>
      <c r="J22" s="589">
        <v>31902</v>
      </c>
      <c r="K22" s="590">
        <v>367</v>
      </c>
      <c r="L22" s="589">
        <v>225</v>
      </c>
      <c r="M22" s="590">
        <v>0</v>
      </c>
      <c r="N22" s="589">
        <v>933</v>
      </c>
      <c r="O22" s="590">
        <v>0</v>
      </c>
      <c r="P22" s="589">
        <v>0</v>
      </c>
      <c r="Q22" s="590">
        <v>0</v>
      </c>
      <c r="R22" s="589">
        <v>0</v>
      </c>
      <c r="S22" s="590">
        <v>0</v>
      </c>
      <c r="T22" s="589">
        <v>0</v>
      </c>
      <c r="U22" s="590">
        <v>0</v>
      </c>
      <c r="V22" s="589">
        <v>8271</v>
      </c>
      <c r="W22" s="590">
        <v>0</v>
      </c>
      <c r="X22" s="589">
        <v>0</v>
      </c>
      <c r="Y22" s="590">
        <v>488</v>
      </c>
      <c r="Z22" s="589">
        <v>0</v>
      </c>
      <c r="AA22" s="590">
        <v>0</v>
      </c>
      <c r="AB22" s="589">
        <v>26</v>
      </c>
      <c r="AC22" s="590">
        <v>0</v>
      </c>
      <c r="AD22" s="589">
        <v>128</v>
      </c>
      <c r="AE22" s="590">
        <v>0</v>
      </c>
      <c r="AF22" s="589">
        <v>0</v>
      </c>
      <c r="AG22" s="590">
        <v>0</v>
      </c>
      <c r="AH22" s="589">
        <v>0</v>
      </c>
      <c r="AI22" s="590">
        <v>0</v>
      </c>
      <c r="AJ22" s="589">
        <v>0</v>
      </c>
      <c r="AK22" s="590">
        <v>0</v>
      </c>
      <c r="AL22" s="589">
        <v>0</v>
      </c>
      <c r="AM22" s="590">
        <v>0</v>
      </c>
      <c r="AN22" s="589">
        <v>0</v>
      </c>
      <c r="AO22" s="590">
        <v>0</v>
      </c>
      <c r="AP22" s="589">
        <v>1643</v>
      </c>
      <c r="AQ22" s="590">
        <v>0</v>
      </c>
      <c r="AR22" s="589">
        <v>0</v>
      </c>
      <c r="AS22" s="590">
        <v>0</v>
      </c>
      <c r="AT22" s="589">
        <v>0</v>
      </c>
      <c r="AU22" s="590">
        <v>0</v>
      </c>
      <c r="AV22" s="589">
        <v>0</v>
      </c>
      <c r="AW22" s="590">
        <v>0</v>
      </c>
      <c r="AX22" s="589">
        <v>0</v>
      </c>
      <c r="AY22" s="590">
        <v>5154</v>
      </c>
      <c r="AZ22" s="589">
        <v>93</v>
      </c>
      <c r="BA22" s="590">
        <v>239</v>
      </c>
      <c r="BB22" s="589">
        <v>0</v>
      </c>
      <c r="BC22" s="590">
        <v>0</v>
      </c>
      <c r="BD22" s="589">
        <v>1331</v>
      </c>
      <c r="BE22" s="590">
        <v>0</v>
      </c>
      <c r="BF22" s="589">
        <v>32618</v>
      </c>
      <c r="BG22" s="590">
        <v>11</v>
      </c>
      <c r="BH22" s="589">
        <v>0</v>
      </c>
      <c r="BI22" s="590">
        <v>1</v>
      </c>
      <c r="BJ22" s="589">
        <v>0</v>
      </c>
      <c r="BK22" s="590">
        <v>0</v>
      </c>
      <c r="BL22" s="589">
        <v>0</v>
      </c>
      <c r="BM22" s="590">
        <v>1241</v>
      </c>
      <c r="BN22" s="589">
        <v>374</v>
      </c>
      <c r="BO22" s="590">
        <v>155359</v>
      </c>
      <c r="BP22" s="589">
        <v>153</v>
      </c>
      <c r="BQ22" s="590">
        <v>0</v>
      </c>
      <c r="BR22" s="589">
        <v>5852</v>
      </c>
      <c r="BS22" s="590">
        <v>0</v>
      </c>
      <c r="BT22" s="589">
        <v>230</v>
      </c>
      <c r="BU22" s="590">
        <v>0</v>
      </c>
    </row>
    <row r="23" spans="1:73" s="578" customFormat="1" ht="21" customHeight="1" thickBot="1">
      <c r="A23" s="588" t="s">
        <v>4</v>
      </c>
      <c r="B23" s="589">
        <v>976942</v>
      </c>
      <c r="C23" s="590">
        <v>103169</v>
      </c>
      <c r="D23" s="589">
        <v>2822</v>
      </c>
      <c r="E23" s="590">
        <v>37583</v>
      </c>
      <c r="F23" s="589">
        <v>5350</v>
      </c>
      <c r="G23" s="590">
        <v>0</v>
      </c>
      <c r="H23" s="589">
        <v>5075</v>
      </c>
      <c r="I23" s="590">
        <v>0</v>
      </c>
      <c r="J23" s="589">
        <v>29951</v>
      </c>
      <c r="K23" s="590">
        <v>0</v>
      </c>
      <c r="L23" s="589">
        <v>0</v>
      </c>
      <c r="M23" s="590">
        <v>0</v>
      </c>
      <c r="N23" s="589">
        <v>165</v>
      </c>
      <c r="O23" s="590">
        <v>0</v>
      </c>
      <c r="P23" s="589">
        <v>0</v>
      </c>
      <c r="Q23" s="590">
        <v>0</v>
      </c>
      <c r="R23" s="589">
        <v>0</v>
      </c>
      <c r="S23" s="590">
        <v>0</v>
      </c>
      <c r="T23" s="589">
        <v>0</v>
      </c>
      <c r="U23" s="590">
        <v>0</v>
      </c>
      <c r="V23" s="589">
        <v>702</v>
      </c>
      <c r="W23" s="590">
        <v>0</v>
      </c>
      <c r="X23" s="589">
        <v>0</v>
      </c>
      <c r="Y23" s="590">
        <v>0</v>
      </c>
      <c r="Z23" s="589">
        <v>0</v>
      </c>
      <c r="AA23" s="590">
        <v>0</v>
      </c>
      <c r="AB23" s="589">
        <v>69</v>
      </c>
      <c r="AC23" s="590">
        <v>62</v>
      </c>
      <c r="AD23" s="589">
        <v>312</v>
      </c>
      <c r="AE23" s="590">
        <v>0</v>
      </c>
      <c r="AF23" s="589">
        <v>52</v>
      </c>
      <c r="AG23" s="590">
        <v>0</v>
      </c>
      <c r="AH23" s="589">
        <v>0</v>
      </c>
      <c r="AI23" s="590">
        <v>0</v>
      </c>
      <c r="AJ23" s="589">
        <v>1561</v>
      </c>
      <c r="AK23" s="590">
        <v>6256</v>
      </c>
      <c r="AL23" s="589">
        <v>0</v>
      </c>
      <c r="AM23" s="590">
        <v>0</v>
      </c>
      <c r="AN23" s="589">
        <v>2566</v>
      </c>
      <c r="AO23" s="590">
        <v>0</v>
      </c>
      <c r="AP23" s="589">
        <v>731</v>
      </c>
      <c r="AQ23" s="590">
        <v>0</v>
      </c>
      <c r="AR23" s="589">
        <v>0</v>
      </c>
      <c r="AS23" s="590">
        <v>0</v>
      </c>
      <c r="AT23" s="589">
        <v>0</v>
      </c>
      <c r="AU23" s="590">
        <v>0</v>
      </c>
      <c r="AV23" s="589">
        <v>0</v>
      </c>
      <c r="AW23" s="590">
        <v>0</v>
      </c>
      <c r="AX23" s="589">
        <v>261</v>
      </c>
      <c r="AY23" s="590">
        <v>1728</v>
      </c>
      <c r="AZ23" s="589">
        <v>19</v>
      </c>
      <c r="BA23" s="590">
        <v>82</v>
      </c>
      <c r="BB23" s="589">
        <v>0</v>
      </c>
      <c r="BC23" s="590">
        <v>0</v>
      </c>
      <c r="BD23" s="589">
        <v>1757</v>
      </c>
      <c r="BE23" s="590">
        <v>0</v>
      </c>
      <c r="BF23" s="589">
        <v>38185</v>
      </c>
      <c r="BG23" s="590">
        <v>804</v>
      </c>
      <c r="BH23" s="589">
        <v>5151</v>
      </c>
      <c r="BI23" s="590">
        <v>54</v>
      </c>
      <c r="BJ23" s="589">
        <v>1</v>
      </c>
      <c r="BK23" s="590">
        <v>8231</v>
      </c>
      <c r="BL23" s="589">
        <v>0</v>
      </c>
      <c r="BM23" s="590">
        <v>0</v>
      </c>
      <c r="BN23" s="589">
        <v>0</v>
      </c>
      <c r="BO23" s="590">
        <v>236002</v>
      </c>
      <c r="BP23" s="589">
        <v>781</v>
      </c>
      <c r="BQ23" s="590">
        <v>0</v>
      </c>
      <c r="BR23" s="589">
        <v>7797</v>
      </c>
      <c r="BS23" s="590">
        <v>0</v>
      </c>
      <c r="BT23" s="589">
        <v>2345</v>
      </c>
      <c r="BU23" s="590">
        <v>1789</v>
      </c>
    </row>
    <row r="24" spans="1:73" s="578" customFormat="1" ht="21" customHeight="1" thickBot="1">
      <c r="A24" s="592" t="s">
        <v>475</v>
      </c>
      <c r="B24" s="589">
        <v>1302822</v>
      </c>
      <c r="C24" s="590">
        <v>129595</v>
      </c>
      <c r="D24" s="589">
        <v>227</v>
      </c>
      <c r="E24" s="590">
        <v>40588</v>
      </c>
      <c r="F24" s="589">
        <v>16872</v>
      </c>
      <c r="G24" s="590">
        <v>182</v>
      </c>
      <c r="H24" s="589">
        <v>10023</v>
      </c>
      <c r="I24" s="590">
        <v>3504</v>
      </c>
      <c r="J24" s="589">
        <v>35389</v>
      </c>
      <c r="K24" s="590">
        <v>0</v>
      </c>
      <c r="L24" s="589">
        <v>310</v>
      </c>
      <c r="M24" s="590">
        <v>0</v>
      </c>
      <c r="N24" s="589">
        <v>178</v>
      </c>
      <c r="O24" s="590">
        <v>0</v>
      </c>
      <c r="P24" s="589">
        <v>0</v>
      </c>
      <c r="Q24" s="590">
        <v>0</v>
      </c>
      <c r="R24" s="589">
        <v>0</v>
      </c>
      <c r="S24" s="590">
        <v>0</v>
      </c>
      <c r="T24" s="589">
        <v>0</v>
      </c>
      <c r="U24" s="590">
        <v>6372</v>
      </c>
      <c r="V24" s="589">
        <v>10996</v>
      </c>
      <c r="W24" s="590">
        <v>0</v>
      </c>
      <c r="X24" s="589">
        <v>0</v>
      </c>
      <c r="Y24" s="590">
        <v>0</v>
      </c>
      <c r="Z24" s="589">
        <v>0</v>
      </c>
      <c r="AA24" s="590">
        <v>0</v>
      </c>
      <c r="AB24" s="589">
        <v>0</v>
      </c>
      <c r="AC24" s="590">
        <v>0</v>
      </c>
      <c r="AD24" s="589">
        <v>0</v>
      </c>
      <c r="AE24" s="590">
        <v>0</v>
      </c>
      <c r="AF24" s="589">
        <v>7</v>
      </c>
      <c r="AG24" s="590">
        <v>72119</v>
      </c>
      <c r="AH24" s="589">
        <v>0</v>
      </c>
      <c r="AI24" s="590">
        <v>0</v>
      </c>
      <c r="AJ24" s="589">
        <v>0</v>
      </c>
      <c r="AK24" s="590">
        <v>8474</v>
      </c>
      <c r="AL24" s="589">
        <v>0</v>
      </c>
      <c r="AM24" s="590">
        <v>0</v>
      </c>
      <c r="AN24" s="589">
        <v>60</v>
      </c>
      <c r="AO24" s="590">
        <v>0</v>
      </c>
      <c r="AP24" s="589">
        <v>1024</v>
      </c>
      <c r="AQ24" s="590">
        <v>0</v>
      </c>
      <c r="AR24" s="589">
        <v>0</v>
      </c>
      <c r="AS24" s="590">
        <v>0</v>
      </c>
      <c r="AT24" s="589">
        <v>0</v>
      </c>
      <c r="AU24" s="590">
        <v>8329</v>
      </c>
      <c r="AV24" s="589">
        <v>0</v>
      </c>
      <c r="AW24" s="590">
        <v>0</v>
      </c>
      <c r="AX24" s="589">
        <v>59</v>
      </c>
      <c r="AY24" s="590">
        <v>579</v>
      </c>
      <c r="AZ24" s="589">
        <v>61</v>
      </c>
      <c r="BA24" s="590">
        <v>254</v>
      </c>
      <c r="BB24" s="589">
        <v>0</v>
      </c>
      <c r="BC24" s="590">
        <v>0</v>
      </c>
      <c r="BD24" s="589">
        <v>1431</v>
      </c>
      <c r="BE24" s="590">
        <v>0</v>
      </c>
      <c r="BF24" s="589">
        <v>23872</v>
      </c>
      <c r="BG24" s="590">
        <v>0</v>
      </c>
      <c r="BH24" s="589">
        <v>0</v>
      </c>
      <c r="BI24" s="590">
        <v>2</v>
      </c>
      <c r="BJ24" s="589">
        <v>0</v>
      </c>
      <c r="BK24" s="590">
        <v>0</v>
      </c>
      <c r="BL24" s="589">
        <v>0</v>
      </c>
      <c r="BM24" s="590">
        <v>0</v>
      </c>
      <c r="BN24" s="589">
        <v>0</v>
      </c>
      <c r="BO24" s="590">
        <v>203636</v>
      </c>
      <c r="BP24" s="589">
        <v>2812</v>
      </c>
      <c r="BQ24" s="590">
        <v>0</v>
      </c>
      <c r="BR24" s="589">
        <v>4911</v>
      </c>
      <c r="BS24" s="590">
        <v>0</v>
      </c>
      <c r="BT24" s="589">
        <v>17596</v>
      </c>
      <c r="BU24" s="590">
        <v>9631</v>
      </c>
    </row>
    <row r="25" spans="1:73" s="578" customFormat="1" ht="21" customHeight="1" thickBot="1">
      <c r="A25" s="588" t="s">
        <v>5</v>
      </c>
      <c r="B25" s="589">
        <v>1225624</v>
      </c>
      <c r="C25" s="590">
        <v>366064</v>
      </c>
      <c r="D25" s="589">
        <v>7212</v>
      </c>
      <c r="E25" s="590">
        <v>89924</v>
      </c>
      <c r="F25" s="589">
        <v>29502</v>
      </c>
      <c r="G25" s="590">
        <v>0</v>
      </c>
      <c r="H25" s="589">
        <v>9783</v>
      </c>
      <c r="I25" s="590">
        <v>0</v>
      </c>
      <c r="J25" s="589">
        <v>56977</v>
      </c>
      <c r="K25" s="590">
        <v>3384</v>
      </c>
      <c r="L25" s="589">
        <v>150</v>
      </c>
      <c r="M25" s="590">
        <v>11849</v>
      </c>
      <c r="N25" s="589">
        <v>1261</v>
      </c>
      <c r="O25" s="590">
        <v>0</v>
      </c>
      <c r="P25" s="589">
        <v>2223</v>
      </c>
      <c r="Q25" s="590">
        <v>870</v>
      </c>
      <c r="R25" s="589">
        <v>0</v>
      </c>
      <c r="S25" s="590">
        <v>46</v>
      </c>
      <c r="T25" s="589">
        <v>0</v>
      </c>
      <c r="U25" s="590">
        <v>0</v>
      </c>
      <c r="V25" s="589">
        <v>17146</v>
      </c>
      <c r="W25" s="590">
        <v>0</v>
      </c>
      <c r="X25" s="589">
        <v>23</v>
      </c>
      <c r="Y25" s="590">
        <v>0</v>
      </c>
      <c r="Z25" s="589">
        <v>0</v>
      </c>
      <c r="AA25" s="590">
        <v>0</v>
      </c>
      <c r="AB25" s="589">
        <v>605</v>
      </c>
      <c r="AC25" s="590">
        <v>0</v>
      </c>
      <c r="AD25" s="589">
        <v>2684</v>
      </c>
      <c r="AE25" s="590">
        <v>0</v>
      </c>
      <c r="AF25" s="589">
        <v>469</v>
      </c>
      <c r="AG25" s="590">
        <v>19614</v>
      </c>
      <c r="AH25" s="589">
        <v>0</v>
      </c>
      <c r="AI25" s="590">
        <v>0</v>
      </c>
      <c r="AJ25" s="589">
        <v>3533</v>
      </c>
      <c r="AK25" s="590">
        <v>21009</v>
      </c>
      <c r="AL25" s="589">
        <v>0</v>
      </c>
      <c r="AM25" s="590">
        <v>0</v>
      </c>
      <c r="AN25" s="589">
        <v>1604</v>
      </c>
      <c r="AO25" s="590">
        <v>0</v>
      </c>
      <c r="AP25" s="589">
        <v>2330</v>
      </c>
      <c r="AQ25" s="590">
        <v>6</v>
      </c>
      <c r="AR25" s="589">
        <v>3338</v>
      </c>
      <c r="AS25" s="590">
        <v>682</v>
      </c>
      <c r="AT25" s="589">
        <v>0</v>
      </c>
      <c r="AU25" s="590">
        <v>0</v>
      </c>
      <c r="AV25" s="589">
        <v>0</v>
      </c>
      <c r="AW25" s="590">
        <v>0</v>
      </c>
      <c r="AX25" s="589">
        <v>686</v>
      </c>
      <c r="AY25" s="590">
        <v>4068</v>
      </c>
      <c r="AZ25" s="589">
        <v>278</v>
      </c>
      <c r="BA25" s="590">
        <v>459</v>
      </c>
      <c r="BB25" s="589">
        <v>0</v>
      </c>
      <c r="BC25" s="590">
        <v>10</v>
      </c>
      <c r="BD25" s="589">
        <v>3503</v>
      </c>
      <c r="BE25" s="590">
        <v>551</v>
      </c>
      <c r="BF25" s="589">
        <v>84758</v>
      </c>
      <c r="BG25" s="590">
        <v>3330</v>
      </c>
      <c r="BH25" s="589">
        <v>0</v>
      </c>
      <c r="BI25" s="590">
        <v>171</v>
      </c>
      <c r="BJ25" s="589">
        <v>0</v>
      </c>
      <c r="BK25" s="590">
        <v>0</v>
      </c>
      <c r="BL25" s="589">
        <v>1783</v>
      </c>
      <c r="BM25" s="590">
        <v>0</v>
      </c>
      <c r="BN25" s="589">
        <v>0</v>
      </c>
      <c r="BO25" s="590">
        <v>162988</v>
      </c>
      <c r="BP25" s="589">
        <v>14544</v>
      </c>
      <c r="BQ25" s="590">
        <v>648</v>
      </c>
      <c r="BR25" s="589">
        <v>5344</v>
      </c>
      <c r="BS25" s="590">
        <v>0</v>
      </c>
      <c r="BT25" s="589">
        <v>0</v>
      </c>
      <c r="BU25" s="590">
        <v>124285</v>
      </c>
    </row>
    <row r="26" spans="1:73" s="578" customFormat="1" ht="21" customHeight="1" thickBot="1">
      <c r="A26" s="588" t="s">
        <v>476</v>
      </c>
      <c r="B26" s="589">
        <v>1061995</v>
      </c>
      <c r="C26" s="590">
        <v>231690</v>
      </c>
      <c r="D26" s="589">
        <v>4841</v>
      </c>
      <c r="E26" s="590">
        <v>65890</v>
      </c>
      <c r="F26" s="589">
        <v>11306</v>
      </c>
      <c r="G26" s="590">
        <v>0</v>
      </c>
      <c r="H26" s="589">
        <v>13339</v>
      </c>
      <c r="I26" s="590">
        <v>0</v>
      </c>
      <c r="J26" s="589">
        <v>71744</v>
      </c>
      <c r="K26" s="590">
        <v>0</v>
      </c>
      <c r="L26" s="589">
        <v>0</v>
      </c>
      <c r="M26" s="590">
        <v>9372</v>
      </c>
      <c r="N26" s="589">
        <v>60</v>
      </c>
      <c r="O26" s="590">
        <v>0</v>
      </c>
      <c r="P26" s="589">
        <v>0</v>
      </c>
      <c r="Q26" s="590">
        <v>0</v>
      </c>
      <c r="R26" s="589">
        <v>0</v>
      </c>
      <c r="S26" s="590">
        <v>0</v>
      </c>
      <c r="T26" s="589">
        <v>0</v>
      </c>
      <c r="U26" s="590">
        <v>0</v>
      </c>
      <c r="V26" s="589">
        <v>34573</v>
      </c>
      <c r="W26" s="590">
        <v>0</v>
      </c>
      <c r="X26" s="589">
        <v>0</v>
      </c>
      <c r="Y26" s="590">
        <v>2250</v>
      </c>
      <c r="Z26" s="589">
        <v>229</v>
      </c>
      <c r="AA26" s="590">
        <v>0</v>
      </c>
      <c r="AB26" s="589">
        <v>419</v>
      </c>
      <c r="AC26" s="590">
        <v>0</v>
      </c>
      <c r="AD26" s="589">
        <v>0</v>
      </c>
      <c r="AE26" s="590">
        <v>0</v>
      </c>
      <c r="AF26" s="589">
        <v>3</v>
      </c>
      <c r="AG26" s="590">
        <v>2145</v>
      </c>
      <c r="AH26" s="589">
        <v>0</v>
      </c>
      <c r="AI26" s="590">
        <v>0</v>
      </c>
      <c r="AJ26" s="589">
        <v>1482</v>
      </c>
      <c r="AK26" s="590">
        <v>27340</v>
      </c>
      <c r="AL26" s="589">
        <v>0</v>
      </c>
      <c r="AM26" s="590">
        <v>0</v>
      </c>
      <c r="AN26" s="589">
        <v>1023</v>
      </c>
      <c r="AO26" s="590">
        <v>0</v>
      </c>
      <c r="AP26" s="589">
        <v>3589</v>
      </c>
      <c r="AQ26" s="590">
        <v>0</v>
      </c>
      <c r="AR26" s="589">
        <v>0</v>
      </c>
      <c r="AS26" s="590">
        <v>0</v>
      </c>
      <c r="AT26" s="589">
        <v>0</v>
      </c>
      <c r="AU26" s="590">
        <v>0</v>
      </c>
      <c r="AV26" s="589">
        <v>0</v>
      </c>
      <c r="AW26" s="590">
        <v>0</v>
      </c>
      <c r="AX26" s="589">
        <v>103</v>
      </c>
      <c r="AY26" s="590">
        <v>4004</v>
      </c>
      <c r="AZ26" s="589">
        <v>262</v>
      </c>
      <c r="BA26" s="590">
        <v>816</v>
      </c>
      <c r="BB26" s="589">
        <v>68</v>
      </c>
      <c r="BC26" s="590">
        <v>0</v>
      </c>
      <c r="BD26" s="589">
        <v>3569</v>
      </c>
      <c r="BE26" s="590">
        <v>1321</v>
      </c>
      <c r="BF26" s="589">
        <v>43896</v>
      </c>
      <c r="BG26" s="590">
        <v>663</v>
      </c>
      <c r="BH26" s="589">
        <v>0</v>
      </c>
      <c r="BI26" s="590">
        <v>32</v>
      </c>
      <c r="BJ26" s="589">
        <v>0</v>
      </c>
      <c r="BK26" s="590">
        <v>0</v>
      </c>
      <c r="BL26" s="589">
        <v>165</v>
      </c>
      <c r="BM26" s="590">
        <v>0</v>
      </c>
      <c r="BN26" s="589">
        <v>618</v>
      </c>
      <c r="BO26" s="590">
        <v>356832</v>
      </c>
      <c r="BP26" s="589">
        <v>2906</v>
      </c>
      <c r="BQ26" s="590">
        <v>48</v>
      </c>
      <c r="BR26" s="589">
        <v>10294</v>
      </c>
      <c r="BS26" s="590">
        <v>1196</v>
      </c>
      <c r="BT26" s="589">
        <v>0</v>
      </c>
      <c r="BU26" s="590">
        <v>23696</v>
      </c>
    </row>
    <row r="27" spans="1:73" s="578" customFormat="1" ht="21" customHeight="1" thickBot="1">
      <c r="A27" s="588" t="s">
        <v>6</v>
      </c>
      <c r="B27" s="589">
        <v>804535</v>
      </c>
      <c r="C27" s="590">
        <v>154135</v>
      </c>
      <c r="D27" s="589">
        <v>2537</v>
      </c>
      <c r="E27" s="590">
        <v>38931</v>
      </c>
      <c r="F27" s="589">
        <v>13981</v>
      </c>
      <c r="G27" s="590">
        <v>0</v>
      </c>
      <c r="H27" s="589">
        <v>4840</v>
      </c>
      <c r="I27" s="590">
        <v>3</v>
      </c>
      <c r="J27" s="589">
        <v>26374</v>
      </c>
      <c r="K27" s="590">
        <v>1667</v>
      </c>
      <c r="L27" s="589">
        <v>331</v>
      </c>
      <c r="M27" s="590">
        <v>0</v>
      </c>
      <c r="N27" s="589">
        <v>131</v>
      </c>
      <c r="O27" s="590">
        <v>0</v>
      </c>
      <c r="P27" s="589">
        <v>0</v>
      </c>
      <c r="Q27" s="590">
        <v>0</v>
      </c>
      <c r="R27" s="589">
        <v>0</v>
      </c>
      <c r="S27" s="590">
        <v>0</v>
      </c>
      <c r="T27" s="589">
        <v>0</v>
      </c>
      <c r="U27" s="590">
        <v>0</v>
      </c>
      <c r="V27" s="589">
        <v>9287</v>
      </c>
      <c r="W27" s="590">
        <v>123</v>
      </c>
      <c r="X27" s="589">
        <v>0</v>
      </c>
      <c r="Y27" s="590">
        <v>0</v>
      </c>
      <c r="Z27" s="589">
        <v>0</v>
      </c>
      <c r="AA27" s="590">
        <v>0</v>
      </c>
      <c r="AB27" s="589">
        <v>194</v>
      </c>
      <c r="AC27" s="590">
        <v>0</v>
      </c>
      <c r="AD27" s="589">
        <v>421</v>
      </c>
      <c r="AE27" s="590">
        <v>0</v>
      </c>
      <c r="AF27" s="589">
        <v>161</v>
      </c>
      <c r="AG27" s="590">
        <v>7198</v>
      </c>
      <c r="AH27" s="589">
        <v>0</v>
      </c>
      <c r="AI27" s="590">
        <v>0</v>
      </c>
      <c r="AJ27" s="589">
        <v>930</v>
      </c>
      <c r="AK27" s="590">
        <v>6162</v>
      </c>
      <c r="AL27" s="589">
        <v>0</v>
      </c>
      <c r="AM27" s="590">
        <v>0</v>
      </c>
      <c r="AN27" s="589">
        <v>0</v>
      </c>
      <c r="AO27" s="590">
        <v>0</v>
      </c>
      <c r="AP27" s="589">
        <v>984</v>
      </c>
      <c r="AQ27" s="590">
        <v>0</v>
      </c>
      <c r="AR27" s="589">
        <v>0</v>
      </c>
      <c r="AS27" s="590">
        <v>0</v>
      </c>
      <c r="AT27" s="589">
        <v>0</v>
      </c>
      <c r="AU27" s="590">
        <v>0</v>
      </c>
      <c r="AV27" s="589">
        <v>0</v>
      </c>
      <c r="AW27" s="590">
        <v>0</v>
      </c>
      <c r="AX27" s="589">
        <v>0</v>
      </c>
      <c r="AY27" s="590">
        <v>3562</v>
      </c>
      <c r="AZ27" s="589">
        <v>111</v>
      </c>
      <c r="BA27" s="590">
        <v>406</v>
      </c>
      <c r="BB27" s="589">
        <v>0</v>
      </c>
      <c r="BC27" s="590">
        <v>0</v>
      </c>
      <c r="BD27" s="589">
        <v>1183</v>
      </c>
      <c r="BE27" s="590">
        <v>22</v>
      </c>
      <c r="BF27" s="589">
        <v>20277</v>
      </c>
      <c r="BG27" s="590">
        <v>1199</v>
      </c>
      <c r="BH27" s="589">
        <v>0</v>
      </c>
      <c r="BI27" s="590">
        <v>29</v>
      </c>
      <c r="BJ27" s="589">
        <v>0</v>
      </c>
      <c r="BK27" s="590">
        <v>0</v>
      </c>
      <c r="BL27" s="589">
        <v>0</v>
      </c>
      <c r="BM27" s="590">
        <v>0</v>
      </c>
      <c r="BN27" s="589">
        <v>0</v>
      </c>
      <c r="BO27" s="590">
        <v>165198</v>
      </c>
      <c r="BP27" s="589">
        <v>416</v>
      </c>
      <c r="BQ27" s="590">
        <v>46</v>
      </c>
      <c r="BR27" s="589">
        <v>8500</v>
      </c>
      <c r="BS27" s="590">
        <v>0</v>
      </c>
      <c r="BT27" s="589">
        <v>0</v>
      </c>
      <c r="BU27" s="590">
        <v>0</v>
      </c>
    </row>
    <row r="28" spans="1:73" s="578" customFormat="1" ht="21" customHeight="1" thickBot="1">
      <c r="A28" s="588" t="s">
        <v>477</v>
      </c>
      <c r="B28" s="589">
        <v>353828</v>
      </c>
      <c r="C28" s="590">
        <v>91876</v>
      </c>
      <c r="D28" s="589">
        <v>0</v>
      </c>
      <c r="E28" s="590">
        <v>50204</v>
      </c>
      <c r="F28" s="589">
        <v>8215</v>
      </c>
      <c r="G28" s="590">
        <v>3320</v>
      </c>
      <c r="H28" s="589">
        <v>0</v>
      </c>
      <c r="I28" s="590">
        <v>0</v>
      </c>
      <c r="J28" s="589">
        <v>5889</v>
      </c>
      <c r="K28" s="590">
        <v>668</v>
      </c>
      <c r="L28" s="589">
        <v>0</v>
      </c>
      <c r="M28" s="590">
        <v>0</v>
      </c>
      <c r="N28" s="589">
        <v>0</v>
      </c>
      <c r="O28" s="590">
        <v>0</v>
      </c>
      <c r="P28" s="589">
        <v>0</v>
      </c>
      <c r="Q28" s="590">
        <v>0</v>
      </c>
      <c r="R28" s="589">
        <v>0</v>
      </c>
      <c r="S28" s="590">
        <v>0</v>
      </c>
      <c r="T28" s="589">
        <v>0</v>
      </c>
      <c r="U28" s="590">
        <v>0</v>
      </c>
      <c r="V28" s="589">
        <v>0</v>
      </c>
      <c r="W28" s="590">
        <v>0</v>
      </c>
      <c r="X28" s="589">
        <v>0</v>
      </c>
      <c r="Y28" s="590">
        <v>0</v>
      </c>
      <c r="Z28" s="589">
        <v>0</v>
      </c>
      <c r="AA28" s="590">
        <v>0</v>
      </c>
      <c r="AB28" s="589">
        <v>0</v>
      </c>
      <c r="AC28" s="590">
        <v>0</v>
      </c>
      <c r="AD28" s="589">
        <v>0</v>
      </c>
      <c r="AE28" s="590">
        <v>0</v>
      </c>
      <c r="AF28" s="589">
        <v>0</v>
      </c>
      <c r="AG28" s="590">
        <v>0</v>
      </c>
      <c r="AH28" s="589">
        <v>0</v>
      </c>
      <c r="AI28" s="590">
        <v>0</v>
      </c>
      <c r="AJ28" s="589">
        <v>147</v>
      </c>
      <c r="AK28" s="590">
        <v>6268</v>
      </c>
      <c r="AL28" s="589">
        <v>0</v>
      </c>
      <c r="AM28" s="590">
        <v>0</v>
      </c>
      <c r="AN28" s="589">
        <v>0</v>
      </c>
      <c r="AO28" s="590">
        <v>0</v>
      </c>
      <c r="AP28" s="589">
        <v>0</v>
      </c>
      <c r="AQ28" s="590">
        <v>0</v>
      </c>
      <c r="AR28" s="589">
        <v>0</v>
      </c>
      <c r="AS28" s="590">
        <v>0</v>
      </c>
      <c r="AT28" s="589">
        <v>0</v>
      </c>
      <c r="AU28" s="590">
        <v>0</v>
      </c>
      <c r="AV28" s="589">
        <v>0</v>
      </c>
      <c r="AW28" s="590">
        <v>0</v>
      </c>
      <c r="AX28" s="589">
        <v>0</v>
      </c>
      <c r="AY28" s="590">
        <v>10066</v>
      </c>
      <c r="AZ28" s="589">
        <v>23</v>
      </c>
      <c r="BA28" s="590">
        <v>2</v>
      </c>
      <c r="BB28" s="589">
        <v>0</v>
      </c>
      <c r="BC28" s="590">
        <v>41</v>
      </c>
      <c r="BD28" s="589">
        <v>100</v>
      </c>
      <c r="BE28" s="590">
        <v>0</v>
      </c>
      <c r="BF28" s="589">
        <v>7710</v>
      </c>
      <c r="BG28" s="590">
        <v>0</v>
      </c>
      <c r="BH28" s="589">
        <v>0</v>
      </c>
      <c r="BI28" s="590">
        <v>8</v>
      </c>
      <c r="BJ28" s="589">
        <v>0</v>
      </c>
      <c r="BK28" s="590">
        <v>0</v>
      </c>
      <c r="BL28" s="589">
        <v>0</v>
      </c>
      <c r="BM28" s="590">
        <v>0</v>
      </c>
      <c r="BN28" s="589">
        <v>236</v>
      </c>
      <c r="BO28" s="590">
        <v>41155</v>
      </c>
      <c r="BP28" s="589">
        <v>123</v>
      </c>
      <c r="BQ28" s="590">
        <v>0</v>
      </c>
      <c r="BR28" s="589">
        <v>466</v>
      </c>
      <c r="BS28" s="590">
        <v>180</v>
      </c>
      <c r="BT28" s="589">
        <v>0</v>
      </c>
      <c r="BU28" s="590">
        <v>9135</v>
      </c>
    </row>
    <row r="29" spans="1:73" s="578" customFormat="1" ht="21" customHeight="1" thickBot="1">
      <c r="A29" s="588" t="s">
        <v>478</v>
      </c>
      <c r="B29" s="589">
        <v>754427</v>
      </c>
      <c r="C29" s="590">
        <v>122961</v>
      </c>
      <c r="D29" s="589">
        <v>2062</v>
      </c>
      <c r="E29" s="590">
        <v>33705</v>
      </c>
      <c r="F29" s="589">
        <v>2710</v>
      </c>
      <c r="G29" s="590">
        <v>821</v>
      </c>
      <c r="H29" s="589">
        <v>6663</v>
      </c>
      <c r="I29" s="590">
        <v>0</v>
      </c>
      <c r="J29" s="589">
        <v>23886</v>
      </c>
      <c r="K29" s="590">
        <v>82</v>
      </c>
      <c r="L29" s="589">
        <v>0</v>
      </c>
      <c r="M29" s="590">
        <v>0</v>
      </c>
      <c r="N29" s="589">
        <v>0</v>
      </c>
      <c r="O29" s="590">
        <v>0</v>
      </c>
      <c r="P29" s="589">
        <v>0</v>
      </c>
      <c r="Q29" s="590">
        <v>0</v>
      </c>
      <c r="R29" s="589">
        <v>0</v>
      </c>
      <c r="S29" s="590">
        <v>0</v>
      </c>
      <c r="T29" s="589">
        <v>0</v>
      </c>
      <c r="U29" s="590">
        <v>0</v>
      </c>
      <c r="V29" s="589">
        <v>4569</v>
      </c>
      <c r="W29" s="590">
        <v>0</v>
      </c>
      <c r="X29" s="589">
        <v>0</v>
      </c>
      <c r="Y29" s="590">
        <v>1618</v>
      </c>
      <c r="Z29" s="589">
        <v>0</v>
      </c>
      <c r="AA29" s="590">
        <v>0</v>
      </c>
      <c r="AB29" s="589">
        <v>142</v>
      </c>
      <c r="AC29" s="590">
        <v>0</v>
      </c>
      <c r="AD29" s="589">
        <v>10</v>
      </c>
      <c r="AE29" s="590">
        <v>0</v>
      </c>
      <c r="AF29" s="589">
        <v>84</v>
      </c>
      <c r="AG29" s="590">
        <v>1530</v>
      </c>
      <c r="AH29" s="589">
        <v>0</v>
      </c>
      <c r="AI29" s="590">
        <v>130</v>
      </c>
      <c r="AJ29" s="589">
        <v>99</v>
      </c>
      <c r="AK29" s="590">
        <v>9408</v>
      </c>
      <c r="AL29" s="589">
        <v>0</v>
      </c>
      <c r="AM29" s="590">
        <v>0</v>
      </c>
      <c r="AN29" s="589">
        <v>0</v>
      </c>
      <c r="AO29" s="590">
        <v>0</v>
      </c>
      <c r="AP29" s="589">
        <v>201</v>
      </c>
      <c r="AQ29" s="590">
        <v>0</v>
      </c>
      <c r="AR29" s="589">
        <v>0</v>
      </c>
      <c r="AS29" s="590">
        <v>0</v>
      </c>
      <c r="AT29" s="589">
        <v>0</v>
      </c>
      <c r="AU29" s="590">
        <v>0</v>
      </c>
      <c r="AV29" s="589">
        <v>0</v>
      </c>
      <c r="AW29" s="590">
        <v>0</v>
      </c>
      <c r="AX29" s="589">
        <v>0</v>
      </c>
      <c r="AY29" s="590">
        <v>3723</v>
      </c>
      <c r="AZ29" s="589">
        <v>65</v>
      </c>
      <c r="BA29" s="590">
        <v>60</v>
      </c>
      <c r="BB29" s="589">
        <v>0</v>
      </c>
      <c r="BC29" s="590">
        <v>0</v>
      </c>
      <c r="BD29" s="589">
        <v>1039</v>
      </c>
      <c r="BE29" s="590">
        <v>124</v>
      </c>
      <c r="BF29" s="589">
        <v>44157</v>
      </c>
      <c r="BG29" s="590">
        <v>0</v>
      </c>
      <c r="BH29" s="589">
        <v>0</v>
      </c>
      <c r="BI29" s="590">
        <v>0</v>
      </c>
      <c r="BJ29" s="589">
        <v>0</v>
      </c>
      <c r="BK29" s="590">
        <v>0</v>
      </c>
      <c r="BL29" s="589">
        <v>0</v>
      </c>
      <c r="BM29" s="590">
        <v>0</v>
      </c>
      <c r="BN29" s="589">
        <v>0</v>
      </c>
      <c r="BO29" s="590">
        <v>173615</v>
      </c>
      <c r="BP29" s="589">
        <v>0</v>
      </c>
      <c r="BQ29" s="590">
        <v>0</v>
      </c>
      <c r="BR29" s="589">
        <v>6813</v>
      </c>
      <c r="BS29" s="590">
        <v>0</v>
      </c>
      <c r="BT29" s="589">
        <v>0</v>
      </c>
      <c r="BU29" s="590">
        <v>13943</v>
      </c>
    </row>
    <row r="30" spans="1:73" s="578" customFormat="1" ht="21" customHeight="1" thickBot="1">
      <c r="A30" s="588" t="s">
        <v>479</v>
      </c>
      <c r="B30" s="589">
        <v>1410007</v>
      </c>
      <c r="C30" s="590">
        <v>383150</v>
      </c>
      <c r="D30" s="589">
        <v>8954</v>
      </c>
      <c r="E30" s="590">
        <v>80057</v>
      </c>
      <c r="F30" s="589">
        <v>31143</v>
      </c>
      <c r="G30" s="590">
        <v>875</v>
      </c>
      <c r="H30" s="589">
        <v>10985</v>
      </c>
      <c r="I30" s="590">
        <v>0</v>
      </c>
      <c r="J30" s="589">
        <v>90278</v>
      </c>
      <c r="K30" s="590">
        <v>4597</v>
      </c>
      <c r="L30" s="589">
        <v>2238</v>
      </c>
      <c r="M30" s="590">
        <v>6078</v>
      </c>
      <c r="N30" s="589">
        <v>166</v>
      </c>
      <c r="O30" s="590">
        <v>0</v>
      </c>
      <c r="P30" s="589">
        <v>595</v>
      </c>
      <c r="Q30" s="590">
        <v>191</v>
      </c>
      <c r="R30" s="589">
        <v>0</v>
      </c>
      <c r="S30" s="590">
        <v>11</v>
      </c>
      <c r="T30" s="589">
        <v>0</v>
      </c>
      <c r="U30" s="590">
        <v>0</v>
      </c>
      <c r="V30" s="589">
        <v>69019</v>
      </c>
      <c r="W30" s="590">
        <v>0</v>
      </c>
      <c r="X30" s="589">
        <v>0</v>
      </c>
      <c r="Y30" s="590">
        <v>12</v>
      </c>
      <c r="Z30" s="589">
        <v>216</v>
      </c>
      <c r="AA30" s="590">
        <v>0</v>
      </c>
      <c r="AB30" s="589">
        <v>47</v>
      </c>
      <c r="AC30" s="590">
        <v>0</v>
      </c>
      <c r="AD30" s="589">
        <v>1531</v>
      </c>
      <c r="AE30" s="590">
        <v>0</v>
      </c>
      <c r="AF30" s="589">
        <v>13</v>
      </c>
      <c r="AG30" s="590">
        <v>10238</v>
      </c>
      <c r="AH30" s="589">
        <v>0</v>
      </c>
      <c r="AI30" s="590">
        <v>0</v>
      </c>
      <c r="AJ30" s="589">
        <v>5496</v>
      </c>
      <c r="AK30" s="590">
        <v>17581</v>
      </c>
      <c r="AL30" s="589">
        <v>0</v>
      </c>
      <c r="AM30" s="590">
        <v>0</v>
      </c>
      <c r="AN30" s="589">
        <v>138</v>
      </c>
      <c r="AO30" s="590">
        <v>0</v>
      </c>
      <c r="AP30" s="589">
        <v>1452</v>
      </c>
      <c r="AQ30" s="590">
        <v>0</v>
      </c>
      <c r="AR30" s="589">
        <v>0</v>
      </c>
      <c r="AS30" s="590">
        <v>155</v>
      </c>
      <c r="AT30" s="589">
        <v>0</v>
      </c>
      <c r="AU30" s="590">
        <v>0</v>
      </c>
      <c r="AV30" s="589">
        <v>0</v>
      </c>
      <c r="AW30" s="590">
        <v>0</v>
      </c>
      <c r="AX30" s="589">
        <v>0</v>
      </c>
      <c r="AY30" s="590">
        <v>18238</v>
      </c>
      <c r="AZ30" s="589">
        <v>590</v>
      </c>
      <c r="BA30" s="590">
        <v>1080</v>
      </c>
      <c r="BB30" s="589">
        <v>0</v>
      </c>
      <c r="BC30" s="590">
        <v>0</v>
      </c>
      <c r="BD30" s="589">
        <v>5014</v>
      </c>
      <c r="BE30" s="590">
        <v>3430</v>
      </c>
      <c r="BF30" s="589">
        <v>33623</v>
      </c>
      <c r="BG30" s="590">
        <v>2619</v>
      </c>
      <c r="BH30" s="589">
        <v>0</v>
      </c>
      <c r="BI30" s="590">
        <v>147</v>
      </c>
      <c r="BJ30" s="589">
        <v>46</v>
      </c>
      <c r="BK30" s="590">
        <v>0</v>
      </c>
      <c r="BL30" s="589">
        <v>2385</v>
      </c>
      <c r="BM30" s="590">
        <v>3247</v>
      </c>
      <c r="BN30" s="589">
        <v>1834</v>
      </c>
      <c r="BO30" s="590">
        <v>170344</v>
      </c>
      <c r="BP30" s="589">
        <v>11758</v>
      </c>
      <c r="BQ30" s="590">
        <v>23</v>
      </c>
      <c r="BR30" s="589">
        <v>14986</v>
      </c>
      <c r="BS30" s="590">
        <v>809</v>
      </c>
      <c r="BT30" s="589">
        <v>1553</v>
      </c>
      <c r="BU30" s="590">
        <v>41513</v>
      </c>
    </row>
    <row r="31" spans="1:73" s="578" customFormat="1" ht="21" customHeight="1" thickBot="1">
      <c r="A31" s="588" t="s">
        <v>224</v>
      </c>
      <c r="B31" s="589">
        <v>974832</v>
      </c>
      <c r="C31" s="590">
        <v>153947</v>
      </c>
      <c r="D31" s="589">
        <v>4035</v>
      </c>
      <c r="E31" s="590">
        <v>80173</v>
      </c>
      <c r="F31" s="589">
        <v>8626</v>
      </c>
      <c r="G31" s="590">
        <v>0</v>
      </c>
      <c r="H31" s="589">
        <v>3793</v>
      </c>
      <c r="I31" s="590">
        <v>0</v>
      </c>
      <c r="J31" s="589">
        <v>38172</v>
      </c>
      <c r="K31" s="590">
        <v>1408</v>
      </c>
      <c r="L31" s="589">
        <v>0</v>
      </c>
      <c r="M31" s="590">
        <v>0</v>
      </c>
      <c r="N31" s="589">
        <v>0</v>
      </c>
      <c r="O31" s="590">
        <v>0</v>
      </c>
      <c r="P31" s="589">
        <v>0</v>
      </c>
      <c r="Q31" s="590">
        <v>0</v>
      </c>
      <c r="R31" s="589">
        <v>0</v>
      </c>
      <c r="S31" s="590">
        <v>0</v>
      </c>
      <c r="T31" s="589">
        <v>0</v>
      </c>
      <c r="U31" s="590">
        <v>0</v>
      </c>
      <c r="V31" s="589">
        <v>26906</v>
      </c>
      <c r="W31" s="590">
        <v>0</v>
      </c>
      <c r="X31" s="589">
        <v>0</v>
      </c>
      <c r="Y31" s="590">
        <v>807</v>
      </c>
      <c r="Z31" s="589">
        <v>0</v>
      </c>
      <c r="AA31" s="590">
        <v>0</v>
      </c>
      <c r="AB31" s="589">
        <v>0</v>
      </c>
      <c r="AC31" s="590">
        <v>39</v>
      </c>
      <c r="AD31" s="589">
        <v>792</v>
      </c>
      <c r="AE31" s="590">
        <v>0</v>
      </c>
      <c r="AF31" s="589">
        <v>4</v>
      </c>
      <c r="AG31" s="590">
        <v>4734</v>
      </c>
      <c r="AH31" s="589">
        <v>0</v>
      </c>
      <c r="AI31" s="590">
        <v>0</v>
      </c>
      <c r="AJ31" s="589">
        <v>1064</v>
      </c>
      <c r="AK31" s="590">
        <v>22593</v>
      </c>
      <c r="AL31" s="589">
        <v>0</v>
      </c>
      <c r="AM31" s="590">
        <v>0</v>
      </c>
      <c r="AN31" s="589">
        <v>0</v>
      </c>
      <c r="AO31" s="590">
        <v>0</v>
      </c>
      <c r="AP31" s="589">
        <v>1986</v>
      </c>
      <c r="AQ31" s="590">
        <v>0</v>
      </c>
      <c r="AR31" s="589">
        <v>0</v>
      </c>
      <c r="AS31" s="590">
        <v>0</v>
      </c>
      <c r="AT31" s="589">
        <v>0</v>
      </c>
      <c r="AU31" s="590">
        <v>0</v>
      </c>
      <c r="AV31" s="589">
        <v>0</v>
      </c>
      <c r="AW31" s="590">
        <v>0</v>
      </c>
      <c r="AX31" s="589">
        <v>582</v>
      </c>
      <c r="AY31" s="590">
        <v>1072</v>
      </c>
      <c r="AZ31" s="589">
        <v>218</v>
      </c>
      <c r="BA31" s="590">
        <v>303</v>
      </c>
      <c r="BB31" s="589">
        <v>0</v>
      </c>
      <c r="BC31" s="590">
        <v>0</v>
      </c>
      <c r="BD31" s="589">
        <v>63</v>
      </c>
      <c r="BE31" s="590">
        <v>0</v>
      </c>
      <c r="BF31" s="589">
        <v>18713</v>
      </c>
      <c r="BG31" s="590">
        <v>265</v>
      </c>
      <c r="BH31" s="589">
        <v>0</v>
      </c>
      <c r="BI31" s="590">
        <v>40</v>
      </c>
      <c r="BJ31" s="589">
        <v>0</v>
      </c>
      <c r="BK31" s="590">
        <v>0</v>
      </c>
      <c r="BL31" s="589">
        <v>0</v>
      </c>
      <c r="BM31" s="590">
        <v>0</v>
      </c>
      <c r="BN31" s="589">
        <v>328</v>
      </c>
      <c r="BO31" s="590">
        <v>264437</v>
      </c>
      <c r="BP31" s="589">
        <v>12874</v>
      </c>
      <c r="BQ31" s="590">
        <v>0</v>
      </c>
      <c r="BR31" s="589">
        <v>2660</v>
      </c>
      <c r="BS31" s="590">
        <v>0</v>
      </c>
      <c r="BT31" s="589">
        <v>0</v>
      </c>
      <c r="BU31" s="590">
        <v>106</v>
      </c>
    </row>
    <row r="32" spans="1:73" s="578" customFormat="1" ht="21" customHeight="1" thickBot="1">
      <c r="A32" s="588" t="s">
        <v>480</v>
      </c>
      <c r="B32" s="589">
        <v>633272</v>
      </c>
      <c r="C32" s="590">
        <v>82316</v>
      </c>
      <c r="D32" s="589">
        <v>2638</v>
      </c>
      <c r="E32" s="590">
        <v>38117</v>
      </c>
      <c r="F32" s="589">
        <v>16468</v>
      </c>
      <c r="G32" s="590">
        <v>479</v>
      </c>
      <c r="H32" s="589">
        <v>3637</v>
      </c>
      <c r="I32" s="590">
        <v>0</v>
      </c>
      <c r="J32" s="589">
        <v>16645</v>
      </c>
      <c r="K32" s="590">
        <v>0</v>
      </c>
      <c r="L32" s="589">
        <v>0</v>
      </c>
      <c r="M32" s="590">
        <v>0</v>
      </c>
      <c r="N32" s="589">
        <v>74</v>
      </c>
      <c r="O32" s="590">
        <v>0</v>
      </c>
      <c r="P32" s="589">
        <v>0</v>
      </c>
      <c r="Q32" s="590">
        <v>0</v>
      </c>
      <c r="R32" s="589">
        <v>0</v>
      </c>
      <c r="S32" s="590">
        <v>0</v>
      </c>
      <c r="T32" s="589">
        <v>0</v>
      </c>
      <c r="U32" s="590">
        <v>32</v>
      </c>
      <c r="V32" s="589">
        <v>8324</v>
      </c>
      <c r="W32" s="590">
        <v>0</v>
      </c>
      <c r="X32" s="589">
        <v>0</v>
      </c>
      <c r="Y32" s="590">
        <v>0</v>
      </c>
      <c r="Z32" s="589">
        <v>0</v>
      </c>
      <c r="AA32" s="590">
        <v>0</v>
      </c>
      <c r="AB32" s="589">
        <v>218</v>
      </c>
      <c r="AC32" s="590">
        <v>0</v>
      </c>
      <c r="AD32" s="589">
        <v>554</v>
      </c>
      <c r="AE32" s="590">
        <v>0</v>
      </c>
      <c r="AF32" s="589">
        <v>8</v>
      </c>
      <c r="AG32" s="590">
        <v>7346</v>
      </c>
      <c r="AH32" s="589">
        <v>0</v>
      </c>
      <c r="AI32" s="590">
        <v>0</v>
      </c>
      <c r="AJ32" s="589">
        <v>2378</v>
      </c>
      <c r="AK32" s="590">
        <v>10022</v>
      </c>
      <c r="AL32" s="589">
        <v>0</v>
      </c>
      <c r="AM32" s="590">
        <v>0</v>
      </c>
      <c r="AN32" s="589">
        <v>0</v>
      </c>
      <c r="AO32" s="590">
        <v>0</v>
      </c>
      <c r="AP32" s="589">
        <v>493</v>
      </c>
      <c r="AQ32" s="590">
        <v>0</v>
      </c>
      <c r="AR32" s="589">
        <v>47</v>
      </c>
      <c r="AS32" s="590">
        <v>0</v>
      </c>
      <c r="AT32" s="589">
        <v>0</v>
      </c>
      <c r="AU32" s="590">
        <v>0</v>
      </c>
      <c r="AV32" s="589">
        <v>0</v>
      </c>
      <c r="AW32" s="590">
        <v>0</v>
      </c>
      <c r="AX32" s="589">
        <v>363</v>
      </c>
      <c r="AY32" s="590">
        <v>2562</v>
      </c>
      <c r="AZ32" s="589">
        <v>13</v>
      </c>
      <c r="BA32" s="590">
        <v>32</v>
      </c>
      <c r="BB32" s="589">
        <v>0</v>
      </c>
      <c r="BC32" s="590">
        <v>0</v>
      </c>
      <c r="BD32" s="589">
        <v>2207</v>
      </c>
      <c r="BE32" s="590">
        <v>268</v>
      </c>
      <c r="BF32" s="589">
        <v>11290</v>
      </c>
      <c r="BG32" s="590">
        <v>0</v>
      </c>
      <c r="BH32" s="589">
        <v>0</v>
      </c>
      <c r="BI32" s="590">
        <v>2</v>
      </c>
      <c r="BJ32" s="589">
        <v>0</v>
      </c>
      <c r="BK32" s="590">
        <v>0</v>
      </c>
      <c r="BL32" s="589">
        <v>859</v>
      </c>
      <c r="BM32" s="590">
        <v>0</v>
      </c>
      <c r="BN32" s="589">
        <v>37</v>
      </c>
      <c r="BO32" s="590">
        <v>169183</v>
      </c>
      <c r="BP32" s="589">
        <v>411</v>
      </c>
      <c r="BQ32" s="590">
        <v>0</v>
      </c>
      <c r="BR32" s="589">
        <v>3573</v>
      </c>
      <c r="BS32" s="590">
        <v>5</v>
      </c>
      <c r="BT32" s="589">
        <v>736</v>
      </c>
      <c r="BU32" s="590">
        <v>17916</v>
      </c>
    </row>
    <row r="33" spans="1:73" s="578" customFormat="1" ht="21" customHeight="1" thickBot="1">
      <c r="A33" s="588" t="s">
        <v>7</v>
      </c>
      <c r="B33" s="589">
        <v>1061724</v>
      </c>
      <c r="C33" s="590">
        <v>225646</v>
      </c>
      <c r="D33" s="589">
        <v>5575</v>
      </c>
      <c r="E33" s="590">
        <v>38991</v>
      </c>
      <c r="F33" s="589">
        <v>6141</v>
      </c>
      <c r="G33" s="590">
        <v>446</v>
      </c>
      <c r="H33" s="589">
        <v>7555</v>
      </c>
      <c r="I33" s="590">
        <v>0</v>
      </c>
      <c r="J33" s="589">
        <v>45193</v>
      </c>
      <c r="K33" s="590">
        <v>0</v>
      </c>
      <c r="L33" s="589">
        <v>0</v>
      </c>
      <c r="M33" s="590">
        <v>0</v>
      </c>
      <c r="N33" s="589">
        <v>217</v>
      </c>
      <c r="O33" s="590">
        <v>0</v>
      </c>
      <c r="P33" s="589">
        <v>0</v>
      </c>
      <c r="Q33" s="590">
        <v>0</v>
      </c>
      <c r="R33" s="589">
        <v>0</v>
      </c>
      <c r="S33" s="590">
        <v>0</v>
      </c>
      <c r="T33" s="589">
        <v>0</v>
      </c>
      <c r="U33" s="590">
        <v>0</v>
      </c>
      <c r="V33" s="589">
        <v>37156</v>
      </c>
      <c r="W33" s="590">
        <v>0</v>
      </c>
      <c r="X33" s="589">
        <v>0</v>
      </c>
      <c r="Y33" s="590">
        <v>1505</v>
      </c>
      <c r="Z33" s="589">
        <v>205</v>
      </c>
      <c r="AA33" s="590">
        <v>0</v>
      </c>
      <c r="AB33" s="589">
        <v>58</v>
      </c>
      <c r="AC33" s="590">
        <v>0</v>
      </c>
      <c r="AD33" s="589">
        <v>0</v>
      </c>
      <c r="AE33" s="590">
        <v>0</v>
      </c>
      <c r="AF33" s="589">
        <v>0</v>
      </c>
      <c r="AG33" s="590">
        <v>2691</v>
      </c>
      <c r="AH33" s="589">
        <v>0</v>
      </c>
      <c r="AI33" s="590">
        <v>38</v>
      </c>
      <c r="AJ33" s="589">
        <v>900</v>
      </c>
      <c r="AK33" s="590">
        <v>12805</v>
      </c>
      <c r="AL33" s="589">
        <v>0</v>
      </c>
      <c r="AM33" s="590">
        <v>0</v>
      </c>
      <c r="AN33" s="589">
        <v>601</v>
      </c>
      <c r="AO33" s="590">
        <v>0</v>
      </c>
      <c r="AP33" s="589">
        <v>336</v>
      </c>
      <c r="AQ33" s="590">
        <v>0</v>
      </c>
      <c r="AR33" s="589">
        <v>0</v>
      </c>
      <c r="AS33" s="590">
        <v>0</v>
      </c>
      <c r="AT33" s="589">
        <v>0</v>
      </c>
      <c r="AU33" s="590">
        <v>819</v>
      </c>
      <c r="AV33" s="589">
        <v>0</v>
      </c>
      <c r="AW33" s="590">
        <v>0</v>
      </c>
      <c r="AX33" s="589">
        <v>355</v>
      </c>
      <c r="AY33" s="590">
        <v>7910</v>
      </c>
      <c r="AZ33" s="589">
        <v>469</v>
      </c>
      <c r="BA33" s="590">
        <v>775</v>
      </c>
      <c r="BB33" s="589">
        <v>0</v>
      </c>
      <c r="BC33" s="590">
        <v>0</v>
      </c>
      <c r="BD33" s="589">
        <v>3290</v>
      </c>
      <c r="BE33" s="590">
        <v>870</v>
      </c>
      <c r="BF33" s="589">
        <v>34420</v>
      </c>
      <c r="BG33" s="590">
        <v>0</v>
      </c>
      <c r="BH33" s="589">
        <v>0</v>
      </c>
      <c r="BI33" s="590">
        <v>0</v>
      </c>
      <c r="BJ33" s="589">
        <v>0</v>
      </c>
      <c r="BK33" s="590">
        <v>0</v>
      </c>
      <c r="BL33" s="589">
        <v>0</v>
      </c>
      <c r="BM33" s="590">
        <v>0</v>
      </c>
      <c r="BN33" s="589">
        <v>1554</v>
      </c>
      <c r="BO33" s="590">
        <v>257876</v>
      </c>
      <c r="BP33" s="589">
        <v>5439</v>
      </c>
      <c r="BQ33" s="590">
        <v>0</v>
      </c>
      <c r="BR33" s="589">
        <v>6634</v>
      </c>
      <c r="BS33" s="590">
        <v>0</v>
      </c>
      <c r="BT33" s="589">
        <v>0</v>
      </c>
      <c r="BU33" s="590">
        <v>14973</v>
      </c>
    </row>
    <row r="34" spans="1:73" s="578" customFormat="1" ht="21" customHeight="1" thickBot="1">
      <c r="A34" s="588" t="s">
        <v>481</v>
      </c>
      <c r="B34" s="589">
        <v>1134800</v>
      </c>
      <c r="C34" s="590">
        <v>239815</v>
      </c>
      <c r="D34" s="589">
        <v>5033</v>
      </c>
      <c r="E34" s="590">
        <v>30321</v>
      </c>
      <c r="F34" s="589">
        <v>911</v>
      </c>
      <c r="G34" s="590">
        <v>19</v>
      </c>
      <c r="H34" s="589">
        <v>7446</v>
      </c>
      <c r="I34" s="590">
        <v>0</v>
      </c>
      <c r="J34" s="589">
        <v>54037</v>
      </c>
      <c r="K34" s="590">
        <v>2339</v>
      </c>
      <c r="L34" s="589">
        <v>2406</v>
      </c>
      <c r="M34" s="590">
        <v>9123</v>
      </c>
      <c r="N34" s="589">
        <v>501</v>
      </c>
      <c r="O34" s="590">
        <v>0</v>
      </c>
      <c r="P34" s="589">
        <v>0</v>
      </c>
      <c r="Q34" s="590">
        <v>0</v>
      </c>
      <c r="R34" s="589">
        <v>0</v>
      </c>
      <c r="S34" s="590">
        <v>0</v>
      </c>
      <c r="T34" s="589">
        <v>0</v>
      </c>
      <c r="U34" s="590">
        <v>1378</v>
      </c>
      <c r="V34" s="589">
        <v>20082</v>
      </c>
      <c r="W34" s="590">
        <v>0</v>
      </c>
      <c r="X34" s="589">
        <v>4</v>
      </c>
      <c r="Y34" s="590">
        <v>1656</v>
      </c>
      <c r="Z34" s="589">
        <v>0</v>
      </c>
      <c r="AA34" s="590">
        <v>0</v>
      </c>
      <c r="AB34" s="589">
        <v>150</v>
      </c>
      <c r="AC34" s="590">
        <v>43</v>
      </c>
      <c r="AD34" s="589">
        <v>0</v>
      </c>
      <c r="AE34" s="590">
        <v>0</v>
      </c>
      <c r="AF34" s="589">
        <v>215</v>
      </c>
      <c r="AG34" s="590">
        <v>7370</v>
      </c>
      <c r="AH34" s="589">
        <v>0</v>
      </c>
      <c r="AI34" s="590">
        <v>0</v>
      </c>
      <c r="AJ34" s="589">
        <v>1355</v>
      </c>
      <c r="AK34" s="590">
        <v>20677</v>
      </c>
      <c r="AL34" s="589">
        <v>0</v>
      </c>
      <c r="AM34" s="590">
        <v>332</v>
      </c>
      <c r="AN34" s="589">
        <v>0</v>
      </c>
      <c r="AO34" s="590">
        <v>0</v>
      </c>
      <c r="AP34" s="589">
        <v>1927</v>
      </c>
      <c r="AQ34" s="590">
        <v>0</v>
      </c>
      <c r="AR34" s="589">
        <v>0</v>
      </c>
      <c r="AS34" s="590">
        <v>0</v>
      </c>
      <c r="AT34" s="589">
        <v>9</v>
      </c>
      <c r="AU34" s="590">
        <v>0</v>
      </c>
      <c r="AV34" s="589">
        <v>0</v>
      </c>
      <c r="AW34" s="590">
        <v>0</v>
      </c>
      <c r="AX34" s="589">
        <v>0</v>
      </c>
      <c r="AY34" s="590">
        <v>532</v>
      </c>
      <c r="AZ34" s="589">
        <v>234</v>
      </c>
      <c r="BA34" s="590">
        <v>378</v>
      </c>
      <c r="BB34" s="589">
        <v>0</v>
      </c>
      <c r="BC34" s="590">
        <v>0</v>
      </c>
      <c r="BD34" s="589">
        <v>925</v>
      </c>
      <c r="BE34" s="590">
        <v>1</v>
      </c>
      <c r="BF34" s="589">
        <v>42884</v>
      </c>
      <c r="BG34" s="590">
        <v>2545</v>
      </c>
      <c r="BH34" s="589">
        <v>20</v>
      </c>
      <c r="BI34" s="590">
        <v>0</v>
      </c>
      <c r="BJ34" s="589">
        <v>0</v>
      </c>
      <c r="BK34" s="590">
        <v>0</v>
      </c>
      <c r="BL34" s="589">
        <v>287</v>
      </c>
      <c r="BM34" s="590">
        <v>939</v>
      </c>
      <c r="BN34" s="589">
        <v>856</v>
      </c>
      <c r="BO34" s="590">
        <v>623824</v>
      </c>
      <c r="BP34" s="589">
        <v>2098</v>
      </c>
      <c r="BQ34" s="590">
        <v>0</v>
      </c>
      <c r="BR34" s="589">
        <v>15389</v>
      </c>
      <c r="BS34" s="590">
        <v>0</v>
      </c>
      <c r="BT34" s="589">
        <v>1387</v>
      </c>
      <c r="BU34" s="590">
        <v>136888</v>
      </c>
    </row>
    <row r="35" spans="1:73" s="578" customFormat="1" ht="21" customHeight="1" thickBot="1">
      <c r="A35" s="588" t="s">
        <v>8</v>
      </c>
      <c r="B35" s="589">
        <v>1857950</v>
      </c>
      <c r="C35" s="590">
        <v>182069</v>
      </c>
      <c r="D35" s="589">
        <v>2847</v>
      </c>
      <c r="E35" s="590">
        <v>75596</v>
      </c>
      <c r="F35" s="589">
        <v>15702</v>
      </c>
      <c r="G35" s="590">
        <v>1375</v>
      </c>
      <c r="H35" s="589">
        <v>2571</v>
      </c>
      <c r="I35" s="590">
        <v>0</v>
      </c>
      <c r="J35" s="589">
        <v>42709</v>
      </c>
      <c r="K35" s="590">
        <v>1493</v>
      </c>
      <c r="L35" s="589">
        <v>503</v>
      </c>
      <c r="M35" s="590">
        <v>5898</v>
      </c>
      <c r="N35" s="589">
        <v>0</v>
      </c>
      <c r="O35" s="590">
        <v>0</v>
      </c>
      <c r="P35" s="589">
        <v>0</v>
      </c>
      <c r="Q35" s="590">
        <v>0</v>
      </c>
      <c r="R35" s="589">
        <v>0</v>
      </c>
      <c r="S35" s="590">
        <v>0</v>
      </c>
      <c r="T35" s="589">
        <v>0</v>
      </c>
      <c r="U35" s="590">
        <v>0</v>
      </c>
      <c r="V35" s="589">
        <v>14747</v>
      </c>
      <c r="W35" s="590">
        <v>0</v>
      </c>
      <c r="X35" s="589">
        <v>0</v>
      </c>
      <c r="Y35" s="590">
        <v>270</v>
      </c>
      <c r="Z35" s="589">
        <v>0</v>
      </c>
      <c r="AA35" s="590">
        <v>0</v>
      </c>
      <c r="AB35" s="589">
        <v>121</v>
      </c>
      <c r="AC35" s="590">
        <v>0</v>
      </c>
      <c r="AD35" s="589">
        <v>138</v>
      </c>
      <c r="AE35" s="590">
        <v>0</v>
      </c>
      <c r="AF35" s="589">
        <v>0</v>
      </c>
      <c r="AG35" s="590">
        <v>0</v>
      </c>
      <c r="AH35" s="589">
        <v>0</v>
      </c>
      <c r="AI35" s="590">
        <v>0</v>
      </c>
      <c r="AJ35" s="589">
        <v>0</v>
      </c>
      <c r="AK35" s="590">
        <v>8870</v>
      </c>
      <c r="AL35" s="589">
        <v>0</v>
      </c>
      <c r="AM35" s="590">
        <v>0</v>
      </c>
      <c r="AN35" s="589">
        <v>0</v>
      </c>
      <c r="AO35" s="590">
        <v>0</v>
      </c>
      <c r="AP35" s="589">
        <v>6</v>
      </c>
      <c r="AQ35" s="590">
        <v>0</v>
      </c>
      <c r="AR35" s="589">
        <v>0</v>
      </c>
      <c r="AS35" s="590">
        <v>0</v>
      </c>
      <c r="AT35" s="589">
        <v>0</v>
      </c>
      <c r="AU35" s="590">
        <v>0</v>
      </c>
      <c r="AV35" s="589">
        <v>0</v>
      </c>
      <c r="AW35" s="590">
        <v>0</v>
      </c>
      <c r="AX35" s="589">
        <v>775</v>
      </c>
      <c r="AY35" s="590">
        <v>5852</v>
      </c>
      <c r="AZ35" s="589">
        <v>123</v>
      </c>
      <c r="BA35" s="590">
        <v>315</v>
      </c>
      <c r="BB35" s="589">
        <v>0</v>
      </c>
      <c r="BC35" s="590">
        <v>0</v>
      </c>
      <c r="BD35" s="589">
        <v>2779</v>
      </c>
      <c r="BE35" s="590">
        <v>641</v>
      </c>
      <c r="BF35" s="589">
        <v>48298</v>
      </c>
      <c r="BG35" s="590">
        <v>0</v>
      </c>
      <c r="BH35" s="589">
        <v>0</v>
      </c>
      <c r="BI35" s="590">
        <v>24</v>
      </c>
      <c r="BJ35" s="589">
        <v>0</v>
      </c>
      <c r="BK35" s="590">
        <v>0</v>
      </c>
      <c r="BL35" s="589">
        <v>0</v>
      </c>
      <c r="BM35" s="590">
        <v>0</v>
      </c>
      <c r="BN35" s="589">
        <v>169</v>
      </c>
      <c r="BO35" s="590">
        <v>255243</v>
      </c>
      <c r="BP35" s="589">
        <v>4798</v>
      </c>
      <c r="BQ35" s="590">
        <v>0</v>
      </c>
      <c r="BR35" s="589">
        <v>10544</v>
      </c>
      <c r="BS35" s="590">
        <v>0</v>
      </c>
      <c r="BT35" s="589">
        <v>0</v>
      </c>
      <c r="BU35" s="590">
        <v>12389</v>
      </c>
    </row>
    <row r="36" spans="1:73" s="578" customFormat="1" ht="21" customHeight="1" thickBot="1">
      <c r="A36" s="588" t="s">
        <v>9</v>
      </c>
      <c r="B36" s="589">
        <v>1233625</v>
      </c>
      <c r="C36" s="590">
        <v>329075</v>
      </c>
      <c r="D36" s="589">
        <v>4288</v>
      </c>
      <c r="E36" s="590">
        <v>67493</v>
      </c>
      <c r="F36" s="589">
        <v>22604</v>
      </c>
      <c r="G36" s="590">
        <v>26</v>
      </c>
      <c r="H36" s="589">
        <v>15671</v>
      </c>
      <c r="I36" s="590">
        <v>0</v>
      </c>
      <c r="J36" s="589">
        <v>72919</v>
      </c>
      <c r="K36" s="590">
        <v>1910</v>
      </c>
      <c r="L36" s="589">
        <v>24</v>
      </c>
      <c r="M36" s="590">
        <v>6760</v>
      </c>
      <c r="N36" s="589">
        <v>0</v>
      </c>
      <c r="O36" s="590">
        <v>0</v>
      </c>
      <c r="P36" s="589">
        <v>3182</v>
      </c>
      <c r="Q36" s="590">
        <v>948</v>
      </c>
      <c r="R36" s="589">
        <v>0</v>
      </c>
      <c r="S36" s="590">
        <v>583</v>
      </c>
      <c r="T36" s="589">
        <v>0</v>
      </c>
      <c r="U36" s="590">
        <v>0</v>
      </c>
      <c r="V36" s="589">
        <v>28352</v>
      </c>
      <c r="W36" s="590">
        <v>125</v>
      </c>
      <c r="X36" s="589">
        <v>55</v>
      </c>
      <c r="Y36" s="590">
        <v>4100</v>
      </c>
      <c r="Z36" s="589">
        <v>335</v>
      </c>
      <c r="AA36" s="590">
        <v>0</v>
      </c>
      <c r="AB36" s="589">
        <v>716</v>
      </c>
      <c r="AC36" s="590">
        <v>212</v>
      </c>
      <c r="AD36" s="589">
        <v>0</v>
      </c>
      <c r="AE36" s="590">
        <v>0</v>
      </c>
      <c r="AF36" s="589">
        <v>1290</v>
      </c>
      <c r="AG36" s="590">
        <v>4000</v>
      </c>
      <c r="AH36" s="589">
        <v>0</v>
      </c>
      <c r="AI36" s="590">
        <v>0</v>
      </c>
      <c r="AJ36" s="589">
        <v>825</v>
      </c>
      <c r="AK36" s="590">
        <v>11376</v>
      </c>
      <c r="AL36" s="589">
        <v>0</v>
      </c>
      <c r="AM36" s="590">
        <v>0</v>
      </c>
      <c r="AN36" s="589">
        <v>1338</v>
      </c>
      <c r="AO36" s="590">
        <v>567</v>
      </c>
      <c r="AP36" s="589">
        <v>4285</v>
      </c>
      <c r="AQ36" s="590">
        <v>0</v>
      </c>
      <c r="AR36" s="589">
        <v>0</v>
      </c>
      <c r="AS36" s="590">
        <v>0</v>
      </c>
      <c r="AT36" s="589">
        <v>0</v>
      </c>
      <c r="AU36" s="590">
        <v>0</v>
      </c>
      <c r="AV36" s="589">
        <v>0</v>
      </c>
      <c r="AW36" s="590">
        <v>0</v>
      </c>
      <c r="AX36" s="589">
        <v>328</v>
      </c>
      <c r="AY36" s="590">
        <v>1543</v>
      </c>
      <c r="AZ36" s="589">
        <v>556</v>
      </c>
      <c r="BA36" s="590">
        <v>1033</v>
      </c>
      <c r="BB36" s="589">
        <v>0</v>
      </c>
      <c r="BC36" s="590">
        <v>0</v>
      </c>
      <c r="BD36" s="589">
        <v>4412</v>
      </c>
      <c r="BE36" s="590">
        <v>540</v>
      </c>
      <c r="BF36" s="589">
        <v>33832</v>
      </c>
      <c r="BG36" s="590">
        <v>1148</v>
      </c>
      <c r="BH36" s="589">
        <v>314</v>
      </c>
      <c r="BI36" s="590">
        <v>1</v>
      </c>
      <c r="BJ36" s="589">
        <v>0</v>
      </c>
      <c r="BK36" s="590">
        <v>900</v>
      </c>
      <c r="BL36" s="589">
        <v>0</v>
      </c>
      <c r="BM36" s="590">
        <v>0</v>
      </c>
      <c r="BN36" s="589">
        <v>235</v>
      </c>
      <c r="BO36" s="590">
        <v>216841</v>
      </c>
      <c r="BP36" s="589">
        <v>12155</v>
      </c>
      <c r="BQ36" s="590">
        <v>10</v>
      </c>
      <c r="BR36" s="589">
        <v>17361</v>
      </c>
      <c r="BS36" s="590">
        <v>505</v>
      </c>
      <c r="BT36" s="589">
        <v>519</v>
      </c>
      <c r="BU36" s="590">
        <v>4551</v>
      </c>
    </row>
    <row r="37" spans="1:73" s="578" customFormat="1" ht="21" customHeight="1" thickBot="1">
      <c r="A37" s="588" t="s">
        <v>482</v>
      </c>
      <c r="B37" s="589">
        <v>1441601</v>
      </c>
      <c r="C37" s="590">
        <v>296975</v>
      </c>
      <c r="D37" s="589">
        <v>7181</v>
      </c>
      <c r="E37" s="590">
        <v>67387</v>
      </c>
      <c r="F37" s="589">
        <v>18425</v>
      </c>
      <c r="G37" s="590">
        <v>1134</v>
      </c>
      <c r="H37" s="589">
        <v>9779</v>
      </c>
      <c r="I37" s="590">
        <v>0</v>
      </c>
      <c r="J37" s="589">
        <v>67220</v>
      </c>
      <c r="K37" s="590">
        <v>1325</v>
      </c>
      <c r="L37" s="589">
        <v>12</v>
      </c>
      <c r="M37" s="590">
        <v>12210</v>
      </c>
      <c r="N37" s="589">
        <v>112</v>
      </c>
      <c r="O37" s="590">
        <v>0</v>
      </c>
      <c r="P37" s="589">
        <v>0</v>
      </c>
      <c r="Q37" s="590">
        <v>0</v>
      </c>
      <c r="R37" s="589">
        <v>0</v>
      </c>
      <c r="S37" s="590">
        <v>0</v>
      </c>
      <c r="T37" s="589">
        <v>0</v>
      </c>
      <c r="U37" s="590">
        <v>390</v>
      </c>
      <c r="V37" s="589">
        <v>25673</v>
      </c>
      <c r="W37" s="590">
        <v>0</v>
      </c>
      <c r="X37" s="589">
        <v>0</v>
      </c>
      <c r="Y37" s="590">
        <v>980</v>
      </c>
      <c r="Z37" s="589">
        <v>0</v>
      </c>
      <c r="AA37" s="590">
        <v>0</v>
      </c>
      <c r="AB37" s="589">
        <v>156</v>
      </c>
      <c r="AC37" s="590">
        <v>51</v>
      </c>
      <c r="AD37" s="589">
        <v>0</v>
      </c>
      <c r="AE37" s="590">
        <v>0</v>
      </c>
      <c r="AF37" s="589">
        <v>0</v>
      </c>
      <c r="AG37" s="590">
        <v>3741</v>
      </c>
      <c r="AH37" s="589">
        <v>0</v>
      </c>
      <c r="AI37" s="590">
        <v>0</v>
      </c>
      <c r="AJ37" s="589">
        <v>1258</v>
      </c>
      <c r="AK37" s="590">
        <v>12637</v>
      </c>
      <c r="AL37" s="589">
        <v>0</v>
      </c>
      <c r="AM37" s="590">
        <v>0</v>
      </c>
      <c r="AN37" s="589">
        <v>617</v>
      </c>
      <c r="AO37" s="590">
        <v>0</v>
      </c>
      <c r="AP37" s="589">
        <v>857</v>
      </c>
      <c r="AQ37" s="590">
        <v>0</v>
      </c>
      <c r="AR37" s="589">
        <v>0</v>
      </c>
      <c r="AS37" s="590">
        <v>0</v>
      </c>
      <c r="AT37" s="589">
        <v>0</v>
      </c>
      <c r="AU37" s="590">
        <v>0</v>
      </c>
      <c r="AV37" s="589">
        <v>0</v>
      </c>
      <c r="AW37" s="590">
        <v>0</v>
      </c>
      <c r="AX37" s="589">
        <v>939</v>
      </c>
      <c r="AY37" s="590">
        <v>10388</v>
      </c>
      <c r="AZ37" s="589">
        <v>180</v>
      </c>
      <c r="BA37" s="590">
        <v>425</v>
      </c>
      <c r="BB37" s="589">
        <v>0</v>
      </c>
      <c r="BC37" s="590">
        <v>0</v>
      </c>
      <c r="BD37" s="589">
        <v>9373</v>
      </c>
      <c r="BE37" s="590">
        <v>2367</v>
      </c>
      <c r="BF37" s="589">
        <v>44263</v>
      </c>
      <c r="BG37" s="590">
        <v>1154</v>
      </c>
      <c r="BH37" s="589">
        <v>0</v>
      </c>
      <c r="BI37" s="590">
        <v>5</v>
      </c>
      <c r="BJ37" s="589">
        <v>0</v>
      </c>
      <c r="BK37" s="590">
        <v>0</v>
      </c>
      <c r="BL37" s="589">
        <v>0</v>
      </c>
      <c r="BM37" s="590">
        <v>0</v>
      </c>
      <c r="BN37" s="589">
        <v>21</v>
      </c>
      <c r="BO37" s="590">
        <v>460529</v>
      </c>
      <c r="BP37" s="589">
        <v>10831</v>
      </c>
      <c r="BQ37" s="590">
        <v>88</v>
      </c>
      <c r="BR37" s="589">
        <v>17863</v>
      </c>
      <c r="BS37" s="590">
        <v>3</v>
      </c>
      <c r="BT37" s="589">
        <v>7540</v>
      </c>
      <c r="BU37" s="590">
        <v>19837</v>
      </c>
    </row>
    <row r="38" spans="1:73" s="578" customFormat="1" ht="21" customHeight="1" thickBot="1">
      <c r="A38" s="588" t="s">
        <v>10</v>
      </c>
      <c r="B38" s="589">
        <v>493287</v>
      </c>
      <c r="C38" s="590">
        <v>153595</v>
      </c>
      <c r="D38" s="589">
        <v>3320</v>
      </c>
      <c r="E38" s="590">
        <v>32686</v>
      </c>
      <c r="F38" s="589">
        <v>4534</v>
      </c>
      <c r="G38" s="590">
        <v>90</v>
      </c>
      <c r="H38" s="589">
        <v>7212</v>
      </c>
      <c r="I38" s="590">
        <v>0</v>
      </c>
      <c r="J38" s="589">
        <v>32321</v>
      </c>
      <c r="K38" s="590">
        <v>22</v>
      </c>
      <c r="L38" s="589">
        <v>0</v>
      </c>
      <c r="M38" s="590">
        <v>14119</v>
      </c>
      <c r="N38" s="589">
        <v>3770</v>
      </c>
      <c r="O38" s="590">
        <v>0</v>
      </c>
      <c r="P38" s="589">
        <v>0</v>
      </c>
      <c r="Q38" s="590">
        <v>0</v>
      </c>
      <c r="R38" s="589">
        <v>0</v>
      </c>
      <c r="S38" s="590">
        <v>0</v>
      </c>
      <c r="T38" s="589">
        <v>0</v>
      </c>
      <c r="U38" s="590">
        <v>0</v>
      </c>
      <c r="V38" s="589">
        <v>17673</v>
      </c>
      <c r="W38" s="590">
        <v>0</v>
      </c>
      <c r="X38" s="589">
        <v>0</v>
      </c>
      <c r="Y38" s="590">
        <v>0</v>
      </c>
      <c r="Z38" s="589">
        <v>0</v>
      </c>
      <c r="AA38" s="590">
        <v>0</v>
      </c>
      <c r="AB38" s="589">
        <v>0</v>
      </c>
      <c r="AC38" s="590">
        <v>14</v>
      </c>
      <c r="AD38" s="589">
        <v>280</v>
      </c>
      <c r="AE38" s="590">
        <v>0</v>
      </c>
      <c r="AF38" s="589">
        <v>8</v>
      </c>
      <c r="AG38" s="590">
        <v>0</v>
      </c>
      <c r="AH38" s="589">
        <v>0</v>
      </c>
      <c r="AI38" s="590">
        <v>0</v>
      </c>
      <c r="AJ38" s="589">
        <v>1111</v>
      </c>
      <c r="AK38" s="590">
        <v>7352</v>
      </c>
      <c r="AL38" s="589">
        <v>0</v>
      </c>
      <c r="AM38" s="590">
        <v>0</v>
      </c>
      <c r="AN38" s="589">
        <v>305</v>
      </c>
      <c r="AO38" s="590">
        <v>0</v>
      </c>
      <c r="AP38" s="589">
        <v>442</v>
      </c>
      <c r="AQ38" s="590">
        <v>0</v>
      </c>
      <c r="AR38" s="589">
        <v>0</v>
      </c>
      <c r="AS38" s="590">
        <v>0</v>
      </c>
      <c r="AT38" s="589">
        <v>0</v>
      </c>
      <c r="AU38" s="590">
        <v>0</v>
      </c>
      <c r="AV38" s="589">
        <v>0</v>
      </c>
      <c r="AW38" s="590">
        <v>0</v>
      </c>
      <c r="AX38" s="589">
        <v>507</v>
      </c>
      <c r="AY38" s="590">
        <v>5024</v>
      </c>
      <c r="AZ38" s="589">
        <v>156</v>
      </c>
      <c r="BA38" s="590">
        <v>322</v>
      </c>
      <c r="BB38" s="589">
        <v>0</v>
      </c>
      <c r="BC38" s="590">
        <v>0</v>
      </c>
      <c r="BD38" s="589">
        <v>2807</v>
      </c>
      <c r="BE38" s="590">
        <v>1462</v>
      </c>
      <c r="BF38" s="589">
        <v>34970</v>
      </c>
      <c r="BG38" s="590">
        <v>280</v>
      </c>
      <c r="BH38" s="589">
        <v>0</v>
      </c>
      <c r="BI38" s="590">
        <v>32</v>
      </c>
      <c r="BJ38" s="589">
        <v>0</v>
      </c>
      <c r="BK38" s="590">
        <v>1089</v>
      </c>
      <c r="BL38" s="589">
        <v>22</v>
      </c>
      <c r="BM38" s="590">
        <v>0</v>
      </c>
      <c r="BN38" s="589">
        <v>418</v>
      </c>
      <c r="BO38" s="590">
        <v>175710</v>
      </c>
      <c r="BP38" s="589">
        <v>5960</v>
      </c>
      <c r="BQ38" s="590">
        <v>143</v>
      </c>
      <c r="BR38" s="589">
        <v>7304</v>
      </c>
      <c r="BS38" s="590">
        <v>99</v>
      </c>
      <c r="BT38" s="589">
        <v>0</v>
      </c>
      <c r="BU38" s="590">
        <v>28171</v>
      </c>
    </row>
    <row r="39" spans="1:73" s="578" customFormat="1" ht="21" customHeight="1" thickBot="1">
      <c r="A39" s="588" t="s">
        <v>11</v>
      </c>
      <c r="B39" s="589">
        <v>1089552</v>
      </c>
      <c r="C39" s="590">
        <v>208004</v>
      </c>
      <c r="D39" s="589">
        <v>5462</v>
      </c>
      <c r="E39" s="590">
        <v>55867</v>
      </c>
      <c r="F39" s="589">
        <v>8916</v>
      </c>
      <c r="G39" s="590">
        <v>0</v>
      </c>
      <c r="H39" s="589">
        <v>6515</v>
      </c>
      <c r="I39" s="590">
        <v>0</v>
      </c>
      <c r="J39" s="589">
        <v>31697</v>
      </c>
      <c r="K39" s="590">
        <v>612</v>
      </c>
      <c r="L39" s="589">
        <v>68</v>
      </c>
      <c r="M39" s="590">
        <v>10211</v>
      </c>
      <c r="N39" s="589">
        <v>231</v>
      </c>
      <c r="O39" s="590">
        <v>0</v>
      </c>
      <c r="P39" s="589">
        <v>0</v>
      </c>
      <c r="Q39" s="590">
        <v>0</v>
      </c>
      <c r="R39" s="589">
        <v>0</v>
      </c>
      <c r="S39" s="590">
        <v>0</v>
      </c>
      <c r="T39" s="589">
        <v>0</v>
      </c>
      <c r="U39" s="590">
        <v>0</v>
      </c>
      <c r="V39" s="589">
        <v>43617</v>
      </c>
      <c r="W39" s="590">
        <v>0</v>
      </c>
      <c r="X39" s="589">
        <v>0</v>
      </c>
      <c r="Y39" s="590">
        <v>0</v>
      </c>
      <c r="Z39" s="589">
        <v>10</v>
      </c>
      <c r="AA39" s="590">
        <v>0</v>
      </c>
      <c r="AB39" s="589">
        <v>82</v>
      </c>
      <c r="AC39" s="590">
        <v>0</v>
      </c>
      <c r="AD39" s="589">
        <v>1532</v>
      </c>
      <c r="AE39" s="590">
        <v>0</v>
      </c>
      <c r="AF39" s="589">
        <v>0</v>
      </c>
      <c r="AG39" s="590">
        <v>9675</v>
      </c>
      <c r="AH39" s="589">
        <v>0</v>
      </c>
      <c r="AI39" s="590">
        <v>0</v>
      </c>
      <c r="AJ39" s="589">
        <v>1060</v>
      </c>
      <c r="AK39" s="590">
        <v>2597</v>
      </c>
      <c r="AL39" s="589">
        <v>0</v>
      </c>
      <c r="AM39" s="590">
        <v>0</v>
      </c>
      <c r="AN39" s="589">
        <v>92</v>
      </c>
      <c r="AO39" s="590">
        <v>0</v>
      </c>
      <c r="AP39" s="589">
        <v>1692</v>
      </c>
      <c r="AQ39" s="590">
        <v>0</v>
      </c>
      <c r="AR39" s="589">
        <v>0</v>
      </c>
      <c r="AS39" s="590">
        <v>0</v>
      </c>
      <c r="AT39" s="589">
        <v>0</v>
      </c>
      <c r="AU39" s="590">
        <v>0</v>
      </c>
      <c r="AV39" s="589">
        <v>0</v>
      </c>
      <c r="AW39" s="590">
        <v>0</v>
      </c>
      <c r="AX39" s="589">
        <v>0</v>
      </c>
      <c r="AY39" s="590">
        <v>6639</v>
      </c>
      <c r="AZ39" s="589">
        <v>199</v>
      </c>
      <c r="BA39" s="590">
        <v>514</v>
      </c>
      <c r="BB39" s="589">
        <v>0</v>
      </c>
      <c r="BC39" s="590">
        <v>0</v>
      </c>
      <c r="BD39" s="589">
        <v>290</v>
      </c>
      <c r="BE39" s="590">
        <v>0</v>
      </c>
      <c r="BF39" s="589">
        <v>58144</v>
      </c>
      <c r="BG39" s="590">
        <v>3283</v>
      </c>
      <c r="BH39" s="589">
        <v>0</v>
      </c>
      <c r="BI39" s="590">
        <v>25</v>
      </c>
      <c r="BJ39" s="589">
        <v>14</v>
      </c>
      <c r="BK39" s="590">
        <v>0</v>
      </c>
      <c r="BL39" s="589">
        <v>0</v>
      </c>
      <c r="BM39" s="590">
        <v>0</v>
      </c>
      <c r="BN39" s="589">
        <v>0</v>
      </c>
      <c r="BO39" s="590">
        <v>330372</v>
      </c>
      <c r="BP39" s="589">
        <v>4665</v>
      </c>
      <c r="BQ39" s="590">
        <v>0</v>
      </c>
      <c r="BR39" s="589">
        <v>6268</v>
      </c>
      <c r="BS39" s="590">
        <v>0</v>
      </c>
      <c r="BT39" s="589">
        <v>0</v>
      </c>
      <c r="BU39" s="590">
        <v>0</v>
      </c>
    </row>
    <row r="40" spans="1:73" s="578" customFormat="1" ht="21" customHeight="1" thickBot="1">
      <c r="A40" s="588" t="s">
        <v>12</v>
      </c>
      <c r="B40" s="589">
        <v>1180762</v>
      </c>
      <c r="C40" s="590">
        <v>227072</v>
      </c>
      <c r="D40" s="589">
        <v>5767</v>
      </c>
      <c r="E40" s="590">
        <v>72807</v>
      </c>
      <c r="F40" s="589">
        <v>24057</v>
      </c>
      <c r="G40" s="590">
        <v>0</v>
      </c>
      <c r="H40" s="589">
        <v>4915</v>
      </c>
      <c r="I40" s="590">
        <v>0</v>
      </c>
      <c r="J40" s="589">
        <v>29798</v>
      </c>
      <c r="K40" s="590">
        <v>1460</v>
      </c>
      <c r="L40" s="589">
        <v>610</v>
      </c>
      <c r="M40" s="590">
        <v>0</v>
      </c>
      <c r="N40" s="589">
        <v>34</v>
      </c>
      <c r="O40" s="590">
        <v>0</v>
      </c>
      <c r="P40" s="589">
        <v>0</v>
      </c>
      <c r="Q40" s="590">
        <v>0</v>
      </c>
      <c r="R40" s="589">
        <v>0</v>
      </c>
      <c r="S40" s="590">
        <v>0</v>
      </c>
      <c r="T40" s="589">
        <v>0</v>
      </c>
      <c r="U40" s="590">
        <v>0</v>
      </c>
      <c r="V40" s="589">
        <v>11637</v>
      </c>
      <c r="W40" s="590">
        <v>0</v>
      </c>
      <c r="X40" s="589">
        <v>0</v>
      </c>
      <c r="Y40" s="590">
        <v>0</v>
      </c>
      <c r="Z40" s="589">
        <v>1</v>
      </c>
      <c r="AA40" s="590">
        <v>0</v>
      </c>
      <c r="AB40" s="589">
        <v>118</v>
      </c>
      <c r="AC40" s="590">
        <v>180</v>
      </c>
      <c r="AD40" s="589">
        <v>715</v>
      </c>
      <c r="AE40" s="590">
        <v>623</v>
      </c>
      <c r="AF40" s="589">
        <v>0</v>
      </c>
      <c r="AG40" s="590">
        <v>13930</v>
      </c>
      <c r="AH40" s="589">
        <v>0</v>
      </c>
      <c r="AI40" s="590">
        <v>0</v>
      </c>
      <c r="AJ40" s="589">
        <v>2610</v>
      </c>
      <c r="AK40" s="590">
        <v>27447</v>
      </c>
      <c r="AL40" s="589">
        <v>0</v>
      </c>
      <c r="AM40" s="590">
        <v>0</v>
      </c>
      <c r="AN40" s="589">
        <v>722</v>
      </c>
      <c r="AO40" s="590">
        <v>0</v>
      </c>
      <c r="AP40" s="589">
        <v>653</v>
      </c>
      <c r="AQ40" s="590">
        <v>0</v>
      </c>
      <c r="AR40" s="589">
        <v>0</v>
      </c>
      <c r="AS40" s="590">
        <v>0</v>
      </c>
      <c r="AT40" s="589">
        <v>0</v>
      </c>
      <c r="AU40" s="590">
        <v>0</v>
      </c>
      <c r="AV40" s="589">
        <v>179</v>
      </c>
      <c r="AW40" s="590">
        <v>0</v>
      </c>
      <c r="AX40" s="589">
        <v>2622</v>
      </c>
      <c r="AY40" s="590">
        <v>4006</v>
      </c>
      <c r="AZ40" s="589">
        <v>207</v>
      </c>
      <c r="BA40" s="590">
        <v>271</v>
      </c>
      <c r="BB40" s="589">
        <v>373</v>
      </c>
      <c r="BC40" s="590">
        <v>0</v>
      </c>
      <c r="BD40" s="589">
        <v>3113</v>
      </c>
      <c r="BE40" s="590">
        <v>1371</v>
      </c>
      <c r="BF40" s="589">
        <v>23174</v>
      </c>
      <c r="BG40" s="590">
        <v>857</v>
      </c>
      <c r="BH40" s="589">
        <v>0</v>
      </c>
      <c r="BI40" s="590">
        <v>19</v>
      </c>
      <c r="BJ40" s="589">
        <v>0</v>
      </c>
      <c r="BK40" s="590">
        <v>0</v>
      </c>
      <c r="BL40" s="589">
        <v>464</v>
      </c>
      <c r="BM40" s="590">
        <v>7161</v>
      </c>
      <c r="BN40" s="589">
        <v>989</v>
      </c>
      <c r="BO40" s="590">
        <v>341128</v>
      </c>
      <c r="BP40" s="589">
        <v>11308</v>
      </c>
      <c r="BQ40" s="590">
        <v>259</v>
      </c>
      <c r="BR40" s="589">
        <v>11365</v>
      </c>
      <c r="BS40" s="590">
        <v>0</v>
      </c>
      <c r="BT40" s="589">
        <v>0</v>
      </c>
      <c r="BU40" s="590">
        <v>6553</v>
      </c>
    </row>
    <row r="42" spans="1:73" ht="18" customHeight="1">
      <c r="G42" s="595"/>
      <c r="H42" s="595"/>
      <c r="L42" s="444"/>
      <c r="P42" s="444"/>
      <c r="V42" s="444"/>
      <c r="AA42" s="444"/>
      <c r="AE42" s="444"/>
      <c r="AK42" s="444"/>
      <c r="AP42" s="444"/>
      <c r="AU42" s="444"/>
      <c r="BA42" s="444"/>
      <c r="BG42" s="595"/>
      <c r="BH42" s="595"/>
      <c r="BO42" s="444"/>
    </row>
  </sheetData>
  <mergeCells count="7">
    <mergeCell ref="A1:O1"/>
    <mergeCell ref="P1:AC1"/>
    <mergeCell ref="AD1:AQ1"/>
    <mergeCell ref="AR1:BE1"/>
    <mergeCell ref="BF1:BU1"/>
    <mergeCell ref="G42:H42"/>
    <mergeCell ref="BG42:BH42"/>
  </mergeCells>
  <printOptions horizontalCentered="1" verticalCentered="1"/>
  <pageMargins left="0.35433070866141736" right="0.55118110236220474" top="0.78740157480314965" bottom="0.39370078740157483" header="0" footer="0.31496062992125984"/>
  <pageSetup paperSize="9" scale="80" orientation="portrait" errors="blank" r:id="rId1"/>
  <headerFooter alignWithMargins="0"/>
  <colBreaks count="2" manualBreakCount="2">
    <brk id="15" max="39" man="1"/>
    <brk id="29" max="39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83DE0-AF8C-4DB8-8669-055F0065DB7F}">
  <sheetPr>
    <tabColor rgb="FF339933"/>
  </sheetPr>
  <dimension ref="A1:F79"/>
  <sheetViews>
    <sheetView rightToLeft="1" view="pageBreakPreview" zoomScale="98" zoomScaleNormal="100" zoomScaleSheetLayoutView="98" workbookViewId="0">
      <selection sqref="A1:H1"/>
    </sheetView>
  </sheetViews>
  <sheetFormatPr defaultColWidth="9.140625" defaultRowHeight="18" customHeight="1"/>
  <cols>
    <col min="1" max="1" width="23.140625" style="444" customWidth="1"/>
    <col min="2" max="2" width="16.42578125" style="485" customWidth="1"/>
    <col min="3" max="3" width="19.5703125" style="485" customWidth="1"/>
    <col min="4" max="4" width="0.140625" style="484" customWidth="1"/>
    <col min="5" max="5" width="20" style="484" customWidth="1"/>
    <col min="6" max="6" width="4.7109375" style="444" customWidth="1"/>
    <col min="7" max="16384" width="9.140625" style="444"/>
  </cols>
  <sheetData>
    <row r="1" spans="1:6" ht="47.25" customHeight="1" thickBot="1">
      <c r="A1" s="442" t="s">
        <v>972</v>
      </c>
      <c r="B1" s="443"/>
      <c r="C1" s="443"/>
      <c r="D1" s="443"/>
      <c r="E1" s="443"/>
    </row>
    <row r="2" spans="1:6" ht="45" customHeight="1">
      <c r="A2" s="597" t="s">
        <v>973</v>
      </c>
      <c r="B2" s="598" t="s">
        <v>974</v>
      </c>
      <c r="C2" s="598" t="s">
        <v>975</v>
      </c>
      <c r="D2" s="599" t="s">
        <v>976</v>
      </c>
      <c r="E2" s="599" t="s">
        <v>977</v>
      </c>
    </row>
    <row r="3" spans="1:6" ht="21" customHeight="1">
      <c r="A3" s="600">
        <v>1395</v>
      </c>
      <c r="B3" s="424">
        <v>53</v>
      </c>
      <c r="C3" s="424">
        <v>8398</v>
      </c>
      <c r="D3" s="601"/>
      <c r="E3" s="601">
        <v>9595</v>
      </c>
      <c r="F3" s="602"/>
    </row>
    <row r="4" spans="1:6" ht="20.45" customHeight="1">
      <c r="A4" s="600">
        <v>1396</v>
      </c>
      <c r="B4" s="424">
        <v>49</v>
      </c>
      <c r="C4" s="424">
        <v>8790</v>
      </c>
      <c r="D4" s="601"/>
      <c r="E4" s="601">
        <v>10049</v>
      </c>
      <c r="F4" s="602"/>
    </row>
    <row r="5" spans="1:6" ht="20.45" customHeight="1">
      <c r="A5" s="600">
        <v>1397</v>
      </c>
      <c r="B5" s="424">
        <v>50</v>
      </c>
      <c r="C5" s="424">
        <v>8479</v>
      </c>
      <c r="D5" s="601"/>
      <c r="E5" s="601">
        <v>8871</v>
      </c>
      <c r="F5" s="602"/>
    </row>
    <row r="6" spans="1:6" ht="19.899999999999999" customHeight="1">
      <c r="A6" s="600">
        <v>1398</v>
      </c>
      <c r="B6" s="424">
        <v>50</v>
      </c>
      <c r="C6" s="424">
        <v>7576</v>
      </c>
      <c r="D6" s="601">
        <v>0</v>
      </c>
      <c r="E6" s="601">
        <v>7822</v>
      </c>
      <c r="F6" s="602"/>
    </row>
    <row r="7" spans="1:6" ht="21.6" customHeight="1">
      <c r="A7" s="603">
        <v>1399</v>
      </c>
      <c r="B7" s="461">
        <v>47.49</v>
      </c>
      <c r="C7" s="461">
        <v>3944</v>
      </c>
      <c r="D7" s="461">
        <v>0</v>
      </c>
      <c r="E7" s="461">
        <v>4045</v>
      </c>
      <c r="F7" s="602"/>
    </row>
    <row r="8" spans="1:6" ht="21.6" customHeight="1" thickBot="1">
      <c r="A8" s="603">
        <v>1400</v>
      </c>
      <c r="B8" s="461">
        <v>50</v>
      </c>
      <c r="C8" s="461">
        <v>4985</v>
      </c>
      <c r="D8" s="461"/>
      <c r="E8" s="461">
        <v>5208</v>
      </c>
      <c r="F8" s="602"/>
    </row>
    <row r="9" spans="1:6" ht="21.6" customHeight="1" thickBot="1">
      <c r="A9" s="604" t="s">
        <v>978</v>
      </c>
      <c r="B9" s="605">
        <v>10</v>
      </c>
      <c r="C9" s="606">
        <v>470</v>
      </c>
      <c r="D9" s="607"/>
      <c r="E9" s="608">
        <v>566</v>
      </c>
      <c r="F9" s="602"/>
    </row>
    <row r="10" spans="1:6" ht="19.899999999999999" customHeight="1" thickBot="1">
      <c r="A10" s="609" t="s">
        <v>979</v>
      </c>
      <c r="B10" s="610">
        <v>10</v>
      </c>
      <c r="C10" s="611">
        <v>1171</v>
      </c>
      <c r="D10" s="612"/>
      <c r="E10" s="612">
        <v>1310</v>
      </c>
      <c r="F10" s="602"/>
    </row>
    <row r="11" spans="1:6" ht="19.899999999999999" customHeight="1" thickBot="1">
      <c r="A11" s="609" t="s">
        <v>980</v>
      </c>
      <c r="B11" s="610">
        <v>10</v>
      </c>
      <c r="C11" s="611">
        <v>1017</v>
      </c>
      <c r="D11" s="612"/>
      <c r="E11" s="612">
        <v>1105</v>
      </c>
      <c r="F11" s="602"/>
    </row>
    <row r="12" spans="1:6" ht="19.899999999999999" customHeight="1" thickBot="1">
      <c r="A12" s="609" t="s">
        <v>981</v>
      </c>
      <c r="B12" s="610">
        <v>10</v>
      </c>
      <c r="C12" s="611">
        <v>721</v>
      </c>
      <c r="D12" s="612"/>
      <c r="E12" s="612">
        <v>711</v>
      </c>
      <c r="F12" s="602"/>
    </row>
    <row r="13" spans="1:6" ht="19.899999999999999" customHeight="1" thickBot="1">
      <c r="A13" s="609" t="s">
        <v>982</v>
      </c>
      <c r="B13" s="610">
        <v>10</v>
      </c>
      <c r="C13" s="611">
        <v>1516</v>
      </c>
      <c r="D13" s="612"/>
      <c r="E13" s="612">
        <v>1516</v>
      </c>
      <c r="F13" s="602"/>
    </row>
    <row r="14" spans="1:6" ht="18" customHeight="1">
      <c r="A14" s="613"/>
      <c r="B14" s="614"/>
      <c r="C14" s="614"/>
      <c r="D14" s="615"/>
      <c r="E14" s="615"/>
      <c r="F14" s="602"/>
    </row>
    <row r="15" spans="1:6" ht="18" customHeight="1">
      <c r="A15" s="616"/>
      <c r="B15" s="614"/>
      <c r="C15" s="614"/>
      <c r="D15" s="615"/>
      <c r="E15" s="615"/>
      <c r="F15" s="602"/>
    </row>
    <row r="16" spans="1:6" ht="18" customHeight="1">
      <c r="A16" s="616"/>
      <c r="B16" s="614"/>
      <c r="C16" s="614"/>
      <c r="D16" s="615"/>
      <c r="E16" s="615"/>
      <c r="F16" s="602"/>
    </row>
    <row r="17" spans="1:6" ht="18" customHeight="1">
      <c r="A17" s="616"/>
      <c r="B17" s="614"/>
      <c r="C17" s="614"/>
      <c r="D17" s="615"/>
      <c r="E17" s="615"/>
      <c r="F17" s="602"/>
    </row>
    <row r="18" spans="1:6" ht="18" customHeight="1">
      <c r="A18" s="616"/>
      <c r="B18" s="614"/>
      <c r="C18" s="614"/>
      <c r="D18" s="615"/>
      <c r="E18" s="615"/>
      <c r="F18" s="602"/>
    </row>
    <row r="19" spans="1:6" ht="18" customHeight="1">
      <c r="A19" s="616"/>
      <c r="B19" s="614"/>
      <c r="C19" s="614"/>
      <c r="D19" s="615"/>
      <c r="E19" s="615"/>
      <c r="F19" s="602"/>
    </row>
    <row r="20" spans="1:6" ht="18" customHeight="1">
      <c r="A20" s="616"/>
      <c r="B20" s="614"/>
      <c r="C20" s="614"/>
      <c r="D20" s="615"/>
      <c r="E20" s="615"/>
      <c r="F20" s="602"/>
    </row>
    <row r="21" spans="1:6" ht="18" customHeight="1">
      <c r="A21" s="616"/>
      <c r="B21" s="614"/>
      <c r="C21" s="614"/>
      <c r="D21" s="615"/>
      <c r="E21" s="615"/>
      <c r="F21" s="602"/>
    </row>
    <row r="22" spans="1:6" ht="18" customHeight="1">
      <c r="A22" s="616"/>
      <c r="B22" s="614"/>
      <c r="C22" s="614"/>
      <c r="D22" s="615"/>
      <c r="E22" s="615"/>
      <c r="F22" s="602"/>
    </row>
    <row r="23" spans="1:6" ht="18" customHeight="1">
      <c r="A23" s="616"/>
      <c r="B23" s="614"/>
      <c r="C23" s="614"/>
      <c r="D23" s="615"/>
      <c r="E23" s="615"/>
      <c r="F23" s="602"/>
    </row>
    <row r="24" spans="1:6" ht="18" customHeight="1">
      <c r="A24" s="616"/>
      <c r="B24" s="614"/>
      <c r="C24" s="614"/>
      <c r="D24" s="615"/>
      <c r="E24" s="615"/>
      <c r="F24" s="602"/>
    </row>
    <row r="25" spans="1:6" ht="18" customHeight="1">
      <c r="A25" s="616"/>
      <c r="B25" s="614"/>
      <c r="C25" s="614"/>
      <c r="D25" s="615"/>
      <c r="E25" s="615"/>
      <c r="F25" s="602"/>
    </row>
    <row r="26" spans="1:6" ht="18" customHeight="1">
      <c r="A26" s="616"/>
      <c r="B26" s="614"/>
      <c r="C26" s="614"/>
      <c r="D26" s="615"/>
      <c r="E26" s="615"/>
      <c r="F26" s="602"/>
    </row>
    <row r="27" spans="1:6" ht="18" customHeight="1">
      <c r="A27" s="616"/>
      <c r="B27" s="614"/>
      <c r="C27" s="614"/>
      <c r="D27" s="615"/>
      <c r="E27" s="615"/>
      <c r="F27" s="602"/>
    </row>
    <row r="28" spans="1:6" ht="18" customHeight="1">
      <c r="A28" s="616"/>
      <c r="B28" s="614"/>
      <c r="C28" s="614"/>
      <c r="D28" s="615"/>
      <c r="E28" s="615"/>
      <c r="F28" s="602"/>
    </row>
    <row r="29" spans="1:6" ht="18" customHeight="1">
      <c r="A29" s="616"/>
      <c r="B29" s="614"/>
      <c r="C29" s="614"/>
      <c r="D29" s="615"/>
      <c r="E29" s="615"/>
      <c r="F29" s="602"/>
    </row>
    <row r="30" spans="1:6" ht="18" customHeight="1">
      <c r="A30" s="617"/>
      <c r="B30" s="614"/>
      <c r="C30" s="614"/>
      <c r="D30" s="615"/>
      <c r="E30" s="615"/>
      <c r="F30" s="602"/>
    </row>
    <row r="31" spans="1:6" ht="18" customHeight="1">
      <c r="A31" s="616"/>
      <c r="B31" s="614"/>
      <c r="C31" s="614"/>
      <c r="D31" s="615"/>
      <c r="E31" s="615"/>
      <c r="F31" s="602"/>
    </row>
    <row r="32" spans="1:6" ht="18" customHeight="1">
      <c r="A32" s="616"/>
      <c r="B32" s="614"/>
      <c r="C32" s="614"/>
      <c r="D32" s="615"/>
      <c r="E32" s="615"/>
      <c r="F32" s="602"/>
    </row>
    <row r="33" spans="1:6" ht="18" customHeight="1">
      <c r="A33" s="616"/>
      <c r="B33" s="614"/>
      <c r="C33" s="614"/>
      <c r="D33" s="615"/>
      <c r="E33" s="615"/>
      <c r="F33" s="602"/>
    </row>
    <row r="34" spans="1:6" ht="18" customHeight="1">
      <c r="A34" s="616"/>
      <c r="B34" s="614"/>
      <c r="C34" s="614"/>
      <c r="D34" s="615"/>
      <c r="E34" s="615"/>
      <c r="F34" s="602"/>
    </row>
    <row r="35" spans="1:6" ht="18" customHeight="1">
      <c r="A35" s="616"/>
      <c r="B35" s="614"/>
      <c r="C35" s="614"/>
      <c r="D35" s="615"/>
      <c r="E35" s="615"/>
      <c r="F35" s="602"/>
    </row>
    <row r="36" spans="1:6" ht="18" customHeight="1">
      <c r="A36" s="616"/>
      <c r="B36" s="614"/>
      <c r="C36" s="614"/>
      <c r="D36" s="615"/>
      <c r="E36" s="615"/>
      <c r="F36" s="602"/>
    </row>
    <row r="37" spans="1:6" ht="18" customHeight="1">
      <c r="A37" s="616"/>
      <c r="B37" s="614"/>
      <c r="C37" s="614"/>
      <c r="D37" s="615"/>
      <c r="E37" s="615"/>
      <c r="F37" s="602"/>
    </row>
    <row r="38" spans="1:6" ht="18" customHeight="1">
      <c r="A38" s="616"/>
      <c r="B38" s="614"/>
      <c r="C38" s="614"/>
      <c r="D38" s="615"/>
      <c r="E38" s="615"/>
      <c r="F38" s="602"/>
    </row>
    <row r="39" spans="1:6" ht="18" customHeight="1">
      <c r="A39" s="618"/>
      <c r="B39" s="618"/>
      <c r="C39" s="618"/>
      <c r="D39" s="618"/>
      <c r="E39" s="618"/>
      <c r="F39" s="619"/>
    </row>
    <row r="40" spans="1:6" ht="15" customHeight="1">
      <c r="A40" s="618"/>
      <c r="B40" s="618"/>
      <c r="C40" s="618"/>
      <c r="D40" s="618"/>
      <c r="E40" s="618"/>
      <c r="F40" s="602"/>
    </row>
    <row r="41" spans="1:6" ht="18" customHeight="1">
      <c r="A41" s="602"/>
      <c r="D41" s="554"/>
      <c r="E41" s="554"/>
      <c r="F41" s="602"/>
    </row>
    <row r="42" spans="1:6" ht="18" customHeight="1">
      <c r="A42" s="602"/>
      <c r="D42" s="554"/>
      <c r="E42" s="554"/>
      <c r="F42" s="602"/>
    </row>
    <row r="43" spans="1:6" ht="18" customHeight="1">
      <c r="A43" s="602"/>
      <c r="D43" s="554"/>
      <c r="E43" s="554"/>
      <c r="F43" s="620"/>
    </row>
    <row r="44" spans="1:6" ht="18" customHeight="1">
      <c r="A44" s="602"/>
      <c r="D44" s="554"/>
      <c r="E44" s="554"/>
      <c r="F44" s="602"/>
    </row>
    <row r="45" spans="1:6" ht="18" customHeight="1">
      <c r="A45" s="602"/>
      <c r="D45" s="554"/>
      <c r="E45" s="554"/>
      <c r="F45" s="602"/>
    </row>
    <row r="46" spans="1:6" ht="18" customHeight="1">
      <c r="A46" s="602"/>
      <c r="D46" s="554"/>
      <c r="E46" s="554"/>
      <c r="F46" s="602"/>
    </row>
    <row r="47" spans="1:6" ht="18" customHeight="1">
      <c r="A47" s="602"/>
      <c r="D47" s="554"/>
      <c r="E47" s="554"/>
      <c r="F47" s="602"/>
    </row>
    <row r="48" spans="1:6" ht="18" customHeight="1">
      <c r="A48" s="602"/>
      <c r="D48" s="554"/>
      <c r="E48" s="554"/>
      <c r="F48" s="602"/>
    </row>
    <row r="49" spans="1:6" ht="18" customHeight="1">
      <c r="A49" s="602"/>
      <c r="D49" s="554"/>
      <c r="E49" s="554"/>
      <c r="F49" s="602"/>
    </row>
    <row r="50" spans="1:6" ht="18" customHeight="1">
      <c r="A50" s="602"/>
      <c r="D50" s="554"/>
      <c r="E50" s="554"/>
      <c r="F50" s="602"/>
    </row>
    <row r="51" spans="1:6" ht="18" customHeight="1">
      <c r="A51" s="602"/>
      <c r="D51" s="554"/>
      <c r="E51" s="554"/>
      <c r="F51" s="602"/>
    </row>
    <row r="52" spans="1:6" ht="18" customHeight="1">
      <c r="A52" s="602"/>
      <c r="D52" s="554"/>
      <c r="E52" s="554"/>
      <c r="F52" s="602"/>
    </row>
    <row r="53" spans="1:6" ht="18" customHeight="1">
      <c r="A53" s="602"/>
      <c r="D53" s="554"/>
      <c r="E53" s="554"/>
      <c r="F53" s="602"/>
    </row>
    <row r="54" spans="1:6" ht="18" customHeight="1">
      <c r="A54" s="602"/>
      <c r="D54" s="554"/>
      <c r="E54" s="554"/>
      <c r="F54" s="602"/>
    </row>
    <row r="55" spans="1:6" ht="18" customHeight="1">
      <c r="A55" s="602"/>
      <c r="D55" s="554"/>
      <c r="E55" s="554"/>
      <c r="F55" s="602"/>
    </row>
    <row r="56" spans="1:6" ht="18" customHeight="1">
      <c r="A56" s="602"/>
      <c r="D56" s="554"/>
      <c r="E56" s="554"/>
      <c r="F56" s="602"/>
    </row>
    <row r="57" spans="1:6" ht="18" customHeight="1">
      <c r="A57" s="602"/>
      <c r="D57" s="554"/>
      <c r="E57" s="554"/>
      <c r="F57" s="602"/>
    </row>
    <row r="58" spans="1:6" ht="18" customHeight="1">
      <c r="A58" s="602"/>
      <c r="D58" s="554"/>
      <c r="E58" s="554"/>
      <c r="F58" s="602"/>
    </row>
    <row r="59" spans="1:6" ht="18" customHeight="1">
      <c r="A59" s="602"/>
      <c r="D59" s="554"/>
      <c r="E59" s="554"/>
      <c r="F59" s="602"/>
    </row>
    <row r="60" spans="1:6" ht="18" customHeight="1">
      <c r="A60" s="602"/>
      <c r="D60" s="554"/>
      <c r="E60" s="554"/>
      <c r="F60" s="602"/>
    </row>
    <row r="61" spans="1:6" ht="18" customHeight="1">
      <c r="A61" s="602"/>
      <c r="D61" s="554"/>
      <c r="E61" s="554"/>
      <c r="F61" s="602"/>
    </row>
    <row r="62" spans="1:6" ht="18" customHeight="1">
      <c r="A62" s="602"/>
      <c r="D62" s="554"/>
      <c r="E62" s="554"/>
      <c r="F62" s="602"/>
    </row>
    <row r="63" spans="1:6" ht="18" customHeight="1">
      <c r="A63" s="602"/>
      <c r="D63" s="554"/>
      <c r="E63" s="554"/>
      <c r="F63" s="602"/>
    </row>
    <row r="64" spans="1:6" ht="18" customHeight="1">
      <c r="A64" s="602"/>
      <c r="D64" s="554"/>
      <c r="E64" s="554"/>
      <c r="F64" s="602"/>
    </row>
    <row r="65" spans="1:6" ht="18" customHeight="1">
      <c r="A65" s="602"/>
      <c r="D65" s="554"/>
      <c r="E65" s="554"/>
      <c r="F65" s="602"/>
    </row>
    <row r="66" spans="1:6" ht="18" customHeight="1">
      <c r="A66" s="602"/>
      <c r="D66" s="554"/>
      <c r="E66" s="554"/>
      <c r="F66" s="602"/>
    </row>
    <row r="67" spans="1:6" ht="18" customHeight="1">
      <c r="A67" s="602"/>
      <c r="D67" s="554"/>
      <c r="E67" s="554"/>
      <c r="F67" s="602"/>
    </row>
    <row r="68" spans="1:6" ht="18" customHeight="1">
      <c r="A68" s="602"/>
      <c r="D68" s="554"/>
      <c r="E68" s="554"/>
      <c r="F68" s="602"/>
    </row>
    <row r="69" spans="1:6" ht="18" customHeight="1">
      <c r="A69" s="602"/>
      <c r="D69" s="554"/>
      <c r="E69" s="554"/>
      <c r="F69" s="602"/>
    </row>
    <row r="70" spans="1:6" ht="18" customHeight="1">
      <c r="A70" s="602"/>
      <c r="D70" s="554"/>
      <c r="E70" s="554"/>
      <c r="F70" s="602"/>
    </row>
    <row r="71" spans="1:6" ht="18" customHeight="1">
      <c r="A71" s="602"/>
      <c r="D71" s="554"/>
      <c r="E71" s="554"/>
      <c r="F71" s="602"/>
    </row>
    <row r="72" spans="1:6" ht="18" customHeight="1">
      <c r="A72" s="602"/>
      <c r="D72" s="554"/>
      <c r="E72" s="554"/>
      <c r="F72" s="602"/>
    </row>
    <row r="73" spans="1:6" ht="18" customHeight="1">
      <c r="A73" s="602"/>
      <c r="D73" s="554"/>
      <c r="E73" s="554"/>
      <c r="F73" s="602"/>
    </row>
    <row r="74" spans="1:6" ht="18" customHeight="1">
      <c r="A74" s="602"/>
      <c r="D74" s="554"/>
      <c r="E74" s="554"/>
      <c r="F74" s="602"/>
    </row>
    <row r="75" spans="1:6" ht="18" customHeight="1">
      <c r="A75" s="602"/>
      <c r="D75" s="554"/>
      <c r="E75" s="554"/>
      <c r="F75" s="602"/>
    </row>
    <row r="76" spans="1:6" ht="18" customHeight="1">
      <c r="A76" s="602"/>
      <c r="D76" s="554"/>
      <c r="E76" s="554"/>
      <c r="F76" s="602"/>
    </row>
    <row r="77" spans="1:6" ht="18" customHeight="1">
      <c r="A77" s="602"/>
      <c r="D77" s="554"/>
      <c r="E77" s="554"/>
      <c r="F77" s="602"/>
    </row>
    <row r="78" spans="1:6" ht="18" customHeight="1">
      <c r="A78" s="602"/>
      <c r="D78" s="554"/>
      <c r="E78" s="554"/>
      <c r="F78" s="602"/>
    </row>
    <row r="79" spans="1:6" ht="18" customHeight="1">
      <c r="A79" s="602"/>
      <c r="D79" s="554"/>
      <c r="E79" s="554"/>
      <c r="F79" s="602"/>
    </row>
  </sheetData>
  <mergeCells count="2">
    <mergeCell ref="A1:E1"/>
    <mergeCell ref="A39:E40"/>
  </mergeCells>
  <printOptions horizontalCentered="1"/>
  <pageMargins left="0.55118110236220474" right="0.55118110236220474" top="0.98425196850393704" bottom="0.78740157480314965" header="0.51181102362204722" footer="0.51181102362204722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36722-7757-4982-98E6-8986CCF01E29}">
  <sheetPr>
    <tabColor rgb="FF339933"/>
  </sheetPr>
  <dimension ref="A1:H42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18.28515625" style="444" customWidth="1"/>
    <col min="2" max="2" width="10.140625" style="485" customWidth="1"/>
    <col min="3" max="3" width="11.28515625" style="593" customWidth="1"/>
    <col min="4" max="4" width="13.42578125" style="593" customWidth="1"/>
    <col min="5" max="5" width="14.85546875" style="593" customWidth="1"/>
    <col min="6" max="6" width="14.42578125" style="594" customWidth="1"/>
    <col min="7" max="7" width="13.42578125" style="596" customWidth="1"/>
    <col min="8" max="16384" width="9.140625" style="444"/>
  </cols>
  <sheetData>
    <row r="1" spans="1:8" ht="42.75" customHeight="1" thickBot="1">
      <c r="A1" s="442" t="s">
        <v>983</v>
      </c>
      <c r="B1" s="443"/>
      <c r="C1" s="443"/>
      <c r="D1" s="443"/>
      <c r="E1" s="443"/>
      <c r="F1" s="443"/>
      <c r="G1" s="443"/>
    </row>
    <row r="2" spans="1:8" ht="45" customHeight="1">
      <c r="A2" s="451" t="s">
        <v>461</v>
      </c>
      <c r="B2" s="598" t="s">
        <v>974</v>
      </c>
      <c r="C2" s="621" t="s">
        <v>984</v>
      </c>
      <c r="D2" s="622" t="s">
        <v>985</v>
      </c>
      <c r="E2" s="622" t="s">
        <v>986</v>
      </c>
      <c r="F2" s="622" t="s">
        <v>987</v>
      </c>
      <c r="G2" s="598" t="s">
        <v>988</v>
      </c>
    </row>
    <row r="3" spans="1:8" ht="21" customHeight="1">
      <c r="A3" s="455">
        <v>1395</v>
      </c>
      <c r="B3" s="424">
        <v>8961.0699999999979</v>
      </c>
      <c r="C3" s="623">
        <v>76.040000000000006</v>
      </c>
      <c r="D3" s="623">
        <v>2.7</v>
      </c>
      <c r="E3" s="623">
        <v>7.9</v>
      </c>
      <c r="F3" s="623">
        <v>20.75</v>
      </c>
      <c r="G3" s="424">
        <v>101</v>
      </c>
    </row>
    <row r="4" spans="1:8" ht="21" customHeight="1">
      <c r="A4" s="455">
        <v>1396</v>
      </c>
      <c r="B4" s="424">
        <v>9115.0999999999985</v>
      </c>
      <c r="C4" s="623">
        <v>76.8</v>
      </c>
      <c r="D4" s="623">
        <v>2.8</v>
      </c>
      <c r="E4" s="623">
        <v>7.8</v>
      </c>
      <c r="F4" s="623">
        <v>19.899999999999999</v>
      </c>
      <c r="G4" s="424">
        <v>102</v>
      </c>
    </row>
    <row r="5" spans="1:8" ht="21" customHeight="1">
      <c r="A5" s="455">
        <v>1397</v>
      </c>
      <c r="B5" s="424">
        <v>9286.6399999999976</v>
      </c>
      <c r="C5" s="623">
        <v>76.7</v>
      </c>
      <c r="D5" s="623">
        <v>2.7</v>
      </c>
      <c r="E5" s="623">
        <v>8.11</v>
      </c>
      <c r="F5" s="623">
        <v>19.5</v>
      </c>
      <c r="G5" s="424">
        <v>104.4</v>
      </c>
    </row>
    <row r="6" spans="1:8" ht="21" customHeight="1">
      <c r="A6" s="455">
        <v>1398</v>
      </c>
      <c r="B6" s="424">
        <v>9291.1399999999976</v>
      </c>
      <c r="C6" s="623">
        <v>73.5</v>
      </c>
      <c r="D6" s="623">
        <v>2.8</v>
      </c>
      <c r="E6" s="623">
        <v>9.1999999999999993</v>
      </c>
      <c r="F6" s="623">
        <v>23.9</v>
      </c>
      <c r="G6" s="424">
        <v>97.1</v>
      </c>
      <c r="H6" s="458"/>
    </row>
    <row r="7" spans="1:8" ht="21" customHeight="1">
      <c r="A7" s="459">
        <v>1399</v>
      </c>
      <c r="B7" s="461">
        <v>8952.1999999999971</v>
      </c>
      <c r="C7" s="624">
        <v>54.6</v>
      </c>
      <c r="D7" s="624">
        <v>2.9</v>
      </c>
      <c r="E7" s="624">
        <v>20.6</v>
      </c>
      <c r="F7" s="624">
        <v>57.2</v>
      </c>
      <c r="G7" s="461">
        <v>69.8</v>
      </c>
      <c r="H7" s="625"/>
    </row>
    <row r="8" spans="1:8" ht="21" customHeight="1" thickBot="1">
      <c r="A8" s="626">
        <v>1400</v>
      </c>
      <c r="B8" s="627">
        <v>8982</v>
      </c>
      <c r="C8" s="628">
        <v>68.5</v>
      </c>
      <c r="D8" s="628">
        <v>3</v>
      </c>
      <c r="E8" s="628">
        <v>18.7</v>
      </c>
      <c r="F8" s="628">
        <v>32.5</v>
      </c>
      <c r="G8" s="627">
        <v>84.9</v>
      </c>
      <c r="H8" s="625"/>
    </row>
    <row r="9" spans="1:8" ht="21" customHeight="1" thickBot="1">
      <c r="A9" s="629" t="s">
        <v>469</v>
      </c>
      <c r="B9" s="630">
        <v>345.08</v>
      </c>
      <c r="C9" s="631">
        <v>78.680000000000007</v>
      </c>
      <c r="D9" s="632">
        <v>3.81</v>
      </c>
      <c r="E9" s="631">
        <v>43.65</v>
      </c>
      <c r="F9" s="632">
        <v>23.39</v>
      </c>
      <c r="G9" s="631">
        <v>79.790000000000006</v>
      </c>
      <c r="H9" s="633"/>
    </row>
    <row r="10" spans="1:8" ht="21" customHeight="1" thickBot="1">
      <c r="A10" s="431" t="s">
        <v>470</v>
      </c>
      <c r="B10" s="634">
        <v>251</v>
      </c>
      <c r="C10" s="635">
        <v>70.88</v>
      </c>
      <c r="D10" s="636">
        <v>3.35</v>
      </c>
      <c r="E10" s="635">
        <v>18.73</v>
      </c>
      <c r="F10" s="636">
        <v>32.76</v>
      </c>
      <c r="G10" s="635">
        <v>77.819999999999993</v>
      </c>
      <c r="H10" s="637"/>
    </row>
    <row r="11" spans="1:8" ht="21" customHeight="1" thickBot="1">
      <c r="A11" s="431" t="s">
        <v>471</v>
      </c>
      <c r="B11" s="634">
        <v>203.75</v>
      </c>
      <c r="C11" s="635">
        <v>56.18</v>
      </c>
      <c r="D11" s="636">
        <v>2.5099999999999998</v>
      </c>
      <c r="E11" s="635">
        <v>10.65</v>
      </c>
      <c r="F11" s="636">
        <v>46.02</v>
      </c>
      <c r="G11" s="635">
        <v>83.38</v>
      </c>
      <c r="H11" s="637"/>
    </row>
    <row r="12" spans="1:8" ht="21" customHeight="1" thickBot="1">
      <c r="A12" s="431" t="s">
        <v>0</v>
      </c>
      <c r="B12" s="634">
        <v>701.16</v>
      </c>
      <c r="C12" s="635">
        <v>75.97</v>
      </c>
      <c r="D12" s="636">
        <v>3</v>
      </c>
      <c r="E12" s="635">
        <v>23.78</v>
      </c>
      <c r="F12" s="636">
        <v>22.31</v>
      </c>
      <c r="G12" s="635">
        <v>94.3</v>
      </c>
      <c r="H12" s="637"/>
    </row>
    <row r="13" spans="1:8" ht="21" customHeight="1" thickBot="1">
      <c r="A13" s="431" t="s">
        <v>970</v>
      </c>
      <c r="B13" s="634">
        <v>32</v>
      </c>
      <c r="C13" s="635">
        <v>57.57</v>
      </c>
      <c r="D13" s="636">
        <v>1.6</v>
      </c>
      <c r="E13" s="635">
        <v>0</v>
      </c>
      <c r="F13" s="636">
        <v>29.23</v>
      </c>
      <c r="G13" s="635">
        <v>127.12</v>
      </c>
      <c r="H13" s="638"/>
    </row>
    <row r="14" spans="1:8" ht="21" customHeight="1" thickBot="1">
      <c r="A14" s="431" t="s">
        <v>1</v>
      </c>
      <c r="B14" s="634">
        <v>260</v>
      </c>
      <c r="C14" s="635">
        <v>79.290000000000006</v>
      </c>
      <c r="D14" s="636">
        <v>2.9</v>
      </c>
      <c r="E14" s="635">
        <v>17.7</v>
      </c>
      <c r="F14" s="636">
        <v>18.11</v>
      </c>
      <c r="G14" s="635">
        <v>100.11</v>
      </c>
      <c r="H14" s="637"/>
    </row>
    <row r="15" spans="1:8" ht="21" customHeight="1" thickBot="1">
      <c r="A15" s="431" t="s">
        <v>971</v>
      </c>
      <c r="B15" s="634">
        <v>1562</v>
      </c>
      <c r="C15" s="635">
        <v>69.36</v>
      </c>
      <c r="D15" s="636">
        <v>3.8</v>
      </c>
      <c r="E15" s="635">
        <v>28.96</v>
      </c>
      <c r="F15" s="636">
        <v>40.229999999999997</v>
      </c>
      <c r="G15" s="639">
        <v>66.7</v>
      </c>
      <c r="H15" s="637"/>
    </row>
    <row r="16" spans="1:8" ht="21" customHeight="1" thickBot="1">
      <c r="A16" s="640" t="s">
        <v>474</v>
      </c>
      <c r="B16" s="641">
        <v>149</v>
      </c>
      <c r="C16" s="635">
        <v>75.59</v>
      </c>
      <c r="D16" s="636">
        <v>2.88</v>
      </c>
      <c r="E16" s="635">
        <v>9.67</v>
      </c>
      <c r="F16" s="636">
        <v>22.66</v>
      </c>
      <c r="G16" s="635">
        <v>94.33</v>
      </c>
      <c r="H16" s="637"/>
    </row>
    <row r="17" spans="1:8" ht="21" customHeight="1" thickBot="1">
      <c r="A17" s="431" t="s">
        <v>31</v>
      </c>
      <c r="B17" s="641">
        <v>34.159999999999997</v>
      </c>
      <c r="C17" s="635">
        <v>79.680000000000007</v>
      </c>
      <c r="D17" s="636">
        <v>1.95</v>
      </c>
      <c r="E17" s="635">
        <v>0</v>
      </c>
      <c r="F17" s="636">
        <v>10.35</v>
      </c>
      <c r="G17" s="635">
        <v>171.77</v>
      </c>
      <c r="H17" s="642"/>
    </row>
    <row r="18" spans="1:8" ht="21" customHeight="1" thickBot="1">
      <c r="A18" s="431" t="s">
        <v>30</v>
      </c>
      <c r="B18" s="641">
        <v>448.41</v>
      </c>
      <c r="C18" s="635">
        <v>66.430000000000007</v>
      </c>
      <c r="D18" s="636">
        <v>2.54</v>
      </c>
      <c r="E18" s="635">
        <v>18.14</v>
      </c>
      <c r="F18" s="636">
        <v>30.84</v>
      </c>
      <c r="G18" s="635">
        <v>95.27</v>
      </c>
      <c r="H18" s="642"/>
    </row>
    <row r="19" spans="1:8" ht="21" customHeight="1" thickBot="1">
      <c r="A19" s="431" t="s">
        <v>29</v>
      </c>
      <c r="B19" s="641">
        <v>104</v>
      </c>
      <c r="C19" s="635">
        <v>68.41</v>
      </c>
      <c r="D19" s="636">
        <v>2.38</v>
      </c>
      <c r="E19" s="635">
        <v>5.3</v>
      </c>
      <c r="F19" s="636">
        <v>26.34</v>
      </c>
      <c r="G19" s="635">
        <v>105.03</v>
      </c>
      <c r="H19" s="642"/>
    </row>
    <row r="20" spans="1:8" ht="21" customHeight="1" thickBot="1">
      <c r="A20" s="431" t="s">
        <v>2</v>
      </c>
      <c r="B20" s="641">
        <v>456</v>
      </c>
      <c r="C20" s="635">
        <v>56.08</v>
      </c>
      <c r="D20" s="636">
        <v>3.05</v>
      </c>
      <c r="E20" s="635">
        <v>19.87</v>
      </c>
      <c r="F20" s="636">
        <v>57.36</v>
      </c>
      <c r="G20" s="635">
        <v>67.08</v>
      </c>
      <c r="H20" s="642"/>
    </row>
    <row r="21" spans="1:8" ht="21" customHeight="1" thickBot="1">
      <c r="A21" s="431" t="s">
        <v>3</v>
      </c>
      <c r="B21" s="641">
        <v>218.66</v>
      </c>
      <c r="C21" s="635">
        <v>64.44</v>
      </c>
      <c r="D21" s="636">
        <v>3</v>
      </c>
      <c r="E21" s="635">
        <v>7.76</v>
      </c>
      <c r="F21" s="636">
        <v>39.770000000000003</v>
      </c>
      <c r="G21" s="635">
        <v>78.28</v>
      </c>
      <c r="H21" s="642"/>
    </row>
    <row r="22" spans="1:8" ht="21" customHeight="1" thickBot="1">
      <c r="A22" s="431" t="s">
        <v>4</v>
      </c>
      <c r="B22" s="641">
        <v>111.99</v>
      </c>
      <c r="C22" s="635">
        <v>58.24</v>
      </c>
      <c r="D22" s="636">
        <v>2.5499999999999998</v>
      </c>
      <c r="E22" s="635">
        <v>6.43</v>
      </c>
      <c r="F22" s="636">
        <v>44.67</v>
      </c>
      <c r="G22" s="635">
        <v>81.89</v>
      </c>
      <c r="H22" s="642"/>
    </row>
    <row r="23" spans="1:8" ht="21" customHeight="1" thickBot="1">
      <c r="A23" s="435" t="s">
        <v>475</v>
      </c>
      <c r="B23" s="641">
        <v>199.5</v>
      </c>
      <c r="C23" s="635">
        <v>54.41</v>
      </c>
      <c r="D23" s="636">
        <v>2.23</v>
      </c>
      <c r="E23" s="635">
        <v>11.52</v>
      </c>
      <c r="F23" s="636">
        <v>45.02</v>
      </c>
      <c r="G23" s="635">
        <v>88.74</v>
      </c>
      <c r="H23" s="642"/>
    </row>
    <row r="24" spans="1:8" ht="21" customHeight="1" thickBot="1">
      <c r="A24" s="431" t="s">
        <v>5</v>
      </c>
      <c r="B24" s="641">
        <v>222.41</v>
      </c>
      <c r="C24" s="635">
        <v>69.680000000000007</v>
      </c>
      <c r="D24" s="636">
        <v>2.8</v>
      </c>
      <c r="E24" s="635">
        <v>17.96</v>
      </c>
      <c r="F24" s="636">
        <v>29.56</v>
      </c>
      <c r="G24" s="635">
        <v>89.84</v>
      </c>
      <c r="H24" s="642"/>
    </row>
    <row r="25" spans="1:8" ht="21" customHeight="1" thickBot="1">
      <c r="A25" s="431" t="s">
        <v>476</v>
      </c>
      <c r="B25" s="641">
        <v>331</v>
      </c>
      <c r="C25" s="635">
        <v>67.89</v>
      </c>
      <c r="D25" s="636">
        <v>2.82</v>
      </c>
      <c r="E25" s="635">
        <v>23.77</v>
      </c>
      <c r="F25" s="636">
        <v>32.17</v>
      </c>
      <c r="G25" s="635">
        <v>87.4</v>
      </c>
      <c r="H25" s="642"/>
    </row>
    <row r="26" spans="1:8" ht="21" customHeight="1" thickBot="1">
      <c r="A26" s="431" t="s">
        <v>6</v>
      </c>
      <c r="B26" s="641">
        <v>120</v>
      </c>
      <c r="C26" s="635">
        <v>74.25</v>
      </c>
      <c r="D26" s="636">
        <v>2.92</v>
      </c>
      <c r="E26" s="635">
        <v>26.72</v>
      </c>
      <c r="F26" s="636">
        <v>24.6</v>
      </c>
      <c r="G26" s="635">
        <v>91.66</v>
      </c>
      <c r="H26" s="642"/>
    </row>
    <row r="27" spans="1:8" ht="21" customHeight="1" thickBot="1">
      <c r="A27" s="431" t="s">
        <v>477</v>
      </c>
      <c r="B27" s="641">
        <v>80</v>
      </c>
      <c r="C27" s="635">
        <v>42.88</v>
      </c>
      <c r="D27" s="636">
        <v>1.62</v>
      </c>
      <c r="E27" s="635">
        <v>0.13</v>
      </c>
      <c r="F27" s="636">
        <v>54.26</v>
      </c>
      <c r="G27" s="635">
        <v>92.2</v>
      </c>
      <c r="H27" s="642"/>
    </row>
    <row r="28" spans="1:8" ht="21" customHeight="1" thickBot="1">
      <c r="A28" s="431" t="s">
        <v>478</v>
      </c>
      <c r="B28" s="641">
        <v>186.5</v>
      </c>
      <c r="C28" s="635">
        <v>66.61</v>
      </c>
      <c r="D28" s="636">
        <v>2.48</v>
      </c>
      <c r="E28" s="635">
        <v>3.71</v>
      </c>
      <c r="F28" s="636">
        <v>28.53</v>
      </c>
      <c r="G28" s="635">
        <v>102.38</v>
      </c>
      <c r="H28" s="642"/>
    </row>
    <row r="29" spans="1:8" ht="21" customHeight="1" thickBot="1">
      <c r="A29" s="431" t="s">
        <v>479</v>
      </c>
      <c r="B29" s="641">
        <v>496</v>
      </c>
      <c r="C29" s="635">
        <v>74.56</v>
      </c>
      <c r="D29" s="636">
        <v>2.8</v>
      </c>
      <c r="E29" s="635">
        <v>17.82</v>
      </c>
      <c r="F29" s="636">
        <v>22.92</v>
      </c>
      <c r="G29" s="635">
        <v>97.17</v>
      </c>
      <c r="H29" s="642"/>
    </row>
    <row r="30" spans="1:8" ht="21" customHeight="1" thickBot="1">
      <c r="A30" s="431" t="s">
        <v>224</v>
      </c>
      <c r="B30" s="641">
        <v>187.24</v>
      </c>
      <c r="C30" s="635">
        <v>62.89</v>
      </c>
      <c r="D30" s="636">
        <v>2.27</v>
      </c>
      <c r="E30" s="635">
        <v>12.06</v>
      </c>
      <c r="F30" s="636">
        <v>31.93</v>
      </c>
      <c r="G30" s="635">
        <v>101.81</v>
      </c>
      <c r="H30" s="642"/>
    </row>
    <row r="31" spans="1:8" ht="21" customHeight="1" thickBot="1">
      <c r="A31" s="643" t="s">
        <v>480</v>
      </c>
      <c r="B31" s="641">
        <v>63</v>
      </c>
      <c r="C31" s="635">
        <v>56.45</v>
      </c>
      <c r="D31" s="636">
        <v>1.98</v>
      </c>
      <c r="E31" s="635">
        <v>4.13</v>
      </c>
      <c r="F31" s="636">
        <v>36.75</v>
      </c>
      <c r="G31" s="635">
        <v>103.76</v>
      </c>
      <c r="H31" s="642"/>
    </row>
    <row r="32" spans="1:8" ht="21" customHeight="1" thickBot="1">
      <c r="A32" s="431" t="s">
        <v>7</v>
      </c>
      <c r="B32" s="644">
        <v>216</v>
      </c>
      <c r="C32" s="635">
        <v>99.01</v>
      </c>
      <c r="D32" s="636">
        <v>3.34</v>
      </c>
      <c r="E32" s="635">
        <v>27.59</v>
      </c>
      <c r="F32" s="636">
        <v>0.81</v>
      </c>
      <c r="G32" s="635">
        <v>105.37</v>
      </c>
      <c r="H32" s="642"/>
    </row>
    <row r="33" spans="1:8" ht="21" customHeight="1" thickBot="1">
      <c r="A33" s="431" t="s">
        <v>481</v>
      </c>
      <c r="B33" s="641">
        <v>193.83</v>
      </c>
      <c r="C33" s="635">
        <v>63.86</v>
      </c>
      <c r="D33" s="636">
        <v>3.52</v>
      </c>
      <c r="E33" s="635">
        <v>23.9</v>
      </c>
      <c r="F33" s="636">
        <v>47.95</v>
      </c>
      <c r="G33" s="635">
        <v>66.05</v>
      </c>
      <c r="H33" s="642"/>
    </row>
    <row r="34" spans="1:8" ht="21" customHeight="1" thickBot="1">
      <c r="A34" s="431" t="s">
        <v>8</v>
      </c>
      <c r="B34" s="641">
        <v>231</v>
      </c>
      <c r="C34" s="635">
        <v>60.15</v>
      </c>
      <c r="D34" s="636">
        <v>2.4500000000000002</v>
      </c>
      <c r="E34" s="635">
        <v>10.72</v>
      </c>
      <c r="F34" s="636">
        <v>38.270000000000003</v>
      </c>
      <c r="G34" s="635">
        <v>91.2</v>
      </c>
      <c r="H34" s="642"/>
    </row>
    <row r="35" spans="1:8" ht="21" customHeight="1" thickBot="1">
      <c r="A35" s="431" t="s">
        <v>9</v>
      </c>
      <c r="B35" s="641">
        <v>444.99</v>
      </c>
      <c r="C35" s="635">
        <v>63.67</v>
      </c>
      <c r="D35" s="636">
        <v>3.22</v>
      </c>
      <c r="E35" s="635">
        <v>16.82</v>
      </c>
      <c r="F35" s="636">
        <v>46.33</v>
      </c>
      <c r="G35" s="635">
        <v>68.66</v>
      </c>
      <c r="H35" s="642"/>
    </row>
    <row r="36" spans="1:8" ht="21" customHeight="1" thickBot="1">
      <c r="A36" s="431" t="s">
        <v>482</v>
      </c>
      <c r="B36" s="641">
        <v>331.91</v>
      </c>
      <c r="C36" s="635">
        <v>70.19</v>
      </c>
      <c r="D36" s="636">
        <v>2.79</v>
      </c>
      <c r="E36" s="635">
        <v>12.73</v>
      </c>
      <c r="F36" s="636">
        <v>29.51</v>
      </c>
      <c r="G36" s="635">
        <v>88.45</v>
      </c>
      <c r="H36" s="642"/>
    </row>
    <row r="37" spans="1:8" ht="21" customHeight="1" thickBot="1">
      <c r="A37" s="431" t="s">
        <v>10</v>
      </c>
      <c r="B37" s="641">
        <v>246.99</v>
      </c>
      <c r="C37" s="635">
        <v>55.99</v>
      </c>
      <c r="D37" s="636">
        <v>2.88</v>
      </c>
      <c r="E37" s="635">
        <v>15.94</v>
      </c>
      <c r="F37" s="636">
        <v>52.95</v>
      </c>
      <c r="G37" s="635">
        <v>72.849999999999994</v>
      </c>
      <c r="H37" s="642"/>
    </row>
    <row r="38" spans="1:8" ht="21" customHeight="1" thickBot="1">
      <c r="A38" s="431" t="s">
        <v>11</v>
      </c>
      <c r="B38" s="641">
        <v>312.33</v>
      </c>
      <c r="C38" s="635">
        <v>67.33</v>
      </c>
      <c r="D38" s="636">
        <v>2.41</v>
      </c>
      <c r="E38" s="635">
        <v>14.09</v>
      </c>
      <c r="F38" s="636">
        <v>28.05</v>
      </c>
      <c r="G38" s="635">
        <v>102</v>
      </c>
      <c r="H38" s="642"/>
    </row>
    <row r="39" spans="1:8" ht="21" customHeight="1" thickBot="1">
      <c r="A39" s="431" t="s">
        <v>12</v>
      </c>
      <c r="B39" s="641">
        <v>241.66</v>
      </c>
      <c r="C39" s="635">
        <v>73.739999999999995</v>
      </c>
      <c r="D39" s="636">
        <v>2.75</v>
      </c>
      <c r="E39" s="635">
        <v>8.23</v>
      </c>
      <c r="F39" s="636">
        <v>23.56</v>
      </c>
      <c r="G39" s="635">
        <v>97.47</v>
      </c>
      <c r="H39" s="642"/>
    </row>
    <row r="40" spans="1:8" ht="18" customHeight="1">
      <c r="B40" s="593"/>
    </row>
    <row r="42" spans="1:8" ht="18" customHeight="1">
      <c r="G42" s="595"/>
      <c r="H42" s="595"/>
    </row>
  </sheetData>
  <mergeCells count="2">
    <mergeCell ref="A1:G1"/>
    <mergeCell ref="G42:H42"/>
  </mergeCells>
  <printOptions horizontalCentered="1" verticalCentered="1"/>
  <pageMargins left="0.15748031496062992" right="0.55118110236220474" top="0.78740157480314965" bottom="0.39370078740157483" header="0" footer="0.31496062992125984"/>
  <pageSetup paperSize="9" scale="9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FB75-8855-4999-9D20-3AED2EBA0A3E}">
  <sheetPr>
    <tabColor rgb="FF91DB91"/>
  </sheetPr>
  <dimension ref="A1:H75"/>
  <sheetViews>
    <sheetView rightToLeft="1" view="pageBreakPreview" zoomScaleNormal="100" zoomScaleSheetLayoutView="100" workbookViewId="0">
      <selection sqref="A1:H1"/>
    </sheetView>
  </sheetViews>
  <sheetFormatPr defaultColWidth="9.140625" defaultRowHeight="18.75"/>
  <cols>
    <col min="1" max="1" width="17.85546875" style="645" customWidth="1"/>
    <col min="2" max="2" width="27.7109375" style="645" customWidth="1"/>
    <col min="3" max="3" width="9.7109375" style="484" customWidth="1"/>
    <col min="4" max="4" width="10.7109375" style="686" customWidth="1"/>
    <col min="5" max="5" width="10.7109375" style="484" customWidth="1"/>
    <col min="6" max="6" width="11.5703125" style="686" customWidth="1"/>
    <col min="7" max="7" width="11.140625" style="686" customWidth="1"/>
    <col min="8" max="8" width="10.7109375" style="686" customWidth="1"/>
    <col min="9" max="9" width="2.7109375" style="645" customWidth="1"/>
    <col min="10" max="16384" width="9.140625" style="645"/>
  </cols>
  <sheetData>
    <row r="1" spans="1:8" ht="42" customHeight="1" thickBot="1">
      <c r="A1" s="442" t="s">
        <v>989</v>
      </c>
      <c r="B1" s="442"/>
      <c r="C1" s="442"/>
      <c r="D1" s="442"/>
      <c r="E1" s="442"/>
      <c r="F1" s="442"/>
      <c r="G1" s="442"/>
      <c r="H1" s="442"/>
    </row>
    <row r="2" spans="1:8" ht="54" customHeight="1">
      <c r="A2" s="646" t="s">
        <v>493</v>
      </c>
      <c r="B2" s="647" t="s">
        <v>990</v>
      </c>
      <c r="C2" s="648" t="s">
        <v>974</v>
      </c>
      <c r="D2" s="649" t="s">
        <v>984</v>
      </c>
      <c r="E2" s="649" t="s">
        <v>985</v>
      </c>
      <c r="F2" s="649" t="s">
        <v>986</v>
      </c>
      <c r="G2" s="649" t="s">
        <v>987</v>
      </c>
      <c r="H2" s="648" t="s">
        <v>988</v>
      </c>
    </row>
    <row r="3" spans="1:8" ht="24" customHeight="1" thickBot="1">
      <c r="A3" s="558" t="s">
        <v>498</v>
      </c>
      <c r="B3" s="558">
        <v>1400</v>
      </c>
      <c r="C3" s="650">
        <v>8982</v>
      </c>
      <c r="D3" s="651">
        <v>68.5</v>
      </c>
      <c r="E3" s="651">
        <v>3</v>
      </c>
      <c r="F3" s="651">
        <v>18.7</v>
      </c>
      <c r="G3" s="652">
        <v>32.5</v>
      </c>
      <c r="H3" s="652">
        <v>85</v>
      </c>
    </row>
    <row r="4" spans="1:8" ht="21" customHeight="1" thickBot="1">
      <c r="A4" s="653" t="s">
        <v>469</v>
      </c>
      <c r="B4" s="654" t="s">
        <v>991</v>
      </c>
      <c r="C4" s="655">
        <v>78.989999999999995</v>
      </c>
      <c r="D4" s="656">
        <v>72.290000000000006</v>
      </c>
      <c r="E4" s="657">
        <v>2.76</v>
      </c>
      <c r="F4" s="656">
        <v>14.93</v>
      </c>
      <c r="G4" s="657">
        <v>25.56</v>
      </c>
      <c r="H4" s="656">
        <v>94.94</v>
      </c>
    </row>
    <row r="5" spans="1:8" ht="21" customHeight="1" thickBot="1">
      <c r="A5" s="658"/>
      <c r="B5" s="659" t="s">
        <v>992</v>
      </c>
      <c r="C5" s="660">
        <v>266.08</v>
      </c>
      <c r="D5" s="661">
        <v>80.58</v>
      </c>
      <c r="E5" s="662">
        <v>4.2</v>
      </c>
      <c r="F5" s="661">
        <v>54.39</v>
      </c>
      <c r="G5" s="662">
        <v>22.58</v>
      </c>
      <c r="H5" s="661">
        <v>75.3</v>
      </c>
    </row>
    <row r="6" spans="1:8" ht="21" customHeight="1" thickBot="1">
      <c r="A6" s="663" t="s">
        <v>262</v>
      </c>
      <c r="B6" s="664" t="s">
        <v>993</v>
      </c>
      <c r="C6" s="660">
        <v>250.99</v>
      </c>
      <c r="D6" s="661">
        <v>70.88</v>
      </c>
      <c r="E6" s="662">
        <v>3.35</v>
      </c>
      <c r="F6" s="661">
        <v>18.73</v>
      </c>
      <c r="G6" s="662">
        <v>32.76</v>
      </c>
      <c r="H6" s="661">
        <v>77.819999999999993</v>
      </c>
    </row>
    <row r="7" spans="1:8" ht="21" customHeight="1" thickBot="1">
      <c r="A7" s="665" t="s">
        <v>13</v>
      </c>
      <c r="B7" s="654" t="s">
        <v>529</v>
      </c>
      <c r="C7" s="660">
        <v>46</v>
      </c>
      <c r="D7" s="661">
        <v>50.25</v>
      </c>
      <c r="E7" s="662">
        <v>1.95</v>
      </c>
      <c r="F7" s="661">
        <v>1.32</v>
      </c>
      <c r="G7" s="662">
        <v>44.35</v>
      </c>
      <c r="H7" s="661">
        <v>98.26</v>
      </c>
    </row>
    <row r="8" spans="1:8" ht="21" customHeight="1" thickBot="1">
      <c r="A8" s="665"/>
      <c r="B8" s="659" t="s">
        <v>528</v>
      </c>
      <c r="C8" s="660">
        <v>157.75</v>
      </c>
      <c r="D8" s="661">
        <v>57.91</v>
      </c>
      <c r="E8" s="662">
        <v>2.72</v>
      </c>
      <c r="F8" s="661">
        <v>14.03</v>
      </c>
      <c r="G8" s="662">
        <v>46.63</v>
      </c>
      <c r="H8" s="661">
        <v>79.040000000000006</v>
      </c>
    </row>
    <row r="9" spans="1:8" ht="21" customHeight="1" thickBot="1">
      <c r="A9" s="665" t="s">
        <v>0</v>
      </c>
      <c r="B9" s="666" t="s">
        <v>536</v>
      </c>
      <c r="C9" s="660">
        <v>109.5</v>
      </c>
      <c r="D9" s="661">
        <v>97.18</v>
      </c>
      <c r="E9" s="662">
        <v>2.5099999999999998</v>
      </c>
      <c r="F9" s="661">
        <v>12.56</v>
      </c>
      <c r="G9" s="662">
        <v>1.74</v>
      </c>
      <c r="H9" s="661">
        <v>141.05000000000001</v>
      </c>
    </row>
    <row r="10" spans="1:8" ht="21" customHeight="1" thickBot="1">
      <c r="A10" s="665"/>
      <c r="B10" s="667" t="s">
        <v>534</v>
      </c>
      <c r="C10" s="660">
        <v>360.66</v>
      </c>
      <c r="D10" s="661">
        <v>71.930000000000007</v>
      </c>
      <c r="E10" s="662">
        <v>3.01</v>
      </c>
      <c r="F10" s="661">
        <v>20.74</v>
      </c>
      <c r="G10" s="662">
        <v>27.85</v>
      </c>
      <c r="H10" s="661">
        <v>88.21</v>
      </c>
    </row>
    <row r="11" spans="1:8" ht="21" customHeight="1" thickBot="1">
      <c r="A11" s="665"/>
      <c r="B11" s="668" t="s">
        <v>535</v>
      </c>
      <c r="C11" s="660">
        <v>230.99</v>
      </c>
      <c r="D11" s="661">
        <v>72.22</v>
      </c>
      <c r="E11" s="662">
        <v>3.38</v>
      </c>
      <c r="F11" s="661">
        <v>38.11</v>
      </c>
      <c r="G11" s="662">
        <v>29.79</v>
      </c>
      <c r="H11" s="661">
        <v>81.66</v>
      </c>
    </row>
    <row r="12" spans="1:8" ht="21" customHeight="1" thickBot="1">
      <c r="A12" s="663" t="s">
        <v>33</v>
      </c>
      <c r="B12" s="669" t="s">
        <v>994</v>
      </c>
      <c r="C12" s="660">
        <v>32</v>
      </c>
      <c r="D12" s="661">
        <v>57.57</v>
      </c>
      <c r="E12" s="662">
        <v>1.6</v>
      </c>
      <c r="F12" s="661">
        <v>0</v>
      </c>
      <c r="G12" s="662">
        <v>29.23</v>
      </c>
      <c r="H12" s="661">
        <v>127.12</v>
      </c>
    </row>
    <row r="13" spans="1:8" ht="21" customHeight="1" thickBot="1">
      <c r="A13" s="665" t="s">
        <v>16</v>
      </c>
      <c r="B13" s="666" t="s">
        <v>577</v>
      </c>
      <c r="C13" s="660">
        <v>31.99</v>
      </c>
      <c r="D13" s="661">
        <v>59.05</v>
      </c>
      <c r="E13" s="662">
        <v>2.2400000000000002</v>
      </c>
      <c r="F13" s="661">
        <v>6.55</v>
      </c>
      <c r="G13" s="662">
        <v>37.590000000000003</v>
      </c>
      <c r="H13" s="661">
        <v>95.43</v>
      </c>
    </row>
    <row r="14" spans="1:8" ht="21" customHeight="1" thickBot="1">
      <c r="A14" s="665"/>
      <c r="B14" s="667" t="s">
        <v>575</v>
      </c>
      <c r="C14" s="660">
        <v>186</v>
      </c>
      <c r="D14" s="661">
        <v>89.15</v>
      </c>
      <c r="E14" s="662">
        <v>3.3</v>
      </c>
      <c r="F14" s="661">
        <v>23.97</v>
      </c>
      <c r="G14" s="662">
        <v>9.6</v>
      </c>
      <c r="H14" s="661">
        <v>98.89</v>
      </c>
    </row>
    <row r="15" spans="1:8" ht="21" customHeight="1" thickBot="1">
      <c r="A15" s="665"/>
      <c r="B15" s="668" t="s">
        <v>576</v>
      </c>
      <c r="C15" s="660">
        <v>42</v>
      </c>
      <c r="D15" s="661">
        <v>51.03</v>
      </c>
      <c r="E15" s="662">
        <v>1.73</v>
      </c>
      <c r="F15" s="661">
        <v>0</v>
      </c>
      <c r="G15" s="662">
        <v>39.29</v>
      </c>
      <c r="H15" s="661">
        <v>109.14</v>
      </c>
    </row>
    <row r="16" spans="1:8" ht="21" customHeight="1" thickBot="1">
      <c r="A16" s="665" t="s">
        <v>971</v>
      </c>
      <c r="B16" s="654" t="s">
        <v>995</v>
      </c>
      <c r="C16" s="660">
        <v>128.24</v>
      </c>
      <c r="D16" s="661">
        <v>69.05</v>
      </c>
      <c r="E16" s="662">
        <v>3.17</v>
      </c>
      <c r="F16" s="661">
        <v>26.57</v>
      </c>
      <c r="G16" s="662">
        <v>34.08</v>
      </c>
      <c r="H16" s="661">
        <v>79.5</v>
      </c>
    </row>
    <row r="17" spans="1:8" ht="21" customHeight="1" thickBot="1">
      <c r="A17" s="665"/>
      <c r="B17" s="667" t="s">
        <v>996</v>
      </c>
      <c r="C17" s="660">
        <v>67</v>
      </c>
      <c r="D17" s="661">
        <v>81.58</v>
      </c>
      <c r="E17" s="662">
        <v>5.39</v>
      </c>
      <c r="F17" s="661">
        <v>18.11</v>
      </c>
      <c r="G17" s="662">
        <v>29.67</v>
      </c>
      <c r="H17" s="661">
        <v>54.37</v>
      </c>
    </row>
    <row r="18" spans="1:8" ht="21" customHeight="1" thickBot="1">
      <c r="A18" s="665"/>
      <c r="B18" s="667" t="s">
        <v>997</v>
      </c>
      <c r="C18" s="660">
        <v>389.99</v>
      </c>
      <c r="D18" s="661">
        <v>61.66</v>
      </c>
      <c r="E18" s="662">
        <v>4.4800000000000004</v>
      </c>
      <c r="F18" s="661">
        <v>51.85</v>
      </c>
      <c r="G18" s="662">
        <v>68.040000000000006</v>
      </c>
      <c r="H18" s="661">
        <v>49.35</v>
      </c>
    </row>
    <row r="19" spans="1:8" ht="21" customHeight="1" thickBot="1">
      <c r="A19" s="665"/>
      <c r="B19" s="667" t="s">
        <v>998</v>
      </c>
      <c r="C19" s="660">
        <v>191.49</v>
      </c>
      <c r="D19" s="661">
        <v>79.8</v>
      </c>
      <c r="E19" s="662">
        <v>4.4800000000000004</v>
      </c>
      <c r="F19" s="661">
        <v>30.78</v>
      </c>
      <c r="G19" s="662">
        <v>27.11</v>
      </c>
      <c r="H19" s="661">
        <v>65.3</v>
      </c>
    </row>
    <row r="20" spans="1:8" ht="21" customHeight="1" thickBot="1">
      <c r="A20" s="665"/>
      <c r="B20" s="667" t="s">
        <v>999</v>
      </c>
      <c r="C20" s="660">
        <v>240.16</v>
      </c>
      <c r="D20" s="661">
        <v>68.239999999999995</v>
      </c>
      <c r="E20" s="662">
        <v>5.95</v>
      </c>
      <c r="F20" s="661">
        <v>23.02</v>
      </c>
      <c r="G20" s="662">
        <v>64.58</v>
      </c>
      <c r="H20" s="661">
        <v>43.04</v>
      </c>
    </row>
    <row r="21" spans="1:8" ht="21" customHeight="1" thickBot="1">
      <c r="A21" s="665"/>
      <c r="B21" s="667" t="s">
        <v>1000</v>
      </c>
      <c r="C21" s="660">
        <v>90</v>
      </c>
      <c r="D21" s="661">
        <v>70.59</v>
      </c>
      <c r="E21" s="662">
        <v>2.2200000000000002</v>
      </c>
      <c r="F21" s="661">
        <v>0</v>
      </c>
      <c r="G21" s="662">
        <v>21.16</v>
      </c>
      <c r="H21" s="661">
        <v>121.68</v>
      </c>
    </row>
    <row r="22" spans="1:8" ht="21" customHeight="1" thickBot="1">
      <c r="A22" s="665"/>
      <c r="B22" s="670" t="s">
        <v>1001</v>
      </c>
      <c r="C22" s="660">
        <v>119.16</v>
      </c>
      <c r="D22" s="661">
        <v>81.27</v>
      </c>
      <c r="E22" s="662">
        <v>2.81</v>
      </c>
      <c r="F22" s="661">
        <v>20.7</v>
      </c>
      <c r="G22" s="662">
        <v>16.05</v>
      </c>
      <c r="H22" s="661">
        <v>102.14</v>
      </c>
    </row>
    <row r="23" spans="1:8" ht="21" customHeight="1" thickBot="1">
      <c r="A23" s="665"/>
      <c r="B23" s="667" t="s">
        <v>1002</v>
      </c>
      <c r="C23" s="660">
        <v>171</v>
      </c>
      <c r="D23" s="661">
        <v>65.27</v>
      </c>
      <c r="E23" s="662">
        <v>4.0199999999999996</v>
      </c>
      <c r="F23" s="661">
        <v>27.48</v>
      </c>
      <c r="G23" s="662">
        <v>50.91</v>
      </c>
      <c r="H23" s="661">
        <v>59.78</v>
      </c>
    </row>
    <row r="24" spans="1:8" ht="21" customHeight="1" thickBot="1">
      <c r="A24" s="665"/>
      <c r="B24" s="667" t="s">
        <v>1003</v>
      </c>
      <c r="C24" s="660">
        <v>40</v>
      </c>
      <c r="D24" s="661">
        <v>60.11</v>
      </c>
      <c r="E24" s="662">
        <v>2.2799999999999998</v>
      </c>
      <c r="F24" s="661">
        <v>0.25</v>
      </c>
      <c r="G24" s="662">
        <v>35.369999999999997</v>
      </c>
      <c r="H24" s="661">
        <v>98.77</v>
      </c>
    </row>
    <row r="25" spans="1:8" ht="21" customHeight="1" thickBot="1">
      <c r="A25" s="665"/>
      <c r="B25" s="659" t="s">
        <v>1004</v>
      </c>
      <c r="C25" s="660">
        <v>125.83</v>
      </c>
      <c r="D25" s="661">
        <v>69.63</v>
      </c>
      <c r="E25" s="662">
        <v>2.88</v>
      </c>
      <c r="F25" s="661">
        <v>47.89</v>
      </c>
      <c r="G25" s="662">
        <v>30.35</v>
      </c>
      <c r="H25" s="661">
        <v>87.61</v>
      </c>
    </row>
    <row r="26" spans="1:8" ht="21" customHeight="1" thickBot="1">
      <c r="A26" s="671" t="s">
        <v>474</v>
      </c>
      <c r="B26" s="664" t="s">
        <v>1005</v>
      </c>
      <c r="C26" s="660">
        <v>149</v>
      </c>
      <c r="D26" s="661">
        <v>75.59</v>
      </c>
      <c r="E26" s="662">
        <v>2.88</v>
      </c>
      <c r="F26" s="661">
        <v>9.67</v>
      </c>
      <c r="G26" s="662">
        <v>22.66</v>
      </c>
      <c r="H26" s="661">
        <v>94.33</v>
      </c>
    </row>
    <row r="27" spans="1:8" ht="21" customHeight="1" thickBot="1">
      <c r="A27" s="663" t="s">
        <v>31</v>
      </c>
      <c r="B27" s="672" t="s">
        <v>1006</v>
      </c>
      <c r="C27" s="660">
        <v>34.159999999999997</v>
      </c>
      <c r="D27" s="661">
        <v>79.680000000000007</v>
      </c>
      <c r="E27" s="662">
        <v>1.95</v>
      </c>
      <c r="F27" s="661">
        <v>0</v>
      </c>
      <c r="G27" s="662">
        <v>10.35</v>
      </c>
      <c r="H27" s="661">
        <v>171.77</v>
      </c>
    </row>
    <row r="28" spans="1:8" ht="21" customHeight="1" thickBot="1">
      <c r="A28" s="665" t="s">
        <v>30</v>
      </c>
      <c r="B28" s="654" t="s">
        <v>1007</v>
      </c>
      <c r="C28" s="660">
        <v>155.41</v>
      </c>
      <c r="D28" s="661">
        <v>76.92</v>
      </c>
      <c r="E28" s="662">
        <v>2.6</v>
      </c>
      <c r="F28" s="661">
        <v>19.89</v>
      </c>
      <c r="G28" s="662">
        <v>18.73</v>
      </c>
      <c r="H28" s="661">
        <v>107.7</v>
      </c>
    </row>
    <row r="29" spans="1:8" ht="21" customHeight="1" thickBot="1">
      <c r="A29" s="665"/>
      <c r="B29" s="667" t="s">
        <v>1008</v>
      </c>
      <c r="C29" s="660">
        <v>180</v>
      </c>
      <c r="D29" s="661">
        <v>58.72</v>
      </c>
      <c r="E29" s="662">
        <v>2.81</v>
      </c>
      <c r="F29" s="661">
        <v>21.45</v>
      </c>
      <c r="G29" s="662">
        <v>47.82</v>
      </c>
      <c r="H29" s="661">
        <v>75.59</v>
      </c>
    </row>
    <row r="30" spans="1:8" ht="21" customHeight="1" thickBot="1">
      <c r="A30" s="665"/>
      <c r="B30" s="659" t="s">
        <v>1009</v>
      </c>
      <c r="C30" s="660">
        <v>112.99</v>
      </c>
      <c r="D30" s="661">
        <v>64.3</v>
      </c>
      <c r="E30" s="662">
        <v>2.15</v>
      </c>
      <c r="F30" s="661">
        <v>12.12</v>
      </c>
      <c r="G30" s="662">
        <v>28.54</v>
      </c>
      <c r="H30" s="661">
        <v>109.53</v>
      </c>
    </row>
    <row r="31" spans="1:8" ht="21" customHeight="1" thickBot="1">
      <c r="A31" s="663" t="s">
        <v>29</v>
      </c>
      <c r="B31" s="664" t="s">
        <v>1010</v>
      </c>
      <c r="C31" s="660">
        <v>104</v>
      </c>
      <c r="D31" s="661">
        <v>68.41</v>
      </c>
      <c r="E31" s="662">
        <v>2.38</v>
      </c>
      <c r="F31" s="661">
        <v>5.3</v>
      </c>
      <c r="G31" s="662">
        <v>26.34</v>
      </c>
      <c r="H31" s="661">
        <v>105.03</v>
      </c>
    </row>
    <row r="32" spans="1:8" s="673" customFormat="1" ht="21" customHeight="1" thickBot="1">
      <c r="A32" s="665" t="s">
        <v>2</v>
      </c>
      <c r="B32" s="654" t="s">
        <v>661</v>
      </c>
      <c r="C32" s="660">
        <v>88</v>
      </c>
      <c r="D32" s="661">
        <v>54.43</v>
      </c>
      <c r="E32" s="662">
        <v>2.94</v>
      </c>
      <c r="F32" s="661">
        <v>31.61</v>
      </c>
      <c r="G32" s="662">
        <v>59.06</v>
      </c>
      <c r="H32" s="661">
        <v>67.569999999999993</v>
      </c>
    </row>
    <row r="33" spans="1:8" ht="21" customHeight="1" thickBot="1">
      <c r="A33" s="665"/>
      <c r="B33" s="667" t="s">
        <v>665</v>
      </c>
      <c r="C33" s="660">
        <v>70</v>
      </c>
      <c r="D33" s="661">
        <v>68.08</v>
      </c>
      <c r="E33" s="662">
        <v>3.73</v>
      </c>
      <c r="F33" s="661">
        <v>28.68</v>
      </c>
      <c r="G33" s="662">
        <v>41.6</v>
      </c>
      <c r="H33" s="661">
        <v>67.239999999999995</v>
      </c>
    </row>
    <row r="34" spans="1:8" ht="21" customHeight="1" thickBot="1">
      <c r="A34" s="665"/>
      <c r="B34" s="667" t="s">
        <v>663</v>
      </c>
      <c r="C34" s="660">
        <v>30</v>
      </c>
      <c r="D34" s="661">
        <v>17.670000000000002</v>
      </c>
      <c r="E34" s="662">
        <v>1.87</v>
      </c>
      <c r="F34" s="661">
        <v>0</v>
      </c>
      <c r="G34" s="662">
        <v>214.21</v>
      </c>
      <c r="H34" s="661">
        <v>33.659999999999997</v>
      </c>
    </row>
    <row r="35" spans="1:8" ht="21" customHeight="1" thickBot="1">
      <c r="A35" s="665"/>
      <c r="B35" s="667" t="s">
        <v>664</v>
      </c>
      <c r="C35" s="660">
        <v>31.99</v>
      </c>
      <c r="D35" s="661">
        <v>47.28</v>
      </c>
      <c r="E35" s="662">
        <v>1.55</v>
      </c>
      <c r="F35" s="661">
        <v>0</v>
      </c>
      <c r="G35" s="662">
        <v>42.05</v>
      </c>
      <c r="H35" s="661">
        <v>109.84</v>
      </c>
    </row>
    <row r="36" spans="1:8" ht="21" customHeight="1" thickBot="1">
      <c r="A36" s="665"/>
      <c r="B36" s="667" t="s">
        <v>660</v>
      </c>
      <c r="C36" s="660">
        <v>148.99</v>
      </c>
      <c r="D36" s="661">
        <v>62.13</v>
      </c>
      <c r="E36" s="662">
        <v>3.93</v>
      </c>
      <c r="F36" s="661">
        <v>26.31</v>
      </c>
      <c r="G36" s="662">
        <v>59.12</v>
      </c>
      <c r="H36" s="661">
        <v>56.1</v>
      </c>
    </row>
    <row r="37" spans="1:8" s="673" customFormat="1" ht="21" customHeight="1" thickBot="1">
      <c r="A37" s="665"/>
      <c r="B37" s="659" t="s">
        <v>662</v>
      </c>
      <c r="C37" s="660">
        <v>87</v>
      </c>
      <c r="D37" s="661">
        <v>54.23</v>
      </c>
      <c r="E37" s="662">
        <v>2.5499999999999998</v>
      </c>
      <c r="F37" s="661">
        <v>9.2100000000000009</v>
      </c>
      <c r="G37" s="662">
        <v>49.53</v>
      </c>
      <c r="H37" s="661">
        <v>81.09</v>
      </c>
    </row>
    <row r="38" spans="1:8" ht="21" customHeight="1" thickBot="1">
      <c r="A38" s="665" t="s">
        <v>3</v>
      </c>
      <c r="B38" s="666" t="s">
        <v>1011</v>
      </c>
      <c r="C38" s="660">
        <v>141.66</v>
      </c>
      <c r="D38" s="661">
        <v>74.83</v>
      </c>
      <c r="E38" s="662">
        <v>3.04</v>
      </c>
      <c r="F38" s="661">
        <v>7.22</v>
      </c>
      <c r="G38" s="662">
        <v>24.52</v>
      </c>
      <c r="H38" s="661">
        <v>89.87</v>
      </c>
    </row>
    <row r="39" spans="1:8" ht="21" customHeight="1" thickBot="1">
      <c r="A39" s="665"/>
      <c r="B39" s="668" t="s">
        <v>1012</v>
      </c>
      <c r="C39" s="660">
        <v>77</v>
      </c>
      <c r="D39" s="661">
        <v>45.34</v>
      </c>
      <c r="E39" s="662">
        <v>2.89</v>
      </c>
      <c r="F39" s="661">
        <v>9.34</v>
      </c>
      <c r="G39" s="662">
        <v>84.03</v>
      </c>
      <c r="H39" s="661">
        <v>56.97</v>
      </c>
    </row>
    <row r="40" spans="1:8" ht="21" customHeight="1" thickBot="1">
      <c r="A40" s="663" t="s">
        <v>4</v>
      </c>
      <c r="B40" s="669" t="s">
        <v>1013</v>
      </c>
      <c r="C40" s="660">
        <v>111.99</v>
      </c>
      <c r="D40" s="661">
        <v>58.24</v>
      </c>
      <c r="E40" s="662">
        <v>2.5499999999999998</v>
      </c>
      <c r="F40" s="661">
        <v>6.43</v>
      </c>
      <c r="G40" s="662">
        <v>44.67</v>
      </c>
      <c r="H40" s="661">
        <v>81.89</v>
      </c>
    </row>
    <row r="41" spans="1:8" ht="21" customHeight="1" thickBot="1">
      <c r="A41" s="674" t="s">
        <v>475</v>
      </c>
      <c r="B41" s="666" t="s">
        <v>706</v>
      </c>
      <c r="C41" s="660">
        <v>175.5</v>
      </c>
      <c r="D41" s="661">
        <v>58.09</v>
      </c>
      <c r="E41" s="662">
        <v>2.34</v>
      </c>
      <c r="F41" s="661">
        <v>12.84</v>
      </c>
      <c r="G41" s="662">
        <v>40.590000000000003</v>
      </c>
      <c r="H41" s="661">
        <v>90.49</v>
      </c>
    </row>
    <row r="42" spans="1:8" ht="21" customHeight="1" thickBot="1">
      <c r="A42" s="674"/>
      <c r="B42" s="668" t="s">
        <v>707</v>
      </c>
      <c r="C42" s="660">
        <v>24</v>
      </c>
      <c r="D42" s="661">
        <v>27.44</v>
      </c>
      <c r="E42" s="662">
        <v>1.27</v>
      </c>
      <c r="F42" s="661">
        <v>0</v>
      </c>
      <c r="G42" s="662">
        <v>83.67</v>
      </c>
      <c r="H42" s="661">
        <v>75.95</v>
      </c>
    </row>
    <row r="43" spans="1:8" ht="21" customHeight="1" thickBot="1">
      <c r="A43" s="663" t="s">
        <v>20</v>
      </c>
      <c r="B43" s="669" t="s">
        <v>1014</v>
      </c>
      <c r="C43" s="660">
        <v>222.41</v>
      </c>
      <c r="D43" s="661">
        <v>69.680000000000007</v>
      </c>
      <c r="E43" s="662">
        <v>2.8</v>
      </c>
      <c r="F43" s="661">
        <v>17.96</v>
      </c>
      <c r="G43" s="662">
        <v>29.56</v>
      </c>
      <c r="H43" s="661">
        <v>89.84</v>
      </c>
    </row>
    <row r="44" spans="1:8" ht="21" customHeight="1" thickBot="1">
      <c r="A44" s="665" t="s">
        <v>476</v>
      </c>
      <c r="B44" s="666" t="s">
        <v>737</v>
      </c>
      <c r="C44" s="660">
        <v>104</v>
      </c>
      <c r="D44" s="661">
        <v>64.91</v>
      </c>
      <c r="E44" s="662">
        <v>2.5499999999999998</v>
      </c>
      <c r="F44" s="661">
        <v>17.96</v>
      </c>
      <c r="G44" s="662">
        <v>32.99</v>
      </c>
      <c r="H44" s="661">
        <v>93.15</v>
      </c>
    </row>
    <row r="45" spans="1:8" ht="21" customHeight="1" thickBot="1">
      <c r="A45" s="665"/>
      <c r="B45" s="668" t="s">
        <v>736</v>
      </c>
      <c r="C45" s="660">
        <v>227</v>
      </c>
      <c r="D45" s="661">
        <v>69.260000000000005</v>
      </c>
      <c r="E45" s="662">
        <v>2.95</v>
      </c>
      <c r="F45" s="661">
        <v>26.7</v>
      </c>
      <c r="G45" s="662">
        <v>31.75</v>
      </c>
      <c r="H45" s="661">
        <v>84.77</v>
      </c>
    </row>
    <row r="46" spans="1:8" ht="21" customHeight="1" thickBot="1">
      <c r="A46" s="675" t="s">
        <v>22</v>
      </c>
      <c r="B46" s="669" t="s">
        <v>1015</v>
      </c>
      <c r="C46" s="660">
        <v>120</v>
      </c>
      <c r="D46" s="661">
        <v>74.25</v>
      </c>
      <c r="E46" s="662">
        <v>2.92</v>
      </c>
      <c r="F46" s="661">
        <v>26.72</v>
      </c>
      <c r="G46" s="662">
        <v>24.6</v>
      </c>
      <c r="H46" s="661">
        <v>91.66</v>
      </c>
    </row>
    <row r="47" spans="1:8" ht="21" customHeight="1" thickBot="1">
      <c r="A47" s="663" t="s">
        <v>477</v>
      </c>
      <c r="B47" s="664" t="s">
        <v>1016</v>
      </c>
      <c r="C47" s="660">
        <v>80</v>
      </c>
      <c r="D47" s="661">
        <v>42.88</v>
      </c>
      <c r="E47" s="662">
        <v>1.62</v>
      </c>
      <c r="F47" s="661">
        <v>0.13</v>
      </c>
      <c r="G47" s="662">
        <v>54.26</v>
      </c>
      <c r="H47" s="661">
        <v>92.2</v>
      </c>
    </row>
    <row r="48" spans="1:8" ht="21" customHeight="1" thickBot="1">
      <c r="A48" s="665" t="s">
        <v>478</v>
      </c>
      <c r="B48" s="666" t="s">
        <v>1017</v>
      </c>
      <c r="C48" s="660">
        <v>52</v>
      </c>
      <c r="D48" s="661">
        <v>55.25</v>
      </c>
      <c r="E48" s="662">
        <v>1.85</v>
      </c>
      <c r="F48" s="661">
        <v>3.12</v>
      </c>
      <c r="G48" s="662">
        <v>35.43</v>
      </c>
      <c r="H48" s="661">
        <v>110.59</v>
      </c>
    </row>
    <row r="49" spans="1:8" ht="21" customHeight="1" thickBot="1">
      <c r="A49" s="665"/>
      <c r="B49" s="668" t="s">
        <v>1018</v>
      </c>
      <c r="C49" s="660">
        <v>134.5</v>
      </c>
      <c r="D49" s="661">
        <v>71</v>
      </c>
      <c r="E49" s="662">
        <v>2.75</v>
      </c>
      <c r="F49" s="661">
        <v>3.97</v>
      </c>
      <c r="G49" s="662">
        <v>25.55</v>
      </c>
      <c r="H49" s="661">
        <v>99.21</v>
      </c>
    </row>
    <row r="50" spans="1:8" ht="21" customHeight="1" thickBot="1">
      <c r="A50" s="665" t="s">
        <v>479</v>
      </c>
      <c r="B50" s="654" t="s">
        <v>765</v>
      </c>
      <c r="C50" s="660">
        <v>259.99</v>
      </c>
      <c r="D50" s="661">
        <v>72.239999999999995</v>
      </c>
      <c r="E50" s="662">
        <v>3.07</v>
      </c>
      <c r="F50" s="661">
        <v>24.68</v>
      </c>
      <c r="G50" s="662">
        <v>27.92</v>
      </c>
      <c r="H50" s="661">
        <v>87.08</v>
      </c>
    </row>
    <row r="51" spans="1:8" ht="21" customHeight="1" thickBot="1">
      <c r="A51" s="665"/>
      <c r="B51" s="667" t="s">
        <v>764</v>
      </c>
      <c r="C51" s="660">
        <v>106</v>
      </c>
      <c r="D51" s="661">
        <v>76.97</v>
      </c>
      <c r="E51" s="662">
        <v>2.2400000000000002</v>
      </c>
      <c r="F51" s="661">
        <v>8.61</v>
      </c>
      <c r="G51" s="662">
        <v>16.440000000000001</v>
      </c>
      <c r="H51" s="661">
        <v>122.69</v>
      </c>
    </row>
    <row r="52" spans="1:8" ht="21" customHeight="1" thickBot="1">
      <c r="A52" s="665"/>
      <c r="B52" s="659" t="s">
        <v>763</v>
      </c>
      <c r="C52" s="660">
        <v>130</v>
      </c>
      <c r="D52" s="661">
        <v>77.260000000000005</v>
      </c>
      <c r="E52" s="662">
        <v>2.89</v>
      </c>
      <c r="F52" s="661">
        <v>14.97</v>
      </c>
      <c r="G52" s="662">
        <v>20.62</v>
      </c>
      <c r="H52" s="661">
        <v>96.56</v>
      </c>
    </row>
    <row r="53" spans="1:8" ht="21" customHeight="1" thickBot="1">
      <c r="A53" s="665" t="s">
        <v>1019</v>
      </c>
      <c r="B53" s="666" t="s">
        <v>781</v>
      </c>
      <c r="C53" s="660">
        <v>77.25</v>
      </c>
      <c r="D53" s="661">
        <v>65.36</v>
      </c>
      <c r="E53" s="662">
        <v>2.1</v>
      </c>
      <c r="F53" s="661">
        <v>3.46</v>
      </c>
      <c r="G53" s="662">
        <v>26.18</v>
      </c>
      <c r="H53" s="661">
        <v>115.96</v>
      </c>
    </row>
    <row r="54" spans="1:8" ht="21" customHeight="1" thickBot="1">
      <c r="A54" s="665"/>
      <c r="B54" s="668" t="s">
        <v>780</v>
      </c>
      <c r="C54" s="660">
        <v>109.99</v>
      </c>
      <c r="D54" s="661">
        <v>61.16</v>
      </c>
      <c r="E54" s="662">
        <v>2.4300000000000002</v>
      </c>
      <c r="F54" s="661">
        <v>19.690000000000001</v>
      </c>
      <c r="G54" s="662">
        <v>37.03</v>
      </c>
      <c r="H54" s="661">
        <v>91.87</v>
      </c>
    </row>
    <row r="55" spans="1:8" ht="21" customHeight="1" thickBot="1">
      <c r="A55" s="663" t="s">
        <v>480</v>
      </c>
      <c r="B55" s="676" t="s">
        <v>1020</v>
      </c>
      <c r="C55" s="660">
        <v>63</v>
      </c>
      <c r="D55" s="661">
        <v>56.45</v>
      </c>
      <c r="E55" s="662">
        <v>1.98</v>
      </c>
      <c r="F55" s="661">
        <v>4.13</v>
      </c>
      <c r="G55" s="662">
        <v>36.75</v>
      </c>
      <c r="H55" s="661">
        <v>103.76</v>
      </c>
    </row>
    <row r="56" spans="1:8" ht="21" customHeight="1" thickBot="1">
      <c r="A56" s="665" t="s">
        <v>7</v>
      </c>
      <c r="B56" s="666" t="s">
        <v>795</v>
      </c>
      <c r="C56" s="660">
        <v>96.99</v>
      </c>
      <c r="D56" s="661">
        <v>103.86</v>
      </c>
      <c r="E56" s="662">
        <v>3.78</v>
      </c>
      <c r="F56" s="661">
        <v>30.33</v>
      </c>
      <c r="G56" s="662">
        <v>-3.57</v>
      </c>
      <c r="H56" s="661">
        <v>94.83</v>
      </c>
    </row>
    <row r="57" spans="1:8" ht="21" customHeight="1" thickBot="1">
      <c r="A57" s="677"/>
      <c r="B57" s="668" t="s">
        <v>794</v>
      </c>
      <c r="C57" s="660">
        <v>119</v>
      </c>
      <c r="D57" s="661">
        <v>95.06</v>
      </c>
      <c r="E57" s="662">
        <v>3.04</v>
      </c>
      <c r="F57" s="661">
        <v>25.73</v>
      </c>
      <c r="G57" s="662">
        <v>3.78</v>
      </c>
      <c r="H57" s="661">
        <v>113.97</v>
      </c>
    </row>
    <row r="58" spans="1:8" ht="21" customHeight="1" thickBot="1">
      <c r="A58" s="663" t="s">
        <v>481</v>
      </c>
      <c r="B58" s="669" t="s">
        <v>1021</v>
      </c>
      <c r="C58" s="660">
        <v>193.83</v>
      </c>
      <c r="D58" s="661">
        <v>63.86</v>
      </c>
      <c r="E58" s="662">
        <v>3.52</v>
      </c>
      <c r="F58" s="661">
        <v>23.9</v>
      </c>
      <c r="G58" s="662">
        <v>47.95</v>
      </c>
      <c r="H58" s="661">
        <v>66.05</v>
      </c>
    </row>
    <row r="59" spans="1:8" ht="21" customHeight="1" thickBot="1">
      <c r="A59" s="665" t="s">
        <v>8</v>
      </c>
      <c r="B59" s="666" t="s">
        <v>1022</v>
      </c>
      <c r="C59" s="660">
        <v>164.99</v>
      </c>
      <c r="D59" s="661">
        <v>59.25</v>
      </c>
      <c r="E59" s="662">
        <v>2.92</v>
      </c>
      <c r="F59" s="661">
        <v>17.79</v>
      </c>
      <c r="G59" s="662">
        <v>47.41</v>
      </c>
      <c r="H59" s="661">
        <v>75.28</v>
      </c>
    </row>
    <row r="60" spans="1:8" ht="21" customHeight="1" thickBot="1">
      <c r="A60" s="665"/>
      <c r="B60" s="667" t="s">
        <v>1023</v>
      </c>
      <c r="C60" s="660">
        <v>34</v>
      </c>
      <c r="D60" s="661">
        <v>65.06</v>
      </c>
      <c r="E60" s="662">
        <v>2.14</v>
      </c>
      <c r="F60" s="661">
        <v>1.3</v>
      </c>
      <c r="G60" s="662">
        <v>27.21</v>
      </c>
      <c r="H60" s="661">
        <v>112.47</v>
      </c>
    </row>
    <row r="61" spans="1:8" ht="21" customHeight="1" thickBot="1">
      <c r="A61" s="665"/>
      <c r="B61" s="668" t="s">
        <v>1024</v>
      </c>
      <c r="C61" s="660">
        <v>31.99</v>
      </c>
      <c r="D61" s="661">
        <v>59.55</v>
      </c>
      <c r="E61" s="662">
        <v>1.46</v>
      </c>
      <c r="F61" s="661">
        <v>0</v>
      </c>
      <c r="G61" s="662">
        <v>23.5</v>
      </c>
      <c r="H61" s="661">
        <v>150.76</v>
      </c>
    </row>
    <row r="62" spans="1:8" ht="21" customHeight="1" thickBot="1">
      <c r="A62" s="665" t="s">
        <v>9</v>
      </c>
      <c r="B62" s="678" t="s">
        <v>832</v>
      </c>
      <c r="C62" s="660">
        <v>32</v>
      </c>
      <c r="D62" s="661">
        <v>48.64</v>
      </c>
      <c r="E62" s="662">
        <v>2.8</v>
      </c>
      <c r="F62" s="661">
        <v>26.52</v>
      </c>
      <c r="G62" s="662">
        <v>65.819999999999993</v>
      </c>
      <c r="H62" s="661">
        <v>68.34</v>
      </c>
    </row>
    <row r="63" spans="1:8" ht="21" customHeight="1" thickBot="1">
      <c r="A63" s="665"/>
      <c r="B63" s="667" t="s">
        <v>834</v>
      </c>
      <c r="C63" s="660">
        <v>56</v>
      </c>
      <c r="D63" s="661">
        <v>45.89</v>
      </c>
      <c r="E63" s="662">
        <v>2.78</v>
      </c>
      <c r="F63" s="661">
        <v>4.47</v>
      </c>
      <c r="G63" s="662">
        <v>74.239999999999995</v>
      </c>
      <c r="H63" s="661">
        <v>63.83</v>
      </c>
    </row>
    <row r="64" spans="1:8" ht="21" customHeight="1" thickBot="1">
      <c r="A64" s="665"/>
      <c r="B64" s="667" t="s">
        <v>831</v>
      </c>
      <c r="C64" s="660">
        <v>54</v>
      </c>
      <c r="D64" s="661">
        <v>49.11</v>
      </c>
      <c r="E64" s="662">
        <v>3.19</v>
      </c>
      <c r="F64" s="661">
        <v>18.79</v>
      </c>
      <c r="G64" s="662">
        <v>79.39</v>
      </c>
      <c r="H64" s="661">
        <v>56.14</v>
      </c>
    </row>
    <row r="65" spans="1:8" ht="21" customHeight="1" thickBot="1">
      <c r="A65" s="665"/>
      <c r="B65" s="667" t="s">
        <v>833</v>
      </c>
      <c r="C65" s="660">
        <v>43</v>
      </c>
      <c r="D65" s="661">
        <v>66.150000000000006</v>
      </c>
      <c r="E65" s="662">
        <v>2.91</v>
      </c>
      <c r="F65" s="661">
        <v>30.28</v>
      </c>
      <c r="G65" s="662">
        <v>35.42</v>
      </c>
      <c r="H65" s="661">
        <v>83.69</v>
      </c>
    </row>
    <row r="66" spans="1:8" ht="21" customHeight="1" thickBot="1">
      <c r="A66" s="665"/>
      <c r="B66" s="659" t="s">
        <v>830</v>
      </c>
      <c r="C66" s="660">
        <v>260</v>
      </c>
      <c r="D66" s="661">
        <v>71.97</v>
      </c>
      <c r="E66" s="662">
        <v>3.43</v>
      </c>
      <c r="F66" s="661">
        <v>15.08</v>
      </c>
      <c r="G66" s="662">
        <v>35.14</v>
      </c>
      <c r="H66" s="661">
        <v>69.86</v>
      </c>
    </row>
    <row r="67" spans="1:8" ht="21" customHeight="1" thickBot="1">
      <c r="A67" s="665" t="s">
        <v>226</v>
      </c>
      <c r="B67" s="666" t="s">
        <v>849</v>
      </c>
      <c r="C67" s="660">
        <v>154</v>
      </c>
      <c r="D67" s="661">
        <v>74.47</v>
      </c>
      <c r="E67" s="662">
        <v>2.65</v>
      </c>
      <c r="F67" s="661">
        <v>9.17</v>
      </c>
      <c r="G67" s="662">
        <v>23.39</v>
      </c>
      <c r="H67" s="661">
        <v>95.54</v>
      </c>
    </row>
    <row r="68" spans="1:8" ht="21" customHeight="1" thickBot="1">
      <c r="A68" s="665"/>
      <c r="B68" s="667" t="s">
        <v>851</v>
      </c>
      <c r="C68" s="660">
        <v>122.91</v>
      </c>
      <c r="D68" s="661">
        <v>68.16</v>
      </c>
      <c r="E68" s="662">
        <v>3.03</v>
      </c>
      <c r="F68" s="661">
        <v>13.96</v>
      </c>
      <c r="G68" s="662">
        <v>34.44</v>
      </c>
      <c r="H68" s="661">
        <v>80.959999999999994</v>
      </c>
    </row>
    <row r="69" spans="1:8" ht="21" customHeight="1" thickBot="1">
      <c r="A69" s="665"/>
      <c r="B69" s="668" t="s">
        <v>850</v>
      </c>
      <c r="C69" s="660">
        <v>55</v>
      </c>
      <c r="D69" s="661">
        <v>62.74</v>
      </c>
      <c r="E69" s="662">
        <v>2.72</v>
      </c>
      <c r="F69" s="661">
        <v>21.3</v>
      </c>
      <c r="G69" s="662">
        <v>38.24</v>
      </c>
      <c r="H69" s="661">
        <v>85.32</v>
      </c>
    </row>
    <row r="70" spans="1:8" ht="21" customHeight="1" thickBot="1">
      <c r="A70" s="663" t="s">
        <v>10</v>
      </c>
      <c r="B70" s="669" t="s">
        <v>1025</v>
      </c>
      <c r="C70" s="660">
        <v>246.99</v>
      </c>
      <c r="D70" s="661">
        <v>55.99</v>
      </c>
      <c r="E70" s="662">
        <v>2.88</v>
      </c>
      <c r="F70" s="661">
        <v>15.94</v>
      </c>
      <c r="G70" s="662">
        <v>52.95</v>
      </c>
      <c r="H70" s="661">
        <v>72.849999999999994</v>
      </c>
    </row>
    <row r="71" spans="1:8" ht="21" customHeight="1" thickBot="1">
      <c r="A71" s="665" t="s">
        <v>11</v>
      </c>
      <c r="B71" s="666" t="s">
        <v>1026</v>
      </c>
      <c r="C71" s="660">
        <v>172</v>
      </c>
      <c r="D71" s="661">
        <v>64.13</v>
      </c>
      <c r="E71" s="662">
        <v>2.31</v>
      </c>
      <c r="F71" s="661">
        <v>9.31</v>
      </c>
      <c r="G71" s="662">
        <v>30.3</v>
      </c>
      <c r="H71" s="661">
        <v>103.66</v>
      </c>
    </row>
    <row r="72" spans="1:8" ht="21" customHeight="1" thickBot="1">
      <c r="A72" s="665"/>
      <c r="B72" s="668" t="s">
        <v>1027</v>
      </c>
      <c r="C72" s="660">
        <v>140.33000000000001</v>
      </c>
      <c r="D72" s="661">
        <v>71.239999999999995</v>
      </c>
      <c r="E72" s="662">
        <v>2.5299999999999998</v>
      </c>
      <c r="F72" s="661">
        <v>20.170000000000002</v>
      </c>
      <c r="G72" s="662">
        <v>25.19</v>
      </c>
      <c r="H72" s="661">
        <v>99.97</v>
      </c>
    </row>
    <row r="73" spans="1:8" ht="21" customHeight="1" thickBot="1">
      <c r="A73" s="679" t="s">
        <v>1028</v>
      </c>
      <c r="B73" s="654" t="s">
        <v>1029</v>
      </c>
      <c r="C73" s="660">
        <v>241.66</v>
      </c>
      <c r="D73" s="661">
        <v>73.739999999999995</v>
      </c>
      <c r="E73" s="662">
        <v>2.75</v>
      </c>
      <c r="F73" s="661">
        <v>8.23</v>
      </c>
      <c r="G73" s="662">
        <v>23.56</v>
      </c>
      <c r="H73" s="661">
        <v>97.47</v>
      </c>
    </row>
    <row r="74" spans="1:8" ht="20.25" customHeight="1">
      <c r="A74" s="680"/>
      <c r="B74" s="680"/>
      <c r="C74" s="681"/>
      <c r="D74" s="682"/>
      <c r="E74" s="683"/>
      <c r="F74" s="645"/>
      <c r="G74" s="645"/>
      <c r="H74" s="645"/>
    </row>
    <row r="75" spans="1:8" ht="17.100000000000001" customHeight="1">
      <c r="A75" s="684"/>
      <c r="B75" s="684"/>
      <c r="C75" s="683"/>
      <c r="D75" s="684"/>
      <c r="E75" s="683"/>
      <c r="F75" s="684"/>
      <c r="G75" s="685"/>
      <c r="H75" s="684"/>
    </row>
  </sheetData>
  <mergeCells count="19">
    <mergeCell ref="A71:A72"/>
    <mergeCell ref="A50:A52"/>
    <mergeCell ref="A53:A54"/>
    <mergeCell ref="A56:A57"/>
    <mergeCell ref="A59:A61"/>
    <mergeCell ref="A62:A66"/>
    <mergeCell ref="A67:A69"/>
    <mergeCell ref="A28:A30"/>
    <mergeCell ref="A32:A37"/>
    <mergeCell ref="A38:A39"/>
    <mergeCell ref="A41:A42"/>
    <mergeCell ref="A44:A45"/>
    <mergeCell ref="A48:A49"/>
    <mergeCell ref="A1:H1"/>
    <mergeCell ref="A4:A5"/>
    <mergeCell ref="A7:A8"/>
    <mergeCell ref="A9:A11"/>
    <mergeCell ref="A13:A15"/>
    <mergeCell ref="A16:A25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3D6A1-BE39-4F0F-AFA8-E3AE2BA8895F}">
  <sheetPr>
    <tabColor rgb="FF339933"/>
  </sheetPr>
  <dimension ref="A1:H41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17.7109375" style="688" customWidth="1"/>
    <col min="2" max="2" width="20" style="698" customWidth="1"/>
    <col min="3" max="5" width="16.85546875" style="698" customWidth="1"/>
    <col min="6" max="6" width="9.140625" style="688" customWidth="1"/>
    <col min="7" max="16384" width="9.140625" style="688"/>
  </cols>
  <sheetData>
    <row r="1" spans="1:8" ht="42.75" customHeight="1" thickBot="1">
      <c r="A1" s="408" t="s">
        <v>1030</v>
      </c>
      <c r="B1" s="687"/>
      <c r="C1" s="687"/>
      <c r="D1" s="687"/>
      <c r="E1" s="687"/>
    </row>
    <row r="2" spans="1:8" ht="48.75" customHeight="1" thickBot="1">
      <c r="A2" s="689" t="s">
        <v>461</v>
      </c>
      <c r="B2" s="690" t="s">
        <v>1031</v>
      </c>
      <c r="C2" s="690" t="s">
        <v>1032</v>
      </c>
      <c r="D2" s="690" t="s">
        <v>1033</v>
      </c>
      <c r="E2" s="690" t="s">
        <v>1034</v>
      </c>
    </row>
    <row r="3" spans="1:8" ht="21" customHeight="1">
      <c r="A3" s="455">
        <v>1395</v>
      </c>
      <c r="B3" s="424">
        <v>509440</v>
      </c>
      <c r="C3" s="424">
        <v>80482</v>
      </c>
      <c r="D3" s="424">
        <v>199244</v>
      </c>
      <c r="E3" s="424">
        <v>229714</v>
      </c>
    </row>
    <row r="4" spans="1:8" ht="21" customHeight="1">
      <c r="A4" s="455">
        <v>1396</v>
      </c>
      <c r="B4" s="424">
        <v>522590</v>
      </c>
      <c r="C4" s="424">
        <v>86792</v>
      </c>
      <c r="D4" s="424">
        <v>197396</v>
      </c>
      <c r="E4" s="424">
        <v>238402</v>
      </c>
    </row>
    <row r="5" spans="1:8" ht="21" customHeight="1">
      <c r="A5" s="455">
        <v>1397</v>
      </c>
      <c r="B5" s="424">
        <v>519823</v>
      </c>
      <c r="C5" s="424">
        <v>82866</v>
      </c>
      <c r="D5" s="424">
        <v>200319</v>
      </c>
      <c r="E5" s="424">
        <v>236638</v>
      </c>
    </row>
    <row r="6" spans="1:8" ht="21" customHeight="1">
      <c r="A6" s="455">
        <v>1398</v>
      </c>
      <c r="B6" s="424">
        <v>465992</v>
      </c>
      <c r="C6" s="424">
        <v>76764</v>
      </c>
      <c r="D6" s="424">
        <v>175332</v>
      </c>
      <c r="E6" s="424">
        <v>213896</v>
      </c>
      <c r="H6" s="691"/>
    </row>
    <row r="7" spans="1:8" ht="21" customHeight="1">
      <c r="A7" s="423">
        <v>1399</v>
      </c>
      <c r="B7" s="424">
        <v>346424</v>
      </c>
      <c r="C7" s="424">
        <v>62636</v>
      </c>
      <c r="D7" s="424">
        <v>130003</v>
      </c>
      <c r="E7" s="424">
        <v>153785</v>
      </c>
      <c r="H7" s="691"/>
    </row>
    <row r="8" spans="1:8" ht="21" customHeight="1" thickBot="1">
      <c r="A8" s="423">
        <v>1400</v>
      </c>
      <c r="B8" s="424">
        <v>399406</v>
      </c>
      <c r="C8" s="424">
        <v>76241</v>
      </c>
      <c r="D8" s="424">
        <v>144678</v>
      </c>
      <c r="E8" s="424">
        <v>178487</v>
      </c>
      <c r="F8" s="692"/>
      <c r="H8" s="691"/>
    </row>
    <row r="9" spans="1:8" ht="21" customHeight="1" thickBot="1">
      <c r="A9" s="629" t="s">
        <v>469</v>
      </c>
      <c r="B9" s="693">
        <v>12800</v>
      </c>
      <c r="C9" s="694">
        <v>3908</v>
      </c>
      <c r="D9" s="695">
        <v>4854</v>
      </c>
      <c r="E9" s="694">
        <v>4038</v>
      </c>
      <c r="H9" s="691"/>
    </row>
    <row r="10" spans="1:8" ht="21" customHeight="1" thickBot="1">
      <c r="A10" s="431" t="s">
        <v>470</v>
      </c>
      <c r="B10" s="693">
        <v>12338</v>
      </c>
      <c r="C10" s="694">
        <v>3070</v>
      </c>
      <c r="D10" s="695">
        <v>4236</v>
      </c>
      <c r="E10" s="694">
        <v>5032</v>
      </c>
    </row>
    <row r="11" spans="1:8" ht="21" customHeight="1" thickBot="1">
      <c r="A11" s="431" t="s">
        <v>471</v>
      </c>
      <c r="B11" s="693">
        <v>7930</v>
      </c>
      <c r="C11" s="694">
        <v>1060</v>
      </c>
      <c r="D11" s="695">
        <v>3469</v>
      </c>
      <c r="E11" s="694">
        <v>3401</v>
      </c>
    </row>
    <row r="12" spans="1:8" ht="21" customHeight="1" thickBot="1">
      <c r="A12" s="431" t="s">
        <v>0</v>
      </c>
      <c r="B12" s="693">
        <v>40774</v>
      </c>
      <c r="C12" s="694">
        <v>9618</v>
      </c>
      <c r="D12" s="695">
        <v>13182</v>
      </c>
      <c r="E12" s="694">
        <v>17974</v>
      </c>
    </row>
    <row r="13" spans="1:8" ht="21" customHeight="1" thickBot="1">
      <c r="A13" s="431" t="s">
        <v>33</v>
      </c>
      <c r="B13" s="693">
        <v>3921</v>
      </c>
      <c r="C13" s="694">
        <v>169</v>
      </c>
      <c r="D13" s="695">
        <v>2087</v>
      </c>
      <c r="E13" s="694">
        <v>1665</v>
      </c>
    </row>
    <row r="14" spans="1:8" ht="21" customHeight="1" thickBot="1">
      <c r="A14" s="431" t="s">
        <v>472</v>
      </c>
      <c r="B14" s="693">
        <v>566</v>
      </c>
      <c r="C14" s="694">
        <v>4</v>
      </c>
      <c r="D14" s="695">
        <v>141</v>
      </c>
      <c r="E14" s="694">
        <v>421</v>
      </c>
    </row>
    <row r="15" spans="1:8" ht="21" customHeight="1" thickBot="1">
      <c r="A15" s="431" t="s">
        <v>1</v>
      </c>
      <c r="B15" s="693">
        <v>10696</v>
      </c>
      <c r="C15" s="694">
        <v>2347</v>
      </c>
      <c r="D15" s="695">
        <v>4147</v>
      </c>
      <c r="E15" s="694">
        <v>4202</v>
      </c>
    </row>
    <row r="16" spans="1:8" ht="21" customHeight="1" thickBot="1">
      <c r="A16" s="431" t="s">
        <v>971</v>
      </c>
      <c r="B16" s="693">
        <v>64562</v>
      </c>
      <c r="C16" s="694">
        <v>13877</v>
      </c>
      <c r="D16" s="695">
        <v>19465</v>
      </c>
      <c r="E16" s="694">
        <v>31220</v>
      </c>
    </row>
    <row r="17" spans="1:5" ht="21" customHeight="1" thickBot="1">
      <c r="A17" s="640" t="s">
        <v>474</v>
      </c>
      <c r="B17" s="693">
        <v>9755</v>
      </c>
      <c r="C17" s="694">
        <v>2233</v>
      </c>
      <c r="D17" s="695">
        <v>2152</v>
      </c>
      <c r="E17" s="694">
        <v>5370</v>
      </c>
    </row>
    <row r="18" spans="1:5" ht="21" customHeight="1" thickBot="1">
      <c r="A18" s="431" t="s">
        <v>31</v>
      </c>
      <c r="B18" s="693">
        <v>3632</v>
      </c>
      <c r="C18" s="694">
        <v>571</v>
      </c>
      <c r="D18" s="695">
        <v>1466</v>
      </c>
      <c r="E18" s="694">
        <v>1595</v>
      </c>
    </row>
    <row r="19" spans="1:5" ht="21" customHeight="1" thickBot="1">
      <c r="A19" s="431" t="s">
        <v>30</v>
      </c>
      <c r="B19" s="693">
        <v>21563</v>
      </c>
      <c r="C19" s="694">
        <v>3792</v>
      </c>
      <c r="D19" s="695">
        <v>9967</v>
      </c>
      <c r="E19" s="694">
        <v>7804</v>
      </c>
    </row>
    <row r="20" spans="1:5" ht="21" customHeight="1" thickBot="1">
      <c r="A20" s="431" t="s">
        <v>29</v>
      </c>
      <c r="B20" s="693">
        <v>5357</v>
      </c>
      <c r="C20" s="694">
        <v>577</v>
      </c>
      <c r="D20" s="695">
        <v>2504</v>
      </c>
      <c r="E20" s="694">
        <v>2276</v>
      </c>
    </row>
    <row r="21" spans="1:5" ht="21" customHeight="1" thickBot="1">
      <c r="A21" s="431" t="s">
        <v>2</v>
      </c>
      <c r="B21" s="693">
        <v>11892</v>
      </c>
      <c r="C21" s="694">
        <v>2671</v>
      </c>
      <c r="D21" s="695">
        <v>4440</v>
      </c>
      <c r="E21" s="694">
        <v>4781</v>
      </c>
    </row>
    <row r="22" spans="1:5" ht="21" customHeight="1" thickBot="1">
      <c r="A22" s="431" t="s">
        <v>3</v>
      </c>
      <c r="B22" s="693">
        <v>8794</v>
      </c>
      <c r="C22" s="694">
        <v>1620</v>
      </c>
      <c r="D22" s="695">
        <v>2559</v>
      </c>
      <c r="E22" s="694">
        <v>4615</v>
      </c>
    </row>
    <row r="23" spans="1:5" ht="21" customHeight="1" thickBot="1">
      <c r="A23" s="431" t="s">
        <v>4</v>
      </c>
      <c r="B23" s="693">
        <v>4856</v>
      </c>
      <c r="C23" s="694">
        <v>725</v>
      </c>
      <c r="D23" s="695">
        <v>1975</v>
      </c>
      <c r="E23" s="694">
        <v>2156</v>
      </c>
    </row>
    <row r="24" spans="1:5" ht="21" customHeight="1" thickBot="1">
      <c r="A24" s="435" t="s">
        <v>475</v>
      </c>
      <c r="B24" s="693">
        <v>7372</v>
      </c>
      <c r="C24" s="694">
        <v>614</v>
      </c>
      <c r="D24" s="695">
        <v>3791</v>
      </c>
      <c r="E24" s="694">
        <v>2967</v>
      </c>
    </row>
    <row r="25" spans="1:5" ht="21" customHeight="1" thickBot="1">
      <c r="A25" s="431" t="s">
        <v>5</v>
      </c>
      <c r="B25" s="693">
        <v>9626</v>
      </c>
      <c r="C25" s="694">
        <v>2048</v>
      </c>
      <c r="D25" s="695">
        <v>3801</v>
      </c>
      <c r="E25" s="694">
        <v>3777</v>
      </c>
    </row>
    <row r="26" spans="1:5" ht="21" customHeight="1" thickBot="1">
      <c r="A26" s="431" t="s">
        <v>476</v>
      </c>
      <c r="B26" s="693">
        <v>14764</v>
      </c>
      <c r="C26" s="694">
        <v>1952</v>
      </c>
      <c r="D26" s="695">
        <v>4945</v>
      </c>
      <c r="E26" s="694">
        <v>7867</v>
      </c>
    </row>
    <row r="27" spans="1:5" ht="21" customHeight="1" thickBot="1">
      <c r="A27" s="431" t="s">
        <v>6</v>
      </c>
      <c r="B27" s="693">
        <v>5212</v>
      </c>
      <c r="C27" s="694">
        <v>900</v>
      </c>
      <c r="D27" s="695">
        <v>2089</v>
      </c>
      <c r="E27" s="694">
        <v>2223</v>
      </c>
    </row>
    <row r="28" spans="1:5" ht="21" customHeight="1" thickBot="1">
      <c r="A28" s="431" t="s">
        <v>477</v>
      </c>
      <c r="B28" s="693">
        <v>3244</v>
      </c>
      <c r="C28" s="694">
        <v>188</v>
      </c>
      <c r="D28" s="695">
        <v>1654</v>
      </c>
      <c r="E28" s="694">
        <v>1402</v>
      </c>
    </row>
    <row r="29" spans="1:5" ht="21" customHeight="1" thickBot="1">
      <c r="A29" s="431" t="s">
        <v>478</v>
      </c>
      <c r="B29" s="693">
        <v>9002</v>
      </c>
      <c r="C29" s="694">
        <v>2122</v>
      </c>
      <c r="D29" s="695">
        <v>4508</v>
      </c>
      <c r="E29" s="694">
        <v>2372</v>
      </c>
    </row>
    <row r="30" spans="1:5" ht="21" customHeight="1" thickBot="1">
      <c r="A30" s="431" t="s">
        <v>479</v>
      </c>
      <c r="B30" s="693">
        <v>20670</v>
      </c>
      <c r="C30" s="694">
        <v>2855</v>
      </c>
      <c r="D30" s="695">
        <v>7057</v>
      </c>
      <c r="E30" s="694">
        <v>10758</v>
      </c>
    </row>
    <row r="31" spans="1:5" ht="21" customHeight="1" thickBot="1">
      <c r="A31" s="431" t="s">
        <v>224</v>
      </c>
      <c r="B31" s="693">
        <v>10068</v>
      </c>
      <c r="C31" s="694">
        <v>1343</v>
      </c>
      <c r="D31" s="695">
        <v>4542</v>
      </c>
      <c r="E31" s="694">
        <v>4183</v>
      </c>
    </row>
    <row r="32" spans="1:5" ht="21" customHeight="1" thickBot="1">
      <c r="A32" s="643" t="s">
        <v>480</v>
      </c>
      <c r="B32" s="693">
        <v>4872</v>
      </c>
      <c r="C32" s="694">
        <v>1093</v>
      </c>
      <c r="D32" s="695">
        <v>1707</v>
      </c>
      <c r="E32" s="694">
        <v>2072</v>
      </c>
    </row>
    <row r="33" spans="1:5" ht="21" customHeight="1" thickBot="1">
      <c r="A33" s="431" t="s">
        <v>7</v>
      </c>
      <c r="B33" s="693">
        <v>9448</v>
      </c>
      <c r="C33" s="694">
        <v>2067</v>
      </c>
      <c r="D33" s="695">
        <v>2952</v>
      </c>
      <c r="E33" s="694">
        <v>4429</v>
      </c>
    </row>
    <row r="34" spans="1:5" ht="21" customHeight="1" thickBot="1">
      <c r="A34" s="431" t="s">
        <v>481</v>
      </c>
      <c r="B34" s="693">
        <v>7056</v>
      </c>
      <c r="C34" s="694">
        <v>1691</v>
      </c>
      <c r="D34" s="695">
        <v>2658</v>
      </c>
      <c r="E34" s="694">
        <v>2707</v>
      </c>
    </row>
    <row r="35" spans="1:5" ht="21" customHeight="1" thickBot="1">
      <c r="A35" s="431" t="s">
        <v>8</v>
      </c>
      <c r="B35" s="693">
        <v>13084</v>
      </c>
      <c r="C35" s="694">
        <v>2057</v>
      </c>
      <c r="D35" s="695">
        <v>5317</v>
      </c>
      <c r="E35" s="694">
        <v>5710</v>
      </c>
    </row>
    <row r="36" spans="1:5" ht="21" customHeight="1" thickBot="1">
      <c r="A36" s="431" t="s">
        <v>9</v>
      </c>
      <c r="B36" s="693">
        <v>13912</v>
      </c>
      <c r="C36" s="694">
        <v>3244</v>
      </c>
      <c r="D36" s="695">
        <v>3823</v>
      </c>
      <c r="E36" s="694">
        <v>6845</v>
      </c>
    </row>
    <row r="37" spans="1:5" ht="21" customHeight="1" thickBot="1">
      <c r="A37" s="431" t="s">
        <v>482</v>
      </c>
      <c r="B37" s="693">
        <v>14174</v>
      </c>
      <c r="C37" s="694">
        <v>1871</v>
      </c>
      <c r="D37" s="695">
        <v>4931</v>
      </c>
      <c r="E37" s="694">
        <v>7372</v>
      </c>
    </row>
    <row r="38" spans="1:5" ht="21" customHeight="1" thickBot="1">
      <c r="A38" s="431" t="s">
        <v>10</v>
      </c>
      <c r="B38" s="693">
        <v>8364</v>
      </c>
      <c r="C38" s="694">
        <v>1409</v>
      </c>
      <c r="D38" s="695">
        <v>3051</v>
      </c>
      <c r="E38" s="694">
        <v>3904</v>
      </c>
    </row>
    <row r="39" spans="1:5" ht="21" customHeight="1" thickBot="1">
      <c r="A39" s="431" t="s">
        <v>11</v>
      </c>
      <c r="B39" s="693">
        <v>14702</v>
      </c>
      <c r="C39" s="694">
        <v>1852</v>
      </c>
      <c r="D39" s="695">
        <v>6456</v>
      </c>
      <c r="E39" s="694">
        <v>6394</v>
      </c>
    </row>
    <row r="40" spans="1:5" ht="21" customHeight="1" thickBot="1">
      <c r="A40" s="431" t="s">
        <v>12</v>
      </c>
      <c r="B40" s="693">
        <v>14400</v>
      </c>
      <c r="C40" s="694">
        <v>2693</v>
      </c>
      <c r="D40" s="695">
        <v>4752</v>
      </c>
      <c r="E40" s="694">
        <v>6955</v>
      </c>
    </row>
    <row r="41" spans="1:5" ht="18" customHeight="1">
      <c r="A41" s="696"/>
      <c r="B41" s="697"/>
      <c r="C41" s="696"/>
      <c r="D41" s="696"/>
      <c r="E41" s="696"/>
    </row>
  </sheetData>
  <mergeCells count="1">
    <mergeCell ref="A1:E1"/>
  </mergeCells>
  <printOptions horizontalCentered="1"/>
  <pageMargins left="0.31496062992125984" right="0.31496062992125984" top="0.55118110236220474" bottom="0.39370078740157483" header="0.31496062992125984" footer="0.31496062992125984"/>
  <pageSetup paperSize="9" scale="90" orientation="portrait" r:id="rId1"/>
  <headerFooter alignWithMargins="0">
    <oddFooter>&amp;C&amp;"Nazanin,Bold"&amp;12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EC66-1C96-402A-84F7-2C866C1BDD86}">
  <sheetPr>
    <tabColor rgb="FF91DB91"/>
  </sheetPr>
  <dimension ref="A1:F78"/>
  <sheetViews>
    <sheetView rightToLeft="1" view="pageBreakPreview" zoomScaleNormal="100" zoomScaleSheetLayoutView="100" workbookViewId="0">
      <selection sqref="A1:H1"/>
    </sheetView>
  </sheetViews>
  <sheetFormatPr defaultRowHeight="12.75"/>
  <cols>
    <col min="1" max="1" width="18.140625" style="289" customWidth="1"/>
    <col min="2" max="2" width="31.7109375" style="289" customWidth="1"/>
    <col min="3" max="6" width="14.7109375" style="289" customWidth="1"/>
    <col min="7" max="7" width="14.85546875" style="289" customWidth="1"/>
    <col min="8" max="16384" width="9.140625" style="289"/>
  </cols>
  <sheetData>
    <row r="1" spans="1:6" ht="35.25" customHeight="1" thickBot="1">
      <c r="A1" s="556" t="s">
        <v>1035</v>
      </c>
      <c r="B1" s="557"/>
      <c r="C1" s="557"/>
      <c r="D1" s="557"/>
      <c r="E1" s="557"/>
      <c r="F1" s="557"/>
    </row>
    <row r="2" spans="1:6" ht="50.25" customHeight="1">
      <c r="A2" s="646" t="s">
        <v>493</v>
      </c>
      <c r="B2" s="699" t="s">
        <v>1036</v>
      </c>
      <c r="C2" s="489" t="s">
        <v>1031</v>
      </c>
      <c r="D2" s="700" t="s">
        <v>1032</v>
      </c>
      <c r="E2" s="700" t="s">
        <v>1033</v>
      </c>
      <c r="F2" s="700" t="s">
        <v>1034</v>
      </c>
    </row>
    <row r="3" spans="1:6" ht="24" customHeight="1" thickBot="1">
      <c r="A3" s="558" t="s">
        <v>498</v>
      </c>
      <c r="B3" s="558">
        <v>1400</v>
      </c>
      <c r="C3" s="558">
        <v>399406</v>
      </c>
      <c r="D3" s="558">
        <v>76241</v>
      </c>
      <c r="E3" s="558">
        <v>144678</v>
      </c>
      <c r="F3" s="558">
        <v>178487</v>
      </c>
    </row>
    <row r="4" spans="1:6" ht="18.75" customHeight="1" thickBot="1">
      <c r="A4" s="701" t="s">
        <v>469</v>
      </c>
      <c r="B4" s="702" t="s">
        <v>991</v>
      </c>
      <c r="C4" s="703">
        <v>14400</v>
      </c>
      <c r="D4" s="704">
        <v>2693</v>
      </c>
      <c r="E4" s="705">
        <v>4752</v>
      </c>
      <c r="F4" s="704">
        <v>6955</v>
      </c>
    </row>
    <row r="5" spans="1:6" ht="18.75" customHeight="1" thickBot="1">
      <c r="A5" s="701"/>
      <c r="B5" s="669" t="s">
        <v>992</v>
      </c>
      <c r="C5" s="706">
        <v>9091</v>
      </c>
      <c r="D5" s="707">
        <v>3607</v>
      </c>
      <c r="E5" s="708">
        <v>2862</v>
      </c>
      <c r="F5" s="707">
        <v>2622</v>
      </c>
    </row>
    <row r="6" spans="1:6" ht="21.75" thickBot="1">
      <c r="A6" s="709" t="s">
        <v>262</v>
      </c>
      <c r="B6" s="664" t="s">
        <v>993</v>
      </c>
      <c r="C6" s="706">
        <v>11627</v>
      </c>
      <c r="D6" s="707">
        <v>3023</v>
      </c>
      <c r="E6" s="708">
        <v>3996</v>
      </c>
      <c r="F6" s="707">
        <v>4608</v>
      </c>
    </row>
    <row r="7" spans="1:6" ht="21.75" thickBot="1">
      <c r="A7" s="710"/>
      <c r="B7" s="702" t="s">
        <v>519</v>
      </c>
      <c r="C7" s="706">
        <v>711</v>
      </c>
      <c r="D7" s="707">
        <v>47</v>
      </c>
      <c r="E7" s="711">
        <v>240</v>
      </c>
      <c r="F7" s="707">
        <v>424</v>
      </c>
    </row>
    <row r="8" spans="1:6" ht="21.75" thickBot="1">
      <c r="A8" s="701" t="s">
        <v>13</v>
      </c>
      <c r="B8" s="654" t="s">
        <v>1037</v>
      </c>
      <c r="C8" s="706">
        <v>5305</v>
      </c>
      <c r="D8" s="707">
        <v>815</v>
      </c>
      <c r="E8" s="708">
        <v>2393</v>
      </c>
      <c r="F8" s="707">
        <v>2097</v>
      </c>
    </row>
    <row r="9" spans="1:6" ht="21.75" thickBot="1">
      <c r="A9" s="701"/>
      <c r="B9" s="659" t="s">
        <v>1038</v>
      </c>
      <c r="C9" s="706">
        <v>2625</v>
      </c>
      <c r="D9" s="707">
        <v>245</v>
      </c>
      <c r="E9" s="708">
        <v>1076</v>
      </c>
      <c r="F9" s="707">
        <v>1304</v>
      </c>
    </row>
    <row r="10" spans="1:6" ht="18.75" customHeight="1" thickBot="1">
      <c r="A10" s="709" t="s">
        <v>0</v>
      </c>
      <c r="B10" s="664" t="s">
        <v>1039</v>
      </c>
      <c r="C10" s="706">
        <v>18135</v>
      </c>
      <c r="D10" s="707">
        <v>5420</v>
      </c>
      <c r="E10" s="708">
        <v>5621</v>
      </c>
      <c r="F10" s="707">
        <v>7094</v>
      </c>
    </row>
    <row r="11" spans="1:6" ht="18.75" customHeight="1" thickBot="1">
      <c r="A11" s="701"/>
      <c r="B11" s="654" t="s">
        <v>1040</v>
      </c>
      <c r="C11" s="706">
        <v>11989</v>
      </c>
      <c r="D11" s="707">
        <v>1821</v>
      </c>
      <c r="E11" s="708">
        <v>3693</v>
      </c>
      <c r="F11" s="707">
        <v>6475</v>
      </c>
    </row>
    <row r="12" spans="1:6" ht="21.75" thickBot="1">
      <c r="A12" s="710"/>
      <c r="B12" s="668" t="s">
        <v>1041</v>
      </c>
      <c r="C12" s="706">
        <v>10650</v>
      </c>
      <c r="D12" s="707">
        <v>2377</v>
      </c>
      <c r="E12" s="708">
        <v>3868</v>
      </c>
      <c r="F12" s="707">
        <v>4405</v>
      </c>
    </row>
    <row r="13" spans="1:6" ht="21.75" thickBot="1">
      <c r="A13" s="701" t="s">
        <v>33</v>
      </c>
      <c r="B13" s="702" t="s">
        <v>994</v>
      </c>
      <c r="C13" s="706">
        <v>2405</v>
      </c>
      <c r="D13" s="707">
        <v>169</v>
      </c>
      <c r="E13" s="708">
        <v>894</v>
      </c>
      <c r="F13" s="707">
        <v>1342</v>
      </c>
    </row>
    <row r="14" spans="1:6" ht="21.75" thickBot="1">
      <c r="A14" s="701"/>
      <c r="B14" s="676" t="s">
        <v>1042</v>
      </c>
      <c r="C14" s="706">
        <v>1516</v>
      </c>
      <c r="D14" s="707">
        <v>0</v>
      </c>
      <c r="E14" s="708">
        <v>1193</v>
      </c>
      <c r="F14" s="707">
        <v>323</v>
      </c>
    </row>
    <row r="15" spans="1:6" ht="21.75" thickBot="1">
      <c r="A15" s="663" t="s">
        <v>122</v>
      </c>
      <c r="B15" s="664" t="s">
        <v>1043</v>
      </c>
      <c r="C15" s="706">
        <v>566</v>
      </c>
      <c r="D15" s="707">
        <v>4</v>
      </c>
      <c r="E15" s="708">
        <v>141</v>
      </c>
      <c r="F15" s="707">
        <v>421</v>
      </c>
    </row>
    <row r="16" spans="1:6" ht="21.75" thickBot="1">
      <c r="A16" s="701" t="s">
        <v>16</v>
      </c>
      <c r="B16" s="678" t="s">
        <v>1044</v>
      </c>
      <c r="C16" s="706">
        <v>7872</v>
      </c>
      <c r="D16" s="707">
        <v>2149</v>
      </c>
      <c r="E16" s="708">
        <v>2675</v>
      </c>
      <c r="F16" s="707">
        <v>3048</v>
      </c>
    </row>
    <row r="17" spans="1:6" ht="21.75" thickBot="1">
      <c r="A17" s="701"/>
      <c r="B17" s="670" t="s">
        <v>1045</v>
      </c>
      <c r="C17" s="706">
        <v>1579</v>
      </c>
      <c r="D17" s="707">
        <v>39</v>
      </c>
      <c r="E17" s="708">
        <v>1106</v>
      </c>
      <c r="F17" s="707">
        <v>434</v>
      </c>
    </row>
    <row r="18" spans="1:6" ht="21.75" thickBot="1">
      <c r="A18" s="701"/>
      <c r="B18" s="659" t="s">
        <v>1046</v>
      </c>
      <c r="C18" s="706">
        <v>1245</v>
      </c>
      <c r="D18" s="707">
        <v>159</v>
      </c>
      <c r="E18" s="708">
        <v>366</v>
      </c>
      <c r="F18" s="707">
        <v>720</v>
      </c>
    </row>
    <row r="19" spans="1:6" ht="18.75" customHeight="1" thickBot="1">
      <c r="A19" s="709" t="s">
        <v>971</v>
      </c>
      <c r="B19" s="712" t="s">
        <v>995</v>
      </c>
      <c r="C19" s="706">
        <v>5489</v>
      </c>
      <c r="D19" s="707">
        <v>1217</v>
      </c>
      <c r="E19" s="708">
        <v>2517</v>
      </c>
      <c r="F19" s="707">
        <v>1755</v>
      </c>
    </row>
    <row r="20" spans="1:6" ht="18.75" customHeight="1" thickBot="1">
      <c r="A20" s="701"/>
      <c r="B20" s="664" t="s">
        <v>997</v>
      </c>
      <c r="C20" s="706">
        <v>11909</v>
      </c>
      <c r="D20" s="707">
        <v>3147</v>
      </c>
      <c r="E20" s="708">
        <v>3144</v>
      </c>
      <c r="F20" s="707">
        <v>5618</v>
      </c>
    </row>
    <row r="21" spans="1:6" ht="18.75" customHeight="1" thickBot="1">
      <c r="A21" s="701"/>
      <c r="B21" s="664" t="s">
        <v>998</v>
      </c>
      <c r="C21" s="706">
        <v>10554</v>
      </c>
      <c r="D21" s="707">
        <v>3759</v>
      </c>
      <c r="E21" s="708">
        <v>3839</v>
      </c>
      <c r="F21" s="707">
        <v>2956</v>
      </c>
    </row>
    <row r="22" spans="1:6" ht="18.75" customHeight="1" thickBot="1">
      <c r="A22" s="701"/>
      <c r="B22" s="664" t="s">
        <v>999</v>
      </c>
      <c r="C22" s="706">
        <v>2124</v>
      </c>
      <c r="D22" s="707">
        <v>1135</v>
      </c>
      <c r="E22" s="708">
        <v>466</v>
      </c>
      <c r="F22" s="707">
        <v>523</v>
      </c>
    </row>
    <row r="23" spans="1:6" ht="18.75" customHeight="1" thickBot="1">
      <c r="A23" s="701"/>
      <c r="B23" s="664" t="s">
        <v>1000</v>
      </c>
      <c r="C23" s="706">
        <v>13077</v>
      </c>
      <c r="D23" s="707">
        <v>1937</v>
      </c>
      <c r="E23" s="708">
        <v>1590</v>
      </c>
      <c r="F23" s="707">
        <v>9550</v>
      </c>
    </row>
    <row r="24" spans="1:6" ht="18.75" customHeight="1" thickBot="1">
      <c r="A24" s="701"/>
      <c r="B24" s="664" t="s">
        <v>597</v>
      </c>
      <c r="C24" s="706">
        <v>1310</v>
      </c>
      <c r="D24" s="707">
        <v>29</v>
      </c>
      <c r="E24" s="708">
        <v>418</v>
      </c>
      <c r="F24" s="707">
        <v>863</v>
      </c>
    </row>
    <row r="25" spans="1:6" ht="18.75" customHeight="1" thickBot="1">
      <c r="A25" s="701"/>
      <c r="B25" s="664" t="s">
        <v>596</v>
      </c>
      <c r="C25" s="706">
        <v>1105</v>
      </c>
      <c r="D25" s="707">
        <v>8</v>
      </c>
      <c r="E25" s="708">
        <v>427</v>
      </c>
      <c r="F25" s="707">
        <v>670</v>
      </c>
    </row>
    <row r="26" spans="1:6" ht="18.75" customHeight="1" thickBot="1">
      <c r="A26" s="701"/>
      <c r="B26" s="678" t="s">
        <v>1047</v>
      </c>
      <c r="C26" s="706">
        <v>6941</v>
      </c>
      <c r="D26" s="707">
        <v>868</v>
      </c>
      <c r="E26" s="708">
        <v>2135</v>
      </c>
      <c r="F26" s="707">
        <v>3938</v>
      </c>
    </row>
    <row r="27" spans="1:6" ht="21.75" thickBot="1">
      <c r="A27" s="701"/>
      <c r="B27" s="667" t="s">
        <v>1002</v>
      </c>
      <c r="C27" s="706">
        <v>5148</v>
      </c>
      <c r="D27" s="707">
        <v>1184</v>
      </c>
      <c r="E27" s="708">
        <v>1611</v>
      </c>
      <c r="F27" s="707">
        <v>2353</v>
      </c>
    </row>
    <row r="28" spans="1:6" ht="21.75" thickBot="1">
      <c r="A28" s="701"/>
      <c r="B28" s="667" t="s">
        <v>1003</v>
      </c>
      <c r="C28" s="706">
        <v>2320</v>
      </c>
      <c r="D28" s="707">
        <v>189</v>
      </c>
      <c r="E28" s="708">
        <v>1068</v>
      </c>
      <c r="F28" s="707">
        <v>1063</v>
      </c>
    </row>
    <row r="29" spans="1:6" ht="21.75" thickBot="1">
      <c r="A29" s="710"/>
      <c r="B29" s="668" t="s">
        <v>1004</v>
      </c>
      <c r="C29" s="706">
        <v>4585</v>
      </c>
      <c r="D29" s="707">
        <v>404</v>
      </c>
      <c r="E29" s="708">
        <v>2250</v>
      </c>
      <c r="F29" s="707">
        <v>1931</v>
      </c>
    </row>
    <row r="30" spans="1:6" ht="21.75" thickBot="1">
      <c r="A30" s="713" t="s">
        <v>474</v>
      </c>
      <c r="B30" s="669" t="s">
        <v>1005</v>
      </c>
      <c r="C30" s="706">
        <v>9755</v>
      </c>
      <c r="D30" s="707">
        <v>2233</v>
      </c>
      <c r="E30" s="708">
        <v>2152</v>
      </c>
      <c r="F30" s="707">
        <v>5370</v>
      </c>
    </row>
    <row r="31" spans="1:6" ht="21.75" thickBot="1">
      <c r="A31" s="663" t="s">
        <v>31</v>
      </c>
      <c r="B31" s="672" t="s">
        <v>1006</v>
      </c>
      <c r="C31" s="706">
        <v>3632</v>
      </c>
      <c r="D31" s="707">
        <v>571</v>
      </c>
      <c r="E31" s="708">
        <v>1466</v>
      </c>
      <c r="F31" s="707">
        <v>1595</v>
      </c>
    </row>
    <row r="32" spans="1:6" ht="18.75" customHeight="1" thickBot="1">
      <c r="A32" s="701" t="s">
        <v>30</v>
      </c>
      <c r="B32" s="702" t="s">
        <v>1007</v>
      </c>
      <c r="C32" s="706">
        <v>6129</v>
      </c>
      <c r="D32" s="707">
        <v>589</v>
      </c>
      <c r="E32" s="708">
        <v>3038</v>
      </c>
      <c r="F32" s="707">
        <v>2502</v>
      </c>
    </row>
    <row r="33" spans="1:6" ht="18.75" customHeight="1" thickBot="1">
      <c r="A33" s="701"/>
      <c r="B33" s="654" t="s">
        <v>1008</v>
      </c>
      <c r="C33" s="706">
        <v>9789</v>
      </c>
      <c r="D33" s="707">
        <v>2327</v>
      </c>
      <c r="E33" s="708">
        <v>4224</v>
      </c>
      <c r="F33" s="707">
        <v>3238</v>
      </c>
    </row>
    <row r="34" spans="1:6" ht="21.75" thickBot="1">
      <c r="A34" s="701"/>
      <c r="B34" s="659" t="s">
        <v>1009</v>
      </c>
      <c r="C34" s="706">
        <v>5645</v>
      </c>
      <c r="D34" s="707">
        <v>876</v>
      </c>
      <c r="E34" s="708">
        <v>2705</v>
      </c>
      <c r="F34" s="707">
        <v>2064</v>
      </c>
    </row>
    <row r="35" spans="1:6" ht="21.75" thickBot="1">
      <c r="A35" s="663" t="s">
        <v>29</v>
      </c>
      <c r="B35" s="664" t="s">
        <v>1010</v>
      </c>
      <c r="C35" s="706">
        <v>5357</v>
      </c>
      <c r="D35" s="707">
        <v>577</v>
      </c>
      <c r="E35" s="708">
        <v>2504</v>
      </c>
      <c r="F35" s="707">
        <v>2276</v>
      </c>
    </row>
    <row r="36" spans="1:6" ht="21.75" thickBot="1">
      <c r="A36" s="701" t="s">
        <v>2</v>
      </c>
      <c r="B36" s="654" t="s">
        <v>1048</v>
      </c>
      <c r="C36" s="706">
        <v>903</v>
      </c>
      <c r="D36" s="707">
        <v>199</v>
      </c>
      <c r="E36" s="708">
        <v>247</v>
      </c>
      <c r="F36" s="707">
        <v>457</v>
      </c>
    </row>
    <row r="37" spans="1:6" ht="21.75" thickBot="1">
      <c r="A37" s="701"/>
      <c r="B37" s="667" t="s">
        <v>1049</v>
      </c>
      <c r="C37" s="706">
        <v>2125</v>
      </c>
      <c r="D37" s="707">
        <v>514</v>
      </c>
      <c r="E37" s="708">
        <v>1142</v>
      </c>
      <c r="F37" s="707">
        <v>469</v>
      </c>
    </row>
    <row r="38" spans="1:6" ht="21.75" thickBot="1">
      <c r="A38" s="701"/>
      <c r="B38" s="667" t="s">
        <v>1050</v>
      </c>
      <c r="C38" s="706">
        <v>1956</v>
      </c>
      <c r="D38" s="707">
        <v>367</v>
      </c>
      <c r="E38" s="708">
        <v>525</v>
      </c>
      <c r="F38" s="707">
        <v>1064</v>
      </c>
    </row>
    <row r="39" spans="1:6" ht="21.75" thickBot="1">
      <c r="A39" s="701"/>
      <c r="B39" s="667" t="s">
        <v>1051</v>
      </c>
      <c r="C39" s="706">
        <v>3041</v>
      </c>
      <c r="D39" s="707">
        <v>632</v>
      </c>
      <c r="E39" s="708">
        <v>1039</v>
      </c>
      <c r="F39" s="707">
        <v>1370</v>
      </c>
    </row>
    <row r="40" spans="1:6" ht="21.75" thickBot="1">
      <c r="A40" s="701"/>
      <c r="B40" s="667" t="s">
        <v>1052</v>
      </c>
      <c r="C40" s="706">
        <v>1072</v>
      </c>
      <c r="D40" s="707">
        <v>258</v>
      </c>
      <c r="E40" s="708">
        <v>435</v>
      </c>
      <c r="F40" s="707">
        <v>379</v>
      </c>
    </row>
    <row r="41" spans="1:6" ht="21.75" thickBot="1">
      <c r="A41" s="701"/>
      <c r="B41" s="659" t="s">
        <v>1053</v>
      </c>
      <c r="C41" s="706">
        <v>2795</v>
      </c>
      <c r="D41" s="707">
        <v>701</v>
      </c>
      <c r="E41" s="708">
        <v>1052</v>
      </c>
      <c r="F41" s="707">
        <v>1042</v>
      </c>
    </row>
    <row r="42" spans="1:6" ht="21.75" thickBot="1">
      <c r="A42" s="709" t="s">
        <v>3</v>
      </c>
      <c r="B42" s="666" t="s">
        <v>1011</v>
      </c>
      <c r="C42" s="706">
        <v>6097</v>
      </c>
      <c r="D42" s="707">
        <v>1397</v>
      </c>
      <c r="E42" s="708">
        <v>1785</v>
      </c>
      <c r="F42" s="707">
        <v>2915</v>
      </c>
    </row>
    <row r="43" spans="1:6" ht="21.75" thickBot="1">
      <c r="A43" s="710"/>
      <c r="B43" s="668" t="s">
        <v>1012</v>
      </c>
      <c r="C43" s="706">
        <v>2697</v>
      </c>
      <c r="D43" s="707">
        <v>223</v>
      </c>
      <c r="E43" s="708">
        <v>774</v>
      </c>
      <c r="F43" s="707">
        <v>1700</v>
      </c>
    </row>
    <row r="44" spans="1:6" ht="21.75" thickBot="1">
      <c r="A44" s="714" t="s">
        <v>4</v>
      </c>
      <c r="B44" s="669" t="s">
        <v>1013</v>
      </c>
      <c r="C44" s="706">
        <v>4856</v>
      </c>
      <c r="D44" s="707">
        <v>725</v>
      </c>
      <c r="E44" s="708">
        <v>1975</v>
      </c>
      <c r="F44" s="707">
        <v>2156</v>
      </c>
    </row>
    <row r="45" spans="1:6" ht="21.75" thickBot="1">
      <c r="A45" s="715" t="s">
        <v>475</v>
      </c>
      <c r="B45" s="666" t="s">
        <v>1054</v>
      </c>
      <c r="C45" s="706">
        <v>5544</v>
      </c>
      <c r="D45" s="707">
        <v>558</v>
      </c>
      <c r="E45" s="708">
        <v>3129</v>
      </c>
      <c r="F45" s="707">
        <v>1857</v>
      </c>
    </row>
    <row r="46" spans="1:6" ht="21.75" thickBot="1">
      <c r="A46" s="716"/>
      <c r="B46" s="668" t="s">
        <v>1055</v>
      </c>
      <c r="C46" s="706">
        <v>1828</v>
      </c>
      <c r="D46" s="707">
        <v>56</v>
      </c>
      <c r="E46" s="708">
        <v>662</v>
      </c>
      <c r="F46" s="707">
        <v>1110</v>
      </c>
    </row>
    <row r="47" spans="1:6" ht="21.75" thickBot="1">
      <c r="A47" s="714" t="s">
        <v>20</v>
      </c>
      <c r="B47" s="669" t="s">
        <v>1014</v>
      </c>
      <c r="C47" s="706">
        <v>9626</v>
      </c>
      <c r="D47" s="707">
        <v>2048</v>
      </c>
      <c r="E47" s="708">
        <v>3801</v>
      </c>
      <c r="F47" s="707">
        <v>3777</v>
      </c>
    </row>
    <row r="48" spans="1:6" ht="21.75" thickBot="1">
      <c r="A48" s="709" t="s">
        <v>476</v>
      </c>
      <c r="B48" s="666" t="s">
        <v>1056</v>
      </c>
      <c r="C48" s="706">
        <v>10260</v>
      </c>
      <c r="D48" s="707">
        <v>1673</v>
      </c>
      <c r="E48" s="708">
        <v>3347</v>
      </c>
      <c r="F48" s="707">
        <v>5240</v>
      </c>
    </row>
    <row r="49" spans="1:6" ht="21.75" thickBot="1">
      <c r="A49" s="710"/>
      <c r="B49" s="668" t="s">
        <v>1057</v>
      </c>
      <c r="C49" s="706">
        <v>4504</v>
      </c>
      <c r="D49" s="707">
        <v>279</v>
      </c>
      <c r="E49" s="711">
        <v>1598</v>
      </c>
      <c r="F49" s="707">
        <v>2627</v>
      </c>
    </row>
    <row r="50" spans="1:6" ht="21.75" thickBot="1">
      <c r="A50" s="717" t="s">
        <v>22</v>
      </c>
      <c r="B50" s="702" t="s">
        <v>1058</v>
      </c>
      <c r="C50" s="706">
        <v>5212</v>
      </c>
      <c r="D50" s="707">
        <v>900</v>
      </c>
      <c r="E50" s="708">
        <v>2089</v>
      </c>
      <c r="F50" s="707">
        <v>2223</v>
      </c>
    </row>
    <row r="51" spans="1:6" ht="21.75" thickBot="1">
      <c r="A51" s="714" t="s">
        <v>477</v>
      </c>
      <c r="B51" s="669" t="s">
        <v>1016</v>
      </c>
      <c r="C51" s="706">
        <v>3244</v>
      </c>
      <c r="D51" s="707">
        <v>188</v>
      </c>
      <c r="E51" s="708">
        <v>1654</v>
      </c>
      <c r="F51" s="707">
        <v>1402</v>
      </c>
    </row>
    <row r="52" spans="1:6" ht="21.75" thickBot="1">
      <c r="A52" s="709" t="s">
        <v>478</v>
      </c>
      <c r="B52" s="666" t="s">
        <v>1017</v>
      </c>
      <c r="C52" s="706">
        <v>5513</v>
      </c>
      <c r="D52" s="707">
        <v>1365</v>
      </c>
      <c r="E52" s="708">
        <v>2743</v>
      </c>
      <c r="F52" s="707">
        <v>1405</v>
      </c>
    </row>
    <row r="53" spans="1:6" ht="21.75" thickBot="1">
      <c r="A53" s="710"/>
      <c r="B53" s="668" t="s">
        <v>1018</v>
      </c>
      <c r="C53" s="706">
        <v>3489</v>
      </c>
      <c r="D53" s="707">
        <v>757</v>
      </c>
      <c r="E53" s="708">
        <v>1765</v>
      </c>
      <c r="F53" s="707">
        <v>967</v>
      </c>
    </row>
    <row r="54" spans="1:6" ht="21.75" thickBot="1">
      <c r="A54" s="701" t="s">
        <v>479</v>
      </c>
      <c r="B54" s="654" t="s">
        <v>1059</v>
      </c>
      <c r="C54" s="706">
        <v>10052</v>
      </c>
      <c r="D54" s="707">
        <v>1810</v>
      </c>
      <c r="E54" s="708">
        <v>2978</v>
      </c>
      <c r="F54" s="707">
        <v>5264</v>
      </c>
    </row>
    <row r="55" spans="1:6" ht="21.75" thickBot="1">
      <c r="A55" s="701"/>
      <c r="B55" s="667" t="s">
        <v>1060</v>
      </c>
      <c r="C55" s="706">
        <v>5101</v>
      </c>
      <c r="D55" s="707">
        <v>451</v>
      </c>
      <c r="E55" s="708">
        <v>2183</v>
      </c>
      <c r="F55" s="707">
        <v>2467</v>
      </c>
    </row>
    <row r="56" spans="1:6" ht="21.75" thickBot="1">
      <c r="A56" s="701"/>
      <c r="B56" s="659" t="s">
        <v>1061</v>
      </c>
      <c r="C56" s="706">
        <v>5517</v>
      </c>
      <c r="D56" s="707">
        <v>594</v>
      </c>
      <c r="E56" s="708">
        <v>1896</v>
      </c>
      <c r="F56" s="707">
        <v>3027</v>
      </c>
    </row>
    <row r="57" spans="1:6" ht="18.75" customHeight="1" thickBot="1">
      <c r="A57" s="709" t="s">
        <v>1019</v>
      </c>
      <c r="B57" s="672" t="s">
        <v>1062</v>
      </c>
      <c r="C57" s="706">
        <v>3968</v>
      </c>
      <c r="D57" s="707">
        <v>176</v>
      </c>
      <c r="E57" s="708">
        <v>2081</v>
      </c>
      <c r="F57" s="707">
        <v>1711</v>
      </c>
    </row>
    <row r="58" spans="1:6" ht="18.75" customHeight="1" thickBot="1">
      <c r="A58" s="710"/>
      <c r="B58" s="718" t="s">
        <v>1063</v>
      </c>
      <c r="C58" s="706">
        <v>6100</v>
      </c>
      <c r="D58" s="707">
        <v>1167</v>
      </c>
      <c r="E58" s="711">
        <v>2461</v>
      </c>
      <c r="F58" s="707">
        <v>2472</v>
      </c>
    </row>
    <row r="59" spans="1:6" ht="21.75" thickBot="1">
      <c r="A59" s="714" t="s">
        <v>480</v>
      </c>
      <c r="B59" s="676" t="s">
        <v>1020</v>
      </c>
      <c r="C59" s="706">
        <v>4872</v>
      </c>
      <c r="D59" s="707">
        <v>1093</v>
      </c>
      <c r="E59" s="708">
        <v>1707</v>
      </c>
      <c r="F59" s="707">
        <v>2072</v>
      </c>
    </row>
    <row r="60" spans="1:6" ht="21.75" thickBot="1">
      <c r="A60" s="709" t="s">
        <v>7</v>
      </c>
      <c r="B60" s="719" t="s">
        <v>1064</v>
      </c>
      <c r="C60" s="706">
        <v>3204</v>
      </c>
      <c r="D60" s="707">
        <v>657</v>
      </c>
      <c r="E60" s="708">
        <v>991</v>
      </c>
      <c r="F60" s="707">
        <v>1556</v>
      </c>
    </row>
    <row r="61" spans="1:6" ht="21.75" thickBot="1">
      <c r="A61" s="710"/>
      <c r="B61" s="668" t="s">
        <v>1065</v>
      </c>
      <c r="C61" s="706">
        <v>6244</v>
      </c>
      <c r="D61" s="707">
        <v>1410</v>
      </c>
      <c r="E61" s="711">
        <v>1961</v>
      </c>
      <c r="F61" s="707">
        <v>2873</v>
      </c>
    </row>
    <row r="62" spans="1:6" ht="21.75" thickBot="1">
      <c r="A62" s="714" t="s">
        <v>481</v>
      </c>
      <c r="B62" s="669" t="s">
        <v>1021</v>
      </c>
      <c r="C62" s="706">
        <v>7056</v>
      </c>
      <c r="D62" s="707">
        <v>1691</v>
      </c>
      <c r="E62" s="708">
        <v>2658</v>
      </c>
      <c r="F62" s="707">
        <v>2707</v>
      </c>
    </row>
    <row r="63" spans="1:6" ht="21.75" thickBot="1">
      <c r="A63" s="709" t="s">
        <v>8</v>
      </c>
      <c r="B63" s="666" t="s">
        <v>1022</v>
      </c>
      <c r="C63" s="706">
        <v>6783</v>
      </c>
      <c r="D63" s="707">
        <v>1314</v>
      </c>
      <c r="E63" s="708">
        <v>2425</v>
      </c>
      <c r="F63" s="707">
        <v>3044</v>
      </c>
    </row>
    <row r="64" spans="1:6" ht="21.75" thickBot="1">
      <c r="A64" s="701"/>
      <c r="B64" s="667" t="s">
        <v>1023</v>
      </c>
      <c r="C64" s="706">
        <v>1739</v>
      </c>
      <c r="D64" s="707">
        <v>21</v>
      </c>
      <c r="E64" s="708">
        <v>1440</v>
      </c>
      <c r="F64" s="707">
        <v>278</v>
      </c>
    </row>
    <row r="65" spans="1:6" ht="21.75" thickBot="1">
      <c r="A65" s="710"/>
      <c r="B65" s="668" t="s">
        <v>1024</v>
      </c>
      <c r="C65" s="706">
        <v>4562</v>
      </c>
      <c r="D65" s="707">
        <v>722</v>
      </c>
      <c r="E65" s="708">
        <v>1452</v>
      </c>
      <c r="F65" s="707">
        <v>2388</v>
      </c>
    </row>
    <row r="66" spans="1:6" ht="21.75" thickBot="1">
      <c r="A66" s="701" t="s">
        <v>9</v>
      </c>
      <c r="B66" s="654" t="s">
        <v>1066</v>
      </c>
      <c r="C66" s="706">
        <v>2424</v>
      </c>
      <c r="D66" s="707">
        <v>278</v>
      </c>
      <c r="E66" s="708">
        <v>1128</v>
      </c>
      <c r="F66" s="707">
        <v>1018</v>
      </c>
    </row>
    <row r="67" spans="1:6" ht="21.75" thickBot="1">
      <c r="A67" s="701"/>
      <c r="B67" s="667" t="s">
        <v>1067</v>
      </c>
      <c r="C67" s="706">
        <v>7167</v>
      </c>
      <c r="D67" s="707">
        <v>2251</v>
      </c>
      <c r="E67" s="708">
        <v>1229</v>
      </c>
      <c r="F67" s="707">
        <v>3687</v>
      </c>
    </row>
    <row r="68" spans="1:6" ht="21.75" thickBot="1">
      <c r="A68" s="701"/>
      <c r="B68" s="670" t="s">
        <v>1068</v>
      </c>
      <c r="C68" s="706">
        <v>1425</v>
      </c>
      <c r="D68" s="707">
        <v>250</v>
      </c>
      <c r="E68" s="708">
        <v>603</v>
      </c>
      <c r="F68" s="707">
        <v>572</v>
      </c>
    </row>
    <row r="69" spans="1:6" ht="21.75" thickBot="1">
      <c r="A69" s="701"/>
      <c r="B69" s="667" t="s">
        <v>1069</v>
      </c>
      <c r="C69" s="706">
        <v>1639</v>
      </c>
      <c r="D69" s="707">
        <v>303</v>
      </c>
      <c r="E69" s="708">
        <v>409</v>
      </c>
      <c r="F69" s="707">
        <v>927</v>
      </c>
    </row>
    <row r="70" spans="1:6" ht="21.75" thickBot="1">
      <c r="A70" s="701"/>
      <c r="B70" s="659" t="s">
        <v>1070</v>
      </c>
      <c r="C70" s="706">
        <v>1257</v>
      </c>
      <c r="D70" s="707">
        <v>162</v>
      </c>
      <c r="E70" s="708">
        <v>454</v>
      </c>
      <c r="F70" s="707">
        <v>641</v>
      </c>
    </row>
    <row r="71" spans="1:6" ht="18.75" customHeight="1" thickBot="1">
      <c r="A71" s="709" t="s">
        <v>226</v>
      </c>
      <c r="B71" s="664" t="s">
        <v>1071</v>
      </c>
      <c r="C71" s="706">
        <v>8816</v>
      </c>
      <c r="D71" s="707">
        <v>1234</v>
      </c>
      <c r="E71" s="708">
        <v>2943</v>
      </c>
      <c r="F71" s="707">
        <v>4639</v>
      </c>
    </row>
    <row r="72" spans="1:6" ht="18.75" customHeight="1" thickBot="1">
      <c r="A72" s="701"/>
      <c r="B72" s="654" t="s">
        <v>1072</v>
      </c>
      <c r="C72" s="706">
        <v>1205</v>
      </c>
      <c r="D72" s="707">
        <v>74</v>
      </c>
      <c r="E72" s="708">
        <v>384</v>
      </c>
      <c r="F72" s="707">
        <v>747</v>
      </c>
    </row>
    <row r="73" spans="1:6" ht="21.75" thickBot="1">
      <c r="A73" s="710"/>
      <c r="B73" s="668" t="s">
        <v>1073</v>
      </c>
      <c r="C73" s="706">
        <v>4153</v>
      </c>
      <c r="D73" s="707">
        <v>563</v>
      </c>
      <c r="E73" s="708">
        <v>1604</v>
      </c>
      <c r="F73" s="707">
        <v>1986</v>
      </c>
    </row>
    <row r="74" spans="1:6" ht="21.75" thickBot="1">
      <c r="A74" s="714" t="s">
        <v>10</v>
      </c>
      <c r="B74" s="669" t="s">
        <v>1025</v>
      </c>
      <c r="C74" s="706">
        <v>8364</v>
      </c>
      <c r="D74" s="707">
        <v>1409</v>
      </c>
      <c r="E74" s="708">
        <v>3051</v>
      </c>
      <c r="F74" s="707">
        <v>3904</v>
      </c>
    </row>
    <row r="75" spans="1:6" ht="21.75" thickBot="1">
      <c r="A75" s="709" t="s">
        <v>11</v>
      </c>
      <c r="B75" s="666" t="s">
        <v>1026</v>
      </c>
      <c r="C75" s="706">
        <v>7923</v>
      </c>
      <c r="D75" s="707">
        <v>877</v>
      </c>
      <c r="E75" s="708">
        <v>3645</v>
      </c>
      <c r="F75" s="707">
        <v>3401</v>
      </c>
    </row>
    <row r="76" spans="1:6" ht="21.75" thickBot="1">
      <c r="A76" s="710"/>
      <c r="B76" s="668" t="s">
        <v>1027</v>
      </c>
      <c r="C76" s="706">
        <v>6779</v>
      </c>
      <c r="D76" s="707">
        <v>975</v>
      </c>
      <c r="E76" s="708">
        <v>2811</v>
      </c>
      <c r="F76" s="707">
        <v>2993</v>
      </c>
    </row>
    <row r="77" spans="1:6" ht="21.75" thickBot="1">
      <c r="A77" s="679" t="s">
        <v>1028</v>
      </c>
      <c r="B77" s="654" t="s">
        <v>1029</v>
      </c>
      <c r="C77" s="706">
        <v>14400</v>
      </c>
      <c r="D77" s="707">
        <v>2693</v>
      </c>
      <c r="E77" s="708">
        <v>4752</v>
      </c>
      <c r="F77" s="707">
        <v>6955</v>
      </c>
    </row>
    <row r="78" spans="1:6">
      <c r="C78" s="491"/>
    </row>
  </sheetData>
  <mergeCells count="21">
    <mergeCell ref="A66:A70"/>
    <mergeCell ref="A71:A73"/>
    <mergeCell ref="A75:A76"/>
    <mergeCell ref="A48:A49"/>
    <mergeCell ref="A52:A53"/>
    <mergeCell ref="A54:A56"/>
    <mergeCell ref="A57:A58"/>
    <mergeCell ref="A60:A61"/>
    <mergeCell ref="A63:A65"/>
    <mergeCell ref="A16:A18"/>
    <mergeCell ref="A19:A29"/>
    <mergeCell ref="A32:A34"/>
    <mergeCell ref="A36:A41"/>
    <mergeCell ref="A42:A43"/>
    <mergeCell ref="A45:A46"/>
    <mergeCell ref="A1:F1"/>
    <mergeCell ref="A4:A5"/>
    <mergeCell ref="A6:A7"/>
    <mergeCell ref="A8:A9"/>
    <mergeCell ref="A10:A12"/>
    <mergeCell ref="A13:A14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43D1B-8E32-490E-9841-5BC8E555108D}">
  <sheetPr>
    <tabColor rgb="FF339933"/>
  </sheetPr>
  <dimension ref="A1:F43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17.7109375" style="688" customWidth="1"/>
    <col min="2" max="2" width="19.7109375" style="728" customWidth="1"/>
    <col min="3" max="5" width="16.7109375" style="728" customWidth="1"/>
    <col min="6" max="6" width="12.140625" style="688" customWidth="1"/>
    <col min="7" max="16384" width="9.140625" style="688"/>
  </cols>
  <sheetData>
    <row r="1" spans="1:6" ht="42.75" customHeight="1" thickBot="1">
      <c r="A1" s="442" t="s">
        <v>1074</v>
      </c>
      <c r="B1" s="443"/>
      <c r="C1" s="443"/>
      <c r="D1" s="443"/>
      <c r="E1" s="443"/>
    </row>
    <row r="2" spans="1:6" ht="48.75" customHeight="1" thickBot="1">
      <c r="A2" s="689" t="s">
        <v>461</v>
      </c>
      <c r="B2" s="690" t="s">
        <v>1075</v>
      </c>
      <c r="C2" s="690" t="s">
        <v>1076</v>
      </c>
      <c r="D2" s="690" t="s">
        <v>1077</v>
      </c>
      <c r="E2" s="690" t="s">
        <v>1078</v>
      </c>
    </row>
    <row r="3" spans="1:6" ht="21" customHeight="1">
      <c r="A3" s="455">
        <v>1395</v>
      </c>
      <c r="B3" s="424">
        <v>433481</v>
      </c>
      <c r="C3" s="424">
        <v>283888</v>
      </c>
      <c r="D3" s="424">
        <v>131323</v>
      </c>
      <c r="E3" s="424">
        <v>18270</v>
      </c>
    </row>
    <row r="4" spans="1:6" ht="21" customHeight="1">
      <c r="A4" s="455">
        <v>1396</v>
      </c>
      <c r="B4" s="424">
        <v>449311</v>
      </c>
      <c r="C4" s="424">
        <v>291893</v>
      </c>
      <c r="D4" s="424">
        <v>134618</v>
      </c>
      <c r="E4" s="424">
        <v>22800</v>
      </c>
    </row>
    <row r="5" spans="1:6" ht="21" customHeight="1">
      <c r="A5" s="455">
        <v>1397</v>
      </c>
      <c r="B5" s="424">
        <v>472107</v>
      </c>
      <c r="C5" s="424">
        <v>314690</v>
      </c>
      <c r="D5" s="424">
        <v>131578</v>
      </c>
      <c r="E5" s="424">
        <v>25839</v>
      </c>
    </row>
    <row r="6" spans="1:6" ht="21" customHeight="1">
      <c r="A6" s="455">
        <v>1398</v>
      </c>
      <c r="B6" s="424">
        <v>414349</v>
      </c>
      <c r="C6" s="424">
        <v>283221</v>
      </c>
      <c r="D6" s="424">
        <v>110416</v>
      </c>
      <c r="E6" s="424">
        <v>20712</v>
      </c>
    </row>
    <row r="7" spans="1:6" ht="21" customHeight="1">
      <c r="A7" s="720">
        <v>1399</v>
      </c>
      <c r="B7" s="461">
        <v>301898</v>
      </c>
      <c r="C7" s="461">
        <v>188978</v>
      </c>
      <c r="D7" s="461">
        <v>98689</v>
      </c>
      <c r="E7" s="461">
        <v>14231</v>
      </c>
    </row>
    <row r="8" spans="1:6" ht="21" customHeight="1" thickBot="1">
      <c r="A8" s="720">
        <v>1400</v>
      </c>
      <c r="B8" s="461">
        <v>342183</v>
      </c>
      <c r="C8" s="461">
        <v>221313</v>
      </c>
      <c r="D8" s="461">
        <v>105067</v>
      </c>
      <c r="E8" s="461">
        <v>15803</v>
      </c>
      <c r="F8" s="692"/>
    </row>
    <row r="9" spans="1:6" ht="21" customHeight="1" thickBot="1">
      <c r="A9" s="465" t="s">
        <v>469</v>
      </c>
      <c r="B9" s="721">
        <v>13076</v>
      </c>
      <c r="C9" s="722">
        <v>10827</v>
      </c>
      <c r="D9" s="723">
        <v>2078</v>
      </c>
      <c r="E9" s="722">
        <v>171</v>
      </c>
      <c r="F9" s="724"/>
    </row>
    <row r="10" spans="1:6" ht="21" customHeight="1" thickBot="1">
      <c r="A10" s="469" t="s">
        <v>470</v>
      </c>
      <c r="B10" s="721">
        <v>9795</v>
      </c>
      <c r="C10" s="722">
        <v>6118</v>
      </c>
      <c r="D10" s="723">
        <v>2757</v>
      </c>
      <c r="E10" s="722">
        <v>920</v>
      </c>
      <c r="F10" s="724"/>
    </row>
    <row r="11" spans="1:6" ht="21" customHeight="1" thickBot="1">
      <c r="A11" s="469" t="s">
        <v>471</v>
      </c>
      <c r="B11" s="721">
        <v>7853</v>
      </c>
      <c r="C11" s="722">
        <v>3819</v>
      </c>
      <c r="D11" s="723">
        <v>3743</v>
      </c>
      <c r="E11" s="722">
        <v>291</v>
      </c>
      <c r="F11" s="724"/>
    </row>
    <row r="12" spans="1:6" ht="21" customHeight="1" thickBot="1">
      <c r="A12" s="469" t="s">
        <v>0</v>
      </c>
      <c r="B12" s="721">
        <v>35985</v>
      </c>
      <c r="C12" s="722">
        <v>30619</v>
      </c>
      <c r="D12" s="723">
        <v>4862</v>
      </c>
      <c r="E12" s="722">
        <v>504</v>
      </c>
      <c r="F12" s="724"/>
    </row>
    <row r="13" spans="1:6" ht="21" customHeight="1" thickBot="1">
      <c r="A13" s="469" t="s">
        <v>33</v>
      </c>
      <c r="B13" s="721">
        <v>3871</v>
      </c>
      <c r="C13" s="722">
        <v>1068</v>
      </c>
      <c r="D13" s="723">
        <v>1412</v>
      </c>
      <c r="E13" s="722">
        <v>1391</v>
      </c>
      <c r="F13" s="724"/>
    </row>
    <row r="14" spans="1:6" ht="21" customHeight="1" thickBot="1">
      <c r="A14" s="469" t="s">
        <v>472</v>
      </c>
      <c r="B14" s="721">
        <v>1459</v>
      </c>
      <c r="C14" s="722">
        <v>349</v>
      </c>
      <c r="D14" s="723">
        <v>175</v>
      </c>
      <c r="E14" s="722">
        <v>935</v>
      </c>
      <c r="F14" s="724"/>
    </row>
    <row r="15" spans="1:6" ht="21" customHeight="1" thickBot="1">
      <c r="A15" s="469" t="s">
        <v>1</v>
      </c>
      <c r="B15" s="721">
        <v>10870</v>
      </c>
      <c r="C15" s="722">
        <v>6745</v>
      </c>
      <c r="D15" s="723">
        <v>2982</v>
      </c>
      <c r="E15" s="722">
        <v>1143</v>
      </c>
      <c r="F15" s="724"/>
    </row>
    <row r="16" spans="1:6" ht="21" customHeight="1" thickBot="1">
      <c r="A16" s="469" t="s">
        <v>971</v>
      </c>
      <c r="B16" s="721">
        <v>57321</v>
      </c>
      <c r="C16" s="722">
        <v>36275</v>
      </c>
      <c r="D16" s="723">
        <v>17589</v>
      </c>
      <c r="E16" s="722">
        <v>3457</v>
      </c>
      <c r="F16" s="724"/>
    </row>
    <row r="17" spans="1:6" ht="21" customHeight="1" thickBot="1">
      <c r="A17" s="474" t="s">
        <v>474</v>
      </c>
      <c r="B17" s="721">
        <v>6296</v>
      </c>
      <c r="C17" s="722">
        <v>4831</v>
      </c>
      <c r="D17" s="723">
        <v>1241</v>
      </c>
      <c r="E17" s="722">
        <v>224</v>
      </c>
      <c r="F17" s="724"/>
    </row>
    <row r="18" spans="1:6" ht="21" customHeight="1" thickBot="1">
      <c r="A18" s="469" t="s">
        <v>31</v>
      </c>
      <c r="B18" s="721">
        <v>4044</v>
      </c>
      <c r="C18" s="722">
        <v>1893</v>
      </c>
      <c r="D18" s="723">
        <v>1401</v>
      </c>
      <c r="E18" s="722">
        <v>750</v>
      </c>
      <c r="F18" s="724"/>
    </row>
    <row r="19" spans="1:6" ht="21" customHeight="1" thickBot="1">
      <c r="A19" s="469" t="s">
        <v>30</v>
      </c>
      <c r="B19" s="721">
        <v>20348</v>
      </c>
      <c r="C19" s="722">
        <v>17022</v>
      </c>
      <c r="D19" s="723">
        <v>3308</v>
      </c>
      <c r="E19" s="722">
        <v>18</v>
      </c>
      <c r="F19" s="724"/>
    </row>
    <row r="20" spans="1:6" ht="21" customHeight="1" thickBot="1">
      <c r="A20" s="469" t="s">
        <v>29</v>
      </c>
      <c r="B20" s="721">
        <v>4840</v>
      </c>
      <c r="C20" s="722">
        <v>2593</v>
      </c>
      <c r="D20" s="723">
        <v>1723</v>
      </c>
      <c r="E20" s="722">
        <v>524</v>
      </c>
      <c r="F20" s="724"/>
    </row>
    <row r="21" spans="1:6" ht="21" customHeight="1" thickBot="1">
      <c r="A21" s="469" t="s">
        <v>2</v>
      </c>
      <c r="B21" s="721">
        <v>11160</v>
      </c>
      <c r="C21" s="722">
        <v>4613</v>
      </c>
      <c r="D21" s="723">
        <v>6415</v>
      </c>
      <c r="E21" s="722">
        <v>132</v>
      </c>
      <c r="F21" s="724"/>
    </row>
    <row r="22" spans="1:6" ht="21" customHeight="1" thickBot="1">
      <c r="A22" s="469" t="s">
        <v>3</v>
      </c>
      <c r="B22" s="721">
        <v>6643</v>
      </c>
      <c r="C22" s="722">
        <v>3507</v>
      </c>
      <c r="D22" s="723">
        <v>2762</v>
      </c>
      <c r="E22" s="722">
        <v>374</v>
      </c>
      <c r="F22" s="724"/>
    </row>
    <row r="23" spans="1:6" ht="21" customHeight="1" thickBot="1">
      <c r="A23" s="469" t="s">
        <v>4</v>
      </c>
      <c r="B23" s="721">
        <v>4856</v>
      </c>
      <c r="C23" s="722">
        <v>2957</v>
      </c>
      <c r="D23" s="723">
        <v>1707</v>
      </c>
      <c r="E23" s="722">
        <v>192</v>
      </c>
      <c r="F23" s="724"/>
    </row>
    <row r="24" spans="1:6" ht="21" customHeight="1" thickBot="1">
      <c r="A24" s="475" t="s">
        <v>475</v>
      </c>
      <c r="B24" s="721">
        <v>5432</v>
      </c>
      <c r="C24" s="722">
        <v>2716</v>
      </c>
      <c r="D24" s="723">
        <v>2710</v>
      </c>
      <c r="E24" s="722">
        <v>6</v>
      </c>
      <c r="F24" s="724"/>
    </row>
    <row r="25" spans="1:6" ht="21" customHeight="1" thickBot="1">
      <c r="A25" s="469" t="s">
        <v>5</v>
      </c>
      <c r="B25" s="721">
        <v>7974</v>
      </c>
      <c r="C25" s="722">
        <v>5322</v>
      </c>
      <c r="D25" s="723">
        <v>2090</v>
      </c>
      <c r="E25" s="722">
        <v>562</v>
      </c>
      <c r="F25" s="724"/>
    </row>
    <row r="26" spans="1:6" ht="21" customHeight="1" thickBot="1">
      <c r="A26" s="469" t="s">
        <v>476</v>
      </c>
      <c r="B26" s="721">
        <v>11963</v>
      </c>
      <c r="C26" s="722">
        <v>9778</v>
      </c>
      <c r="D26" s="723">
        <v>2012</v>
      </c>
      <c r="E26" s="722">
        <v>173</v>
      </c>
      <c r="F26" s="724"/>
    </row>
    <row r="27" spans="1:6" ht="21" customHeight="1" thickBot="1">
      <c r="A27" s="469" t="s">
        <v>6</v>
      </c>
      <c r="B27" s="721">
        <v>4201</v>
      </c>
      <c r="C27" s="722">
        <v>2226</v>
      </c>
      <c r="D27" s="723">
        <v>1419</v>
      </c>
      <c r="E27" s="722">
        <v>556</v>
      </c>
      <c r="F27" s="724"/>
    </row>
    <row r="28" spans="1:6" ht="21" customHeight="1" thickBot="1">
      <c r="A28" s="469" t="s">
        <v>477</v>
      </c>
      <c r="B28" s="721">
        <v>3058</v>
      </c>
      <c r="C28" s="722">
        <v>1345</v>
      </c>
      <c r="D28" s="723">
        <v>1713</v>
      </c>
      <c r="E28" s="722">
        <v>0</v>
      </c>
      <c r="F28" s="724"/>
    </row>
    <row r="29" spans="1:6" ht="21" customHeight="1" thickBot="1">
      <c r="A29" s="469" t="s">
        <v>478</v>
      </c>
      <c r="B29" s="721">
        <v>8983</v>
      </c>
      <c r="C29" s="722">
        <v>4514</v>
      </c>
      <c r="D29" s="723">
        <v>4467</v>
      </c>
      <c r="E29" s="722">
        <v>2</v>
      </c>
      <c r="F29" s="724"/>
    </row>
    <row r="30" spans="1:6" ht="21" customHeight="1" thickBot="1">
      <c r="A30" s="469" t="s">
        <v>479</v>
      </c>
      <c r="B30" s="721">
        <v>14653</v>
      </c>
      <c r="C30" s="722">
        <v>9595</v>
      </c>
      <c r="D30" s="723">
        <v>4471</v>
      </c>
      <c r="E30" s="722">
        <v>587</v>
      </c>
      <c r="F30" s="724"/>
    </row>
    <row r="31" spans="1:6" ht="21" customHeight="1" thickBot="1">
      <c r="A31" s="469" t="s">
        <v>224</v>
      </c>
      <c r="B31" s="721">
        <v>10098</v>
      </c>
      <c r="C31" s="722">
        <v>5909</v>
      </c>
      <c r="D31" s="723">
        <v>4159</v>
      </c>
      <c r="E31" s="722">
        <v>30</v>
      </c>
      <c r="F31" s="724"/>
    </row>
    <row r="32" spans="1:6" ht="21" customHeight="1" thickBot="1">
      <c r="A32" s="476" t="s">
        <v>480</v>
      </c>
      <c r="B32" s="721">
        <v>4242</v>
      </c>
      <c r="C32" s="722">
        <v>1947</v>
      </c>
      <c r="D32" s="723">
        <v>2259</v>
      </c>
      <c r="E32" s="722">
        <v>36</v>
      </c>
      <c r="F32" s="724"/>
    </row>
    <row r="33" spans="1:6" ht="21" customHeight="1" thickBot="1">
      <c r="A33" s="469" t="s">
        <v>7</v>
      </c>
      <c r="B33" s="721">
        <v>7834</v>
      </c>
      <c r="C33" s="722">
        <v>5545</v>
      </c>
      <c r="D33" s="723">
        <v>2289</v>
      </c>
      <c r="E33" s="722">
        <v>0</v>
      </c>
      <c r="F33" s="724"/>
    </row>
    <row r="34" spans="1:6" ht="21" customHeight="1" thickBot="1">
      <c r="A34" s="469" t="s">
        <v>481</v>
      </c>
      <c r="B34" s="721">
        <v>3881</v>
      </c>
      <c r="C34" s="722">
        <v>2875</v>
      </c>
      <c r="D34" s="723">
        <v>969</v>
      </c>
      <c r="E34" s="722">
        <v>37</v>
      </c>
      <c r="F34" s="724"/>
    </row>
    <row r="35" spans="1:6" ht="21" customHeight="1" thickBot="1">
      <c r="A35" s="469" t="s">
        <v>8</v>
      </c>
      <c r="B35" s="721">
        <v>9899</v>
      </c>
      <c r="C35" s="722">
        <v>4728</v>
      </c>
      <c r="D35" s="723">
        <v>4430</v>
      </c>
      <c r="E35" s="722">
        <v>741</v>
      </c>
      <c r="F35" s="724"/>
    </row>
    <row r="36" spans="1:6" ht="21" customHeight="1" thickBot="1">
      <c r="A36" s="469" t="s">
        <v>9</v>
      </c>
      <c r="B36" s="721">
        <v>10165</v>
      </c>
      <c r="C36" s="722">
        <v>6678</v>
      </c>
      <c r="D36" s="723">
        <v>3417</v>
      </c>
      <c r="E36" s="722">
        <v>70</v>
      </c>
      <c r="F36" s="724"/>
    </row>
    <row r="37" spans="1:6" ht="21" customHeight="1" thickBot="1">
      <c r="A37" s="469" t="s">
        <v>482</v>
      </c>
      <c r="B37" s="721">
        <v>12225</v>
      </c>
      <c r="C37" s="722">
        <v>7573</v>
      </c>
      <c r="D37" s="723">
        <v>4026</v>
      </c>
      <c r="E37" s="722">
        <v>626</v>
      </c>
      <c r="F37" s="724"/>
    </row>
    <row r="38" spans="1:6" ht="21" customHeight="1" thickBot="1">
      <c r="A38" s="469" t="s">
        <v>10</v>
      </c>
      <c r="B38" s="721">
        <v>7037</v>
      </c>
      <c r="C38" s="722">
        <v>3976</v>
      </c>
      <c r="D38" s="723">
        <v>2781</v>
      </c>
      <c r="E38" s="722">
        <v>280</v>
      </c>
      <c r="F38" s="724"/>
    </row>
    <row r="39" spans="1:6" ht="21" customHeight="1" thickBot="1">
      <c r="A39" s="469" t="s">
        <v>11</v>
      </c>
      <c r="B39" s="721">
        <v>10037</v>
      </c>
      <c r="C39" s="722">
        <v>3661</v>
      </c>
      <c r="D39" s="723">
        <v>5321</v>
      </c>
      <c r="E39" s="722">
        <v>1055</v>
      </c>
      <c r="F39" s="724"/>
    </row>
    <row r="40" spans="1:6" ht="21" customHeight="1" thickBot="1">
      <c r="A40" s="469" t="s">
        <v>12</v>
      </c>
      <c r="B40" s="721">
        <v>12084</v>
      </c>
      <c r="C40" s="722">
        <v>9689</v>
      </c>
      <c r="D40" s="723">
        <v>2379</v>
      </c>
      <c r="E40" s="722">
        <v>16</v>
      </c>
      <c r="F40" s="724"/>
    </row>
    <row r="41" spans="1:6" ht="18" customHeight="1">
      <c r="A41" s="725"/>
      <c r="B41" s="726"/>
      <c r="C41" s="727"/>
      <c r="D41" s="727"/>
      <c r="E41" s="727"/>
      <c r="F41" s="725"/>
    </row>
    <row r="43" spans="1:6" ht="18" customHeight="1">
      <c r="B43" s="698"/>
    </row>
  </sheetData>
  <mergeCells count="1">
    <mergeCell ref="A1:E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3976F-10BD-4E34-9D46-637BA38838FC}">
  <sheetPr>
    <tabColor indexed="24"/>
    <pageSetUpPr fitToPage="1"/>
  </sheetPr>
  <dimension ref="A1:H41"/>
  <sheetViews>
    <sheetView rightToLeft="1" view="pageBreakPreview" zoomScaleNormal="100" zoomScaleSheetLayoutView="100" workbookViewId="0">
      <selection sqref="A1:G1"/>
    </sheetView>
  </sheetViews>
  <sheetFormatPr defaultColWidth="15.7109375" defaultRowHeight="22.5"/>
  <cols>
    <col min="1" max="1" width="21.28515625" style="28" bestFit="1" customWidth="1"/>
    <col min="2" max="2" width="15.140625" style="19" customWidth="1"/>
    <col min="3" max="4" width="18.140625" style="19" customWidth="1"/>
    <col min="5" max="6" width="12.7109375" style="19" customWidth="1"/>
    <col min="7" max="7" width="16.140625" style="19" customWidth="1"/>
    <col min="8" max="244" width="15.7109375" style="19"/>
    <col min="245" max="245" width="19.140625" style="19" customWidth="1"/>
    <col min="246" max="246" width="15.140625" style="19" customWidth="1"/>
    <col min="247" max="250" width="16.140625" style="19" customWidth="1"/>
    <col min="251" max="256" width="15.7109375" style="19"/>
    <col min="257" max="257" width="21.28515625" style="19" bestFit="1" customWidth="1"/>
    <col min="258" max="258" width="15.140625" style="19" customWidth="1"/>
    <col min="259" max="262" width="16.140625" style="19" customWidth="1"/>
    <col min="263" max="500" width="15.7109375" style="19"/>
    <col min="501" max="501" width="19.140625" style="19" customWidth="1"/>
    <col min="502" max="502" width="15.140625" style="19" customWidth="1"/>
    <col min="503" max="506" width="16.140625" style="19" customWidth="1"/>
    <col min="507" max="512" width="15.7109375" style="19"/>
    <col min="513" max="513" width="21.28515625" style="19" bestFit="1" customWidth="1"/>
    <col min="514" max="514" width="15.140625" style="19" customWidth="1"/>
    <col min="515" max="518" width="16.140625" style="19" customWidth="1"/>
    <col min="519" max="756" width="15.7109375" style="19"/>
    <col min="757" max="757" width="19.140625" style="19" customWidth="1"/>
    <col min="758" max="758" width="15.140625" style="19" customWidth="1"/>
    <col min="759" max="762" width="16.140625" style="19" customWidth="1"/>
    <col min="763" max="768" width="15.7109375" style="19"/>
    <col min="769" max="769" width="21.28515625" style="19" bestFit="1" customWidth="1"/>
    <col min="770" max="770" width="15.140625" style="19" customWidth="1"/>
    <col min="771" max="774" width="16.140625" style="19" customWidth="1"/>
    <col min="775" max="1012" width="15.7109375" style="19"/>
    <col min="1013" max="1013" width="19.140625" style="19" customWidth="1"/>
    <col min="1014" max="1014" width="15.140625" style="19" customWidth="1"/>
    <col min="1015" max="1018" width="16.140625" style="19" customWidth="1"/>
    <col min="1019" max="1024" width="15.7109375" style="19"/>
    <col min="1025" max="1025" width="21.28515625" style="19" bestFit="1" customWidth="1"/>
    <col min="1026" max="1026" width="15.140625" style="19" customWidth="1"/>
    <col min="1027" max="1030" width="16.140625" style="19" customWidth="1"/>
    <col min="1031" max="1268" width="15.7109375" style="19"/>
    <col min="1269" max="1269" width="19.140625" style="19" customWidth="1"/>
    <col min="1270" max="1270" width="15.140625" style="19" customWidth="1"/>
    <col min="1271" max="1274" width="16.140625" style="19" customWidth="1"/>
    <col min="1275" max="1280" width="15.7109375" style="19"/>
    <col min="1281" max="1281" width="21.28515625" style="19" bestFit="1" customWidth="1"/>
    <col min="1282" max="1282" width="15.140625" style="19" customWidth="1"/>
    <col min="1283" max="1286" width="16.140625" style="19" customWidth="1"/>
    <col min="1287" max="1524" width="15.7109375" style="19"/>
    <col min="1525" max="1525" width="19.140625" style="19" customWidth="1"/>
    <col min="1526" max="1526" width="15.140625" style="19" customWidth="1"/>
    <col min="1527" max="1530" width="16.140625" style="19" customWidth="1"/>
    <col min="1531" max="1536" width="15.7109375" style="19"/>
    <col min="1537" max="1537" width="21.28515625" style="19" bestFit="1" customWidth="1"/>
    <col min="1538" max="1538" width="15.140625" style="19" customWidth="1"/>
    <col min="1539" max="1542" width="16.140625" style="19" customWidth="1"/>
    <col min="1543" max="1780" width="15.7109375" style="19"/>
    <col min="1781" max="1781" width="19.140625" style="19" customWidth="1"/>
    <col min="1782" max="1782" width="15.140625" style="19" customWidth="1"/>
    <col min="1783" max="1786" width="16.140625" style="19" customWidth="1"/>
    <col min="1787" max="1792" width="15.7109375" style="19"/>
    <col min="1793" max="1793" width="21.28515625" style="19" bestFit="1" customWidth="1"/>
    <col min="1794" max="1794" width="15.140625" style="19" customWidth="1"/>
    <col min="1795" max="1798" width="16.140625" style="19" customWidth="1"/>
    <col min="1799" max="2036" width="15.7109375" style="19"/>
    <col min="2037" max="2037" width="19.140625" style="19" customWidth="1"/>
    <col min="2038" max="2038" width="15.140625" style="19" customWidth="1"/>
    <col min="2039" max="2042" width="16.140625" style="19" customWidth="1"/>
    <col min="2043" max="2048" width="15.7109375" style="19"/>
    <col min="2049" max="2049" width="21.28515625" style="19" bestFit="1" customWidth="1"/>
    <col min="2050" max="2050" width="15.140625" style="19" customWidth="1"/>
    <col min="2051" max="2054" width="16.140625" style="19" customWidth="1"/>
    <col min="2055" max="2292" width="15.7109375" style="19"/>
    <col min="2293" max="2293" width="19.140625" style="19" customWidth="1"/>
    <col min="2294" max="2294" width="15.140625" style="19" customWidth="1"/>
    <col min="2295" max="2298" width="16.140625" style="19" customWidth="1"/>
    <col min="2299" max="2304" width="15.7109375" style="19"/>
    <col min="2305" max="2305" width="21.28515625" style="19" bestFit="1" customWidth="1"/>
    <col min="2306" max="2306" width="15.140625" style="19" customWidth="1"/>
    <col min="2307" max="2310" width="16.140625" style="19" customWidth="1"/>
    <col min="2311" max="2548" width="15.7109375" style="19"/>
    <col min="2549" max="2549" width="19.140625" style="19" customWidth="1"/>
    <col min="2550" max="2550" width="15.140625" style="19" customWidth="1"/>
    <col min="2551" max="2554" width="16.140625" style="19" customWidth="1"/>
    <col min="2555" max="2560" width="15.7109375" style="19"/>
    <col min="2561" max="2561" width="21.28515625" style="19" bestFit="1" customWidth="1"/>
    <col min="2562" max="2562" width="15.140625" style="19" customWidth="1"/>
    <col min="2563" max="2566" width="16.140625" style="19" customWidth="1"/>
    <col min="2567" max="2804" width="15.7109375" style="19"/>
    <col min="2805" max="2805" width="19.140625" style="19" customWidth="1"/>
    <col min="2806" max="2806" width="15.140625" style="19" customWidth="1"/>
    <col min="2807" max="2810" width="16.140625" style="19" customWidth="1"/>
    <col min="2811" max="2816" width="15.7109375" style="19"/>
    <col min="2817" max="2817" width="21.28515625" style="19" bestFit="1" customWidth="1"/>
    <col min="2818" max="2818" width="15.140625" style="19" customWidth="1"/>
    <col min="2819" max="2822" width="16.140625" style="19" customWidth="1"/>
    <col min="2823" max="3060" width="15.7109375" style="19"/>
    <col min="3061" max="3061" width="19.140625" style="19" customWidth="1"/>
    <col min="3062" max="3062" width="15.140625" style="19" customWidth="1"/>
    <col min="3063" max="3066" width="16.140625" style="19" customWidth="1"/>
    <col min="3067" max="3072" width="15.7109375" style="19"/>
    <col min="3073" max="3073" width="21.28515625" style="19" bestFit="1" customWidth="1"/>
    <col min="3074" max="3074" width="15.140625" style="19" customWidth="1"/>
    <col min="3075" max="3078" width="16.140625" style="19" customWidth="1"/>
    <col min="3079" max="3316" width="15.7109375" style="19"/>
    <col min="3317" max="3317" width="19.140625" style="19" customWidth="1"/>
    <col min="3318" max="3318" width="15.140625" style="19" customWidth="1"/>
    <col min="3319" max="3322" width="16.140625" style="19" customWidth="1"/>
    <col min="3323" max="3328" width="15.7109375" style="19"/>
    <col min="3329" max="3329" width="21.28515625" style="19" bestFit="1" customWidth="1"/>
    <col min="3330" max="3330" width="15.140625" style="19" customWidth="1"/>
    <col min="3331" max="3334" width="16.140625" style="19" customWidth="1"/>
    <col min="3335" max="3572" width="15.7109375" style="19"/>
    <col min="3573" max="3573" width="19.140625" style="19" customWidth="1"/>
    <col min="3574" max="3574" width="15.140625" style="19" customWidth="1"/>
    <col min="3575" max="3578" width="16.140625" style="19" customWidth="1"/>
    <col min="3579" max="3584" width="15.7109375" style="19"/>
    <col min="3585" max="3585" width="21.28515625" style="19" bestFit="1" customWidth="1"/>
    <col min="3586" max="3586" width="15.140625" style="19" customWidth="1"/>
    <col min="3587" max="3590" width="16.140625" style="19" customWidth="1"/>
    <col min="3591" max="3828" width="15.7109375" style="19"/>
    <col min="3829" max="3829" width="19.140625" style="19" customWidth="1"/>
    <col min="3830" max="3830" width="15.140625" style="19" customWidth="1"/>
    <col min="3831" max="3834" width="16.140625" style="19" customWidth="1"/>
    <col min="3835" max="3840" width="15.7109375" style="19"/>
    <col min="3841" max="3841" width="21.28515625" style="19" bestFit="1" customWidth="1"/>
    <col min="3842" max="3842" width="15.140625" style="19" customWidth="1"/>
    <col min="3843" max="3846" width="16.140625" style="19" customWidth="1"/>
    <col min="3847" max="4084" width="15.7109375" style="19"/>
    <col min="4085" max="4085" width="19.140625" style="19" customWidth="1"/>
    <col min="4086" max="4086" width="15.140625" style="19" customWidth="1"/>
    <col min="4087" max="4090" width="16.140625" style="19" customWidth="1"/>
    <col min="4091" max="4096" width="15.7109375" style="19"/>
    <col min="4097" max="4097" width="21.28515625" style="19" bestFit="1" customWidth="1"/>
    <col min="4098" max="4098" width="15.140625" style="19" customWidth="1"/>
    <col min="4099" max="4102" width="16.140625" style="19" customWidth="1"/>
    <col min="4103" max="4340" width="15.7109375" style="19"/>
    <col min="4341" max="4341" width="19.140625" style="19" customWidth="1"/>
    <col min="4342" max="4342" width="15.140625" style="19" customWidth="1"/>
    <col min="4343" max="4346" width="16.140625" style="19" customWidth="1"/>
    <col min="4347" max="4352" width="15.7109375" style="19"/>
    <col min="4353" max="4353" width="21.28515625" style="19" bestFit="1" customWidth="1"/>
    <col min="4354" max="4354" width="15.140625" style="19" customWidth="1"/>
    <col min="4355" max="4358" width="16.140625" style="19" customWidth="1"/>
    <col min="4359" max="4596" width="15.7109375" style="19"/>
    <col min="4597" max="4597" width="19.140625" style="19" customWidth="1"/>
    <col min="4598" max="4598" width="15.140625" style="19" customWidth="1"/>
    <col min="4599" max="4602" width="16.140625" style="19" customWidth="1"/>
    <col min="4603" max="4608" width="15.7109375" style="19"/>
    <col min="4609" max="4609" width="21.28515625" style="19" bestFit="1" customWidth="1"/>
    <col min="4610" max="4610" width="15.140625" style="19" customWidth="1"/>
    <col min="4611" max="4614" width="16.140625" style="19" customWidth="1"/>
    <col min="4615" max="4852" width="15.7109375" style="19"/>
    <col min="4853" max="4853" width="19.140625" style="19" customWidth="1"/>
    <col min="4854" max="4854" width="15.140625" style="19" customWidth="1"/>
    <col min="4855" max="4858" width="16.140625" style="19" customWidth="1"/>
    <col min="4859" max="4864" width="15.7109375" style="19"/>
    <col min="4865" max="4865" width="21.28515625" style="19" bestFit="1" customWidth="1"/>
    <col min="4866" max="4866" width="15.140625" style="19" customWidth="1"/>
    <col min="4867" max="4870" width="16.140625" style="19" customWidth="1"/>
    <col min="4871" max="5108" width="15.7109375" style="19"/>
    <col min="5109" max="5109" width="19.140625" style="19" customWidth="1"/>
    <col min="5110" max="5110" width="15.140625" style="19" customWidth="1"/>
    <col min="5111" max="5114" width="16.140625" style="19" customWidth="1"/>
    <col min="5115" max="5120" width="15.7109375" style="19"/>
    <col min="5121" max="5121" width="21.28515625" style="19" bestFit="1" customWidth="1"/>
    <col min="5122" max="5122" width="15.140625" style="19" customWidth="1"/>
    <col min="5123" max="5126" width="16.140625" style="19" customWidth="1"/>
    <col min="5127" max="5364" width="15.7109375" style="19"/>
    <col min="5365" max="5365" width="19.140625" style="19" customWidth="1"/>
    <col min="5366" max="5366" width="15.140625" style="19" customWidth="1"/>
    <col min="5367" max="5370" width="16.140625" style="19" customWidth="1"/>
    <col min="5371" max="5376" width="15.7109375" style="19"/>
    <col min="5377" max="5377" width="21.28515625" style="19" bestFit="1" customWidth="1"/>
    <col min="5378" max="5378" width="15.140625" style="19" customWidth="1"/>
    <col min="5379" max="5382" width="16.140625" style="19" customWidth="1"/>
    <col min="5383" max="5620" width="15.7109375" style="19"/>
    <col min="5621" max="5621" width="19.140625" style="19" customWidth="1"/>
    <col min="5622" max="5622" width="15.140625" style="19" customWidth="1"/>
    <col min="5623" max="5626" width="16.140625" style="19" customWidth="1"/>
    <col min="5627" max="5632" width="15.7109375" style="19"/>
    <col min="5633" max="5633" width="21.28515625" style="19" bestFit="1" customWidth="1"/>
    <col min="5634" max="5634" width="15.140625" style="19" customWidth="1"/>
    <col min="5635" max="5638" width="16.140625" style="19" customWidth="1"/>
    <col min="5639" max="5876" width="15.7109375" style="19"/>
    <col min="5877" max="5877" width="19.140625" style="19" customWidth="1"/>
    <col min="5878" max="5878" width="15.140625" style="19" customWidth="1"/>
    <col min="5879" max="5882" width="16.140625" style="19" customWidth="1"/>
    <col min="5883" max="5888" width="15.7109375" style="19"/>
    <col min="5889" max="5889" width="21.28515625" style="19" bestFit="1" customWidth="1"/>
    <col min="5890" max="5890" width="15.140625" style="19" customWidth="1"/>
    <col min="5891" max="5894" width="16.140625" style="19" customWidth="1"/>
    <col min="5895" max="6132" width="15.7109375" style="19"/>
    <col min="6133" max="6133" width="19.140625" style="19" customWidth="1"/>
    <col min="6134" max="6134" width="15.140625" style="19" customWidth="1"/>
    <col min="6135" max="6138" width="16.140625" style="19" customWidth="1"/>
    <col min="6139" max="6144" width="15.7109375" style="19"/>
    <col min="6145" max="6145" width="21.28515625" style="19" bestFit="1" customWidth="1"/>
    <col min="6146" max="6146" width="15.140625" style="19" customWidth="1"/>
    <col min="6147" max="6150" width="16.140625" style="19" customWidth="1"/>
    <col min="6151" max="6388" width="15.7109375" style="19"/>
    <col min="6389" max="6389" width="19.140625" style="19" customWidth="1"/>
    <col min="6390" max="6390" width="15.140625" style="19" customWidth="1"/>
    <col min="6391" max="6394" width="16.140625" style="19" customWidth="1"/>
    <col min="6395" max="6400" width="15.7109375" style="19"/>
    <col min="6401" max="6401" width="21.28515625" style="19" bestFit="1" customWidth="1"/>
    <col min="6402" max="6402" width="15.140625" style="19" customWidth="1"/>
    <col min="6403" max="6406" width="16.140625" style="19" customWidth="1"/>
    <col min="6407" max="6644" width="15.7109375" style="19"/>
    <col min="6645" max="6645" width="19.140625" style="19" customWidth="1"/>
    <col min="6646" max="6646" width="15.140625" style="19" customWidth="1"/>
    <col min="6647" max="6650" width="16.140625" style="19" customWidth="1"/>
    <col min="6651" max="6656" width="15.7109375" style="19"/>
    <col min="6657" max="6657" width="21.28515625" style="19" bestFit="1" customWidth="1"/>
    <col min="6658" max="6658" width="15.140625" style="19" customWidth="1"/>
    <col min="6659" max="6662" width="16.140625" style="19" customWidth="1"/>
    <col min="6663" max="6900" width="15.7109375" style="19"/>
    <col min="6901" max="6901" width="19.140625" style="19" customWidth="1"/>
    <col min="6902" max="6902" width="15.140625" style="19" customWidth="1"/>
    <col min="6903" max="6906" width="16.140625" style="19" customWidth="1"/>
    <col min="6907" max="6912" width="15.7109375" style="19"/>
    <col min="6913" max="6913" width="21.28515625" style="19" bestFit="1" customWidth="1"/>
    <col min="6914" max="6914" width="15.140625" style="19" customWidth="1"/>
    <col min="6915" max="6918" width="16.140625" style="19" customWidth="1"/>
    <col min="6919" max="7156" width="15.7109375" style="19"/>
    <col min="7157" max="7157" width="19.140625" style="19" customWidth="1"/>
    <col min="7158" max="7158" width="15.140625" style="19" customWidth="1"/>
    <col min="7159" max="7162" width="16.140625" style="19" customWidth="1"/>
    <col min="7163" max="7168" width="15.7109375" style="19"/>
    <col min="7169" max="7169" width="21.28515625" style="19" bestFit="1" customWidth="1"/>
    <col min="7170" max="7170" width="15.140625" style="19" customWidth="1"/>
    <col min="7171" max="7174" width="16.140625" style="19" customWidth="1"/>
    <col min="7175" max="7412" width="15.7109375" style="19"/>
    <col min="7413" max="7413" width="19.140625" style="19" customWidth="1"/>
    <col min="7414" max="7414" width="15.140625" style="19" customWidth="1"/>
    <col min="7415" max="7418" width="16.140625" style="19" customWidth="1"/>
    <col min="7419" max="7424" width="15.7109375" style="19"/>
    <col min="7425" max="7425" width="21.28515625" style="19" bestFit="1" customWidth="1"/>
    <col min="7426" max="7426" width="15.140625" style="19" customWidth="1"/>
    <col min="7427" max="7430" width="16.140625" style="19" customWidth="1"/>
    <col min="7431" max="7668" width="15.7109375" style="19"/>
    <col min="7669" max="7669" width="19.140625" style="19" customWidth="1"/>
    <col min="7670" max="7670" width="15.140625" style="19" customWidth="1"/>
    <col min="7671" max="7674" width="16.140625" style="19" customWidth="1"/>
    <col min="7675" max="7680" width="15.7109375" style="19"/>
    <col min="7681" max="7681" width="21.28515625" style="19" bestFit="1" customWidth="1"/>
    <col min="7682" max="7682" width="15.140625" style="19" customWidth="1"/>
    <col min="7683" max="7686" width="16.140625" style="19" customWidth="1"/>
    <col min="7687" max="7924" width="15.7109375" style="19"/>
    <col min="7925" max="7925" width="19.140625" style="19" customWidth="1"/>
    <col min="7926" max="7926" width="15.140625" style="19" customWidth="1"/>
    <col min="7927" max="7930" width="16.140625" style="19" customWidth="1"/>
    <col min="7931" max="7936" width="15.7109375" style="19"/>
    <col min="7937" max="7937" width="21.28515625" style="19" bestFit="1" customWidth="1"/>
    <col min="7938" max="7938" width="15.140625" style="19" customWidth="1"/>
    <col min="7939" max="7942" width="16.140625" style="19" customWidth="1"/>
    <col min="7943" max="8180" width="15.7109375" style="19"/>
    <col min="8181" max="8181" width="19.140625" style="19" customWidth="1"/>
    <col min="8182" max="8182" width="15.140625" style="19" customWidth="1"/>
    <col min="8183" max="8186" width="16.140625" style="19" customWidth="1"/>
    <col min="8187" max="8192" width="15.7109375" style="19"/>
    <col min="8193" max="8193" width="21.28515625" style="19" bestFit="1" customWidth="1"/>
    <col min="8194" max="8194" width="15.140625" style="19" customWidth="1"/>
    <col min="8195" max="8198" width="16.140625" style="19" customWidth="1"/>
    <col min="8199" max="8436" width="15.7109375" style="19"/>
    <col min="8437" max="8437" width="19.140625" style="19" customWidth="1"/>
    <col min="8438" max="8438" width="15.140625" style="19" customWidth="1"/>
    <col min="8439" max="8442" width="16.140625" style="19" customWidth="1"/>
    <col min="8443" max="8448" width="15.7109375" style="19"/>
    <col min="8449" max="8449" width="21.28515625" style="19" bestFit="1" customWidth="1"/>
    <col min="8450" max="8450" width="15.140625" style="19" customWidth="1"/>
    <col min="8451" max="8454" width="16.140625" style="19" customWidth="1"/>
    <col min="8455" max="8692" width="15.7109375" style="19"/>
    <col min="8693" max="8693" width="19.140625" style="19" customWidth="1"/>
    <col min="8694" max="8694" width="15.140625" style="19" customWidth="1"/>
    <col min="8695" max="8698" width="16.140625" style="19" customWidth="1"/>
    <col min="8699" max="8704" width="15.7109375" style="19"/>
    <col min="8705" max="8705" width="21.28515625" style="19" bestFit="1" customWidth="1"/>
    <col min="8706" max="8706" width="15.140625" style="19" customWidth="1"/>
    <col min="8707" max="8710" width="16.140625" style="19" customWidth="1"/>
    <col min="8711" max="8948" width="15.7109375" style="19"/>
    <col min="8949" max="8949" width="19.140625" style="19" customWidth="1"/>
    <col min="8950" max="8950" width="15.140625" style="19" customWidth="1"/>
    <col min="8951" max="8954" width="16.140625" style="19" customWidth="1"/>
    <col min="8955" max="8960" width="15.7109375" style="19"/>
    <col min="8961" max="8961" width="21.28515625" style="19" bestFit="1" customWidth="1"/>
    <col min="8962" max="8962" width="15.140625" style="19" customWidth="1"/>
    <col min="8963" max="8966" width="16.140625" style="19" customWidth="1"/>
    <col min="8967" max="9204" width="15.7109375" style="19"/>
    <col min="9205" max="9205" width="19.140625" style="19" customWidth="1"/>
    <col min="9206" max="9206" width="15.140625" style="19" customWidth="1"/>
    <col min="9207" max="9210" width="16.140625" style="19" customWidth="1"/>
    <col min="9211" max="9216" width="15.7109375" style="19"/>
    <col min="9217" max="9217" width="21.28515625" style="19" bestFit="1" customWidth="1"/>
    <col min="9218" max="9218" width="15.140625" style="19" customWidth="1"/>
    <col min="9219" max="9222" width="16.140625" style="19" customWidth="1"/>
    <col min="9223" max="9460" width="15.7109375" style="19"/>
    <col min="9461" max="9461" width="19.140625" style="19" customWidth="1"/>
    <col min="9462" max="9462" width="15.140625" style="19" customWidth="1"/>
    <col min="9463" max="9466" width="16.140625" style="19" customWidth="1"/>
    <col min="9467" max="9472" width="15.7109375" style="19"/>
    <col min="9473" max="9473" width="21.28515625" style="19" bestFit="1" customWidth="1"/>
    <col min="9474" max="9474" width="15.140625" style="19" customWidth="1"/>
    <col min="9475" max="9478" width="16.140625" style="19" customWidth="1"/>
    <col min="9479" max="9716" width="15.7109375" style="19"/>
    <col min="9717" max="9717" width="19.140625" style="19" customWidth="1"/>
    <col min="9718" max="9718" width="15.140625" style="19" customWidth="1"/>
    <col min="9719" max="9722" width="16.140625" style="19" customWidth="1"/>
    <col min="9723" max="9728" width="15.7109375" style="19"/>
    <col min="9729" max="9729" width="21.28515625" style="19" bestFit="1" customWidth="1"/>
    <col min="9730" max="9730" width="15.140625" style="19" customWidth="1"/>
    <col min="9731" max="9734" width="16.140625" style="19" customWidth="1"/>
    <col min="9735" max="9972" width="15.7109375" style="19"/>
    <col min="9973" max="9973" width="19.140625" style="19" customWidth="1"/>
    <col min="9974" max="9974" width="15.140625" style="19" customWidth="1"/>
    <col min="9975" max="9978" width="16.140625" style="19" customWidth="1"/>
    <col min="9979" max="9984" width="15.7109375" style="19"/>
    <col min="9985" max="9985" width="21.28515625" style="19" bestFit="1" customWidth="1"/>
    <col min="9986" max="9986" width="15.140625" style="19" customWidth="1"/>
    <col min="9987" max="9990" width="16.140625" style="19" customWidth="1"/>
    <col min="9991" max="10228" width="15.7109375" style="19"/>
    <col min="10229" max="10229" width="19.140625" style="19" customWidth="1"/>
    <col min="10230" max="10230" width="15.140625" style="19" customWidth="1"/>
    <col min="10231" max="10234" width="16.140625" style="19" customWidth="1"/>
    <col min="10235" max="10240" width="15.7109375" style="19"/>
    <col min="10241" max="10241" width="21.28515625" style="19" bestFit="1" customWidth="1"/>
    <col min="10242" max="10242" width="15.140625" style="19" customWidth="1"/>
    <col min="10243" max="10246" width="16.140625" style="19" customWidth="1"/>
    <col min="10247" max="10484" width="15.7109375" style="19"/>
    <col min="10485" max="10485" width="19.140625" style="19" customWidth="1"/>
    <col min="10486" max="10486" width="15.140625" style="19" customWidth="1"/>
    <col min="10487" max="10490" width="16.140625" style="19" customWidth="1"/>
    <col min="10491" max="10496" width="15.7109375" style="19"/>
    <col min="10497" max="10497" width="21.28515625" style="19" bestFit="1" customWidth="1"/>
    <col min="10498" max="10498" width="15.140625" style="19" customWidth="1"/>
    <col min="10499" max="10502" width="16.140625" style="19" customWidth="1"/>
    <col min="10503" max="10740" width="15.7109375" style="19"/>
    <col min="10741" max="10741" width="19.140625" style="19" customWidth="1"/>
    <col min="10742" max="10742" width="15.140625" style="19" customWidth="1"/>
    <col min="10743" max="10746" width="16.140625" style="19" customWidth="1"/>
    <col min="10747" max="10752" width="15.7109375" style="19"/>
    <col min="10753" max="10753" width="21.28515625" style="19" bestFit="1" customWidth="1"/>
    <col min="10754" max="10754" width="15.140625" style="19" customWidth="1"/>
    <col min="10755" max="10758" width="16.140625" style="19" customWidth="1"/>
    <col min="10759" max="10996" width="15.7109375" style="19"/>
    <col min="10997" max="10997" width="19.140625" style="19" customWidth="1"/>
    <col min="10998" max="10998" width="15.140625" style="19" customWidth="1"/>
    <col min="10999" max="11002" width="16.140625" style="19" customWidth="1"/>
    <col min="11003" max="11008" width="15.7109375" style="19"/>
    <col min="11009" max="11009" width="21.28515625" style="19" bestFit="1" customWidth="1"/>
    <col min="11010" max="11010" width="15.140625" style="19" customWidth="1"/>
    <col min="11011" max="11014" width="16.140625" style="19" customWidth="1"/>
    <col min="11015" max="11252" width="15.7109375" style="19"/>
    <col min="11253" max="11253" width="19.140625" style="19" customWidth="1"/>
    <col min="11254" max="11254" width="15.140625" style="19" customWidth="1"/>
    <col min="11255" max="11258" width="16.140625" style="19" customWidth="1"/>
    <col min="11259" max="11264" width="15.7109375" style="19"/>
    <col min="11265" max="11265" width="21.28515625" style="19" bestFit="1" customWidth="1"/>
    <col min="11266" max="11266" width="15.140625" style="19" customWidth="1"/>
    <col min="11267" max="11270" width="16.140625" style="19" customWidth="1"/>
    <col min="11271" max="11508" width="15.7109375" style="19"/>
    <col min="11509" max="11509" width="19.140625" style="19" customWidth="1"/>
    <col min="11510" max="11510" width="15.140625" style="19" customWidth="1"/>
    <col min="11511" max="11514" width="16.140625" style="19" customWidth="1"/>
    <col min="11515" max="11520" width="15.7109375" style="19"/>
    <col min="11521" max="11521" width="21.28515625" style="19" bestFit="1" customWidth="1"/>
    <col min="11522" max="11522" width="15.140625" style="19" customWidth="1"/>
    <col min="11523" max="11526" width="16.140625" style="19" customWidth="1"/>
    <col min="11527" max="11764" width="15.7109375" style="19"/>
    <col min="11765" max="11765" width="19.140625" style="19" customWidth="1"/>
    <col min="11766" max="11766" width="15.140625" style="19" customWidth="1"/>
    <col min="11767" max="11770" width="16.140625" style="19" customWidth="1"/>
    <col min="11771" max="11776" width="15.7109375" style="19"/>
    <col min="11777" max="11777" width="21.28515625" style="19" bestFit="1" customWidth="1"/>
    <col min="11778" max="11778" width="15.140625" style="19" customWidth="1"/>
    <col min="11779" max="11782" width="16.140625" style="19" customWidth="1"/>
    <col min="11783" max="12020" width="15.7109375" style="19"/>
    <col min="12021" max="12021" width="19.140625" style="19" customWidth="1"/>
    <col min="12022" max="12022" width="15.140625" style="19" customWidth="1"/>
    <col min="12023" max="12026" width="16.140625" style="19" customWidth="1"/>
    <col min="12027" max="12032" width="15.7109375" style="19"/>
    <col min="12033" max="12033" width="21.28515625" style="19" bestFit="1" customWidth="1"/>
    <col min="12034" max="12034" width="15.140625" style="19" customWidth="1"/>
    <col min="12035" max="12038" width="16.140625" style="19" customWidth="1"/>
    <col min="12039" max="12276" width="15.7109375" style="19"/>
    <col min="12277" max="12277" width="19.140625" style="19" customWidth="1"/>
    <col min="12278" max="12278" width="15.140625" style="19" customWidth="1"/>
    <col min="12279" max="12282" width="16.140625" style="19" customWidth="1"/>
    <col min="12283" max="12288" width="15.7109375" style="19"/>
    <col min="12289" max="12289" width="21.28515625" style="19" bestFit="1" customWidth="1"/>
    <col min="12290" max="12290" width="15.140625" style="19" customWidth="1"/>
    <col min="12291" max="12294" width="16.140625" style="19" customWidth="1"/>
    <col min="12295" max="12532" width="15.7109375" style="19"/>
    <col min="12533" max="12533" width="19.140625" style="19" customWidth="1"/>
    <col min="12534" max="12534" width="15.140625" style="19" customWidth="1"/>
    <col min="12535" max="12538" width="16.140625" style="19" customWidth="1"/>
    <col min="12539" max="12544" width="15.7109375" style="19"/>
    <col min="12545" max="12545" width="21.28515625" style="19" bestFit="1" customWidth="1"/>
    <col min="12546" max="12546" width="15.140625" style="19" customWidth="1"/>
    <col min="12547" max="12550" width="16.140625" style="19" customWidth="1"/>
    <col min="12551" max="12788" width="15.7109375" style="19"/>
    <col min="12789" max="12789" width="19.140625" style="19" customWidth="1"/>
    <col min="12790" max="12790" width="15.140625" style="19" customWidth="1"/>
    <col min="12791" max="12794" width="16.140625" style="19" customWidth="1"/>
    <col min="12795" max="12800" width="15.7109375" style="19"/>
    <col min="12801" max="12801" width="21.28515625" style="19" bestFit="1" customWidth="1"/>
    <col min="12802" max="12802" width="15.140625" style="19" customWidth="1"/>
    <col min="12803" max="12806" width="16.140625" style="19" customWidth="1"/>
    <col min="12807" max="13044" width="15.7109375" style="19"/>
    <col min="13045" max="13045" width="19.140625" style="19" customWidth="1"/>
    <col min="13046" max="13046" width="15.140625" style="19" customWidth="1"/>
    <col min="13047" max="13050" width="16.140625" style="19" customWidth="1"/>
    <col min="13051" max="13056" width="15.7109375" style="19"/>
    <col min="13057" max="13057" width="21.28515625" style="19" bestFit="1" customWidth="1"/>
    <col min="13058" max="13058" width="15.140625" style="19" customWidth="1"/>
    <col min="13059" max="13062" width="16.140625" style="19" customWidth="1"/>
    <col min="13063" max="13300" width="15.7109375" style="19"/>
    <col min="13301" max="13301" width="19.140625" style="19" customWidth="1"/>
    <col min="13302" max="13302" width="15.140625" style="19" customWidth="1"/>
    <col min="13303" max="13306" width="16.140625" style="19" customWidth="1"/>
    <col min="13307" max="13312" width="15.7109375" style="19"/>
    <col min="13313" max="13313" width="21.28515625" style="19" bestFit="1" customWidth="1"/>
    <col min="13314" max="13314" width="15.140625" style="19" customWidth="1"/>
    <col min="13315" max="13318" width="16.140625" style="19" customWidth="1"/>
    <col min="13319" max="13556" width="15.7109375" style="19"/>
    <col min="13557" max="13557" width="19.140625" style="19" customWidth="1"/>
    <col min="13558" max="13558" width="15.140625" style="19" customWidth="1"/>
    <col min="13559" max="13562" width="16.140625" style="19" customWidth="1"/>
    <col min="13563" max="13568" width="15.7109375" style="19"/>
    <col min="13569" max="13569" width="21.28515625" style="19" bestFit="1" customWidth="1"/>
    <col min="13570" max="13570" width="15.140625" style="19" customWidth="1"/>
    <col min="13571" max="13574" width="16.140625" style="19" customWidth="1"/>
    <col min="13575" max="13812" width="15.7109375" style="19"/>
    <col min="13813" max="13813" width="19.140625" style="19" customWidth="1"/>
    <col min="13814" max="13814" width="15.140625" style="19" customWidth="1"/>
    <col min="13815" max="13818" width="16.140625" style="19" customWidth="1"/>
    <col min="13819" max="13824" width="15.7109375" style="19"/>
    <col min="13825" max="13825" width="21.28515625" style="19" bestFit="1" customWidth="1"/>
    <col min="13826" max="13826" width="15.140625" style="19" customWidth="1"/>
    <col min="13827" max="13830" width="16.140625" style="19" customWidth="1"/>
    <col min="13831" max="14068" width="15.7109375" style="19"/>
    <col min="14069" max="14069" width="19.140625" style="19" customWidth="1"/>
    <col min="14070" max="14070" width="15.140625" style="19" customWidth="1"/>
    <col min="14071" max="14074" width="16.140625" style="19" customWidth="1"/>
    <col min="14075" max="14080" width="15.7109375" style="19"/>
    <col min="14081" max="14081" width="21.28515625" style="19" bestFit="1" customWidth="1"/>
    <col min="14082" max="14082" width="15.140625" style="19" customWidth="1"/>
    <col min="14083" max="14086" width="16.140625" style="19" customWidth="1"/>
    <col min="14087" max="14324" width="15.7109375" style="19"/>
    <col min="14325" max="14325" width="19.140625" style="19" customWidth="1"/>
    <col min="14326" max="14326" width="15.140625" style="19" customWidth="1"/>
    <col min="14327" max="14330" width="16.140625" style="19" customWidth="1"/>
    <col min="14331" max="14336" width="15.7109375" style="19"/>
    <col min="14337" max="14337" width="21.28515625" style="19" bestFit="1" customWidth="1"/>
    <col min="14338" max="14338" width="15.140625" style="19" customWidth="1"/>
    <col min="14339" max="14342" width="16.140625" style="19" customWidth="1"/>
    <col min="14343" max="14580" width="15.7109375" style="19"/>
    <col min="14581" max="14581" width="19.140625" style="19" customWidth="1"/>
    <col min="14582" max="14582" width="15.140625" style="19" customWidth="1"/>
    <col min="14583" max="14586" width="16.140625" style="19" customWidth="1"/>
    <col min="14587" max="14592" width="15.7109375" style="19"/>
    <col min="14593" max="14593" width="21.28515625" style="19" bestFit="1" customWidth="1"/>
    <col min="14594" max="14594" width="15.140625" style="19" customWidth="1"/>
    <col min="14595" max="14598" width="16.140625" style="19" customWidth="1"/>
    <col min="14599" max="14836" width="15.7109375" style="19"/>
    <col min="14837" max="14837" width="19.140625" style="19" customWidth="1"/>
    <col min="14838" max="14838" width="15.140625" style="19" customWidth="1"/>
    <col min="14839" max="14842" width="16.140625" style="19" customWidth="1"/>
    <col min="14843" max="14848" width="15.7109375" style="19"/>
    <col min="14849" max="14849" width="21.28515625" style="19" bestFit="1" customWidth="1"/>
    <col min="14850" max="14850" width="15.140625" style="19" customWidth="1"/>
    <col min="14851" max="14854" width="16.140625" style="19" customWidth="1"/>
    <col min="14855" max="15092" width="15.7109375" style="19"/>
    <col min="15093" max="15093" width="19.140625" style="19" customWidth="1"/>
    <col min="15094" max="15094" width="15.140625" style="19" customWidth="1"/>
    <col min="15095" max="15098" width="16.140625" style="19" customWidth="1"/>
    <col min="15099" max="15104" width="15.7109375" style="19"/>
    <col min="15105" max="15105" width="21.28515625" style="19" bestFit="1" customWidth="1"/>
    <col min="15106" max="15106" width="15.140625" style="19" customWidth="1"/>
    <col min="15107" max="15110" width="16.140625" style="19" customWidth="1"/>
    <col min="15111" max="15348" width="15.7109375" style="19"/>
    <col min="15349" max="15349" width="19.140625" style="19" customWidth="1"/>
    <col min="15350" max="15350" width="15.140625" style="19" customWidth="1"/>
    <col min="15351" max="15354" width="16.140625" style="19" customWidth="1"/>
    <col min="15355" max="15360" width="15.7109375" style="19"/>
    <col min="15361" max="15361" width="21.28515625" style="19" bestFit="1" customWidth="1"/>
    <col min="15362" max="15362" width="15.140625" style="19" customWidth="1"/>
    <col min="15363" max="15366" width="16.140625" style="19" customWidth="1"/>
    <col min="15367" max="15604" width="15.7109375" style="19"/>
    <col min="15605" max="15605" width="19.140625" style="19" customWidth="1"/>
    <col min="15606" max="15606" width="15.140625" style="19" customWidth="1"/>
    <col min="15607" max="15610" width="16.140625" style="19" customWidth="1"/>
    <col min="15611" max="15616" width="15.7109375" style="19"/>
    <col min="15617" max="15617" width="21.28515625" style="19" bestFit="1" customWidth="1"/>
    <col min="15618" max="15618" width="15.140625" style="19" customWidth="1"/>
    <col min="15619" max="15622" width="16.140625" style="19" customWidth="1"/>
    <col min="15623" max="15860" width="15.7109375" style="19"/>
    <col min="15861" max="15861" width="19.140625" style="19" customWidth="1"/>
    <col min="15862" max="15862" width="15.140625" style="19" customWidth="1"/>
    <col min="15863" max="15866" width="16.140625" style="19" customWidth="1"/>
    <col min="15867" max="15872" width="15.7109375" style="19"/>
    <col min="15873" max="15873" width="21.28515625" style="19" bestFit="1" customWidth="1"/>
    <col min="15874" max="15874" width="15.140625" style="19" customWidth="1"/>
    <col min="15875" max="15878" width="16.140625" style="19" customWidth="1"/>
    <col min="15879" max="16116" width="15.7109375" style="19"/>
    <col min="16117" max="16117" width="19.140625" style="19" customWidth="1"/>
    <col min="16118" max="16118" width="15.140625" style="19" customWidth="1"/>
    <col min="16119" max="16122" width="16.140625" style="19" customWidth="1"/>
    <col min="16123" max="16128" width="15.7109375" style="19"/>
    <col min="16129" max="16129" width="21.28515625" style="19" bestFit="1" customWidth="1"/>
    <col min="16130" max="16130" width="15.140625" style="19" customWidth="1"/>
    <col min="16131" max="16134" width="16.140625" style="19" customWidth="1"/>
    <col min="16135" max="16372" width="15.7109375" style="19"/>
    <col min="16373" max="16373" width="19.140625" style="19" customWidth="1"/>
    <col min="16374" max="16374" width="15.140625" style="19" customWidth="1"/>
    <col min="16375" max="16378" width="16.140625" style="19" customWidth="1"/>
    <col min="16379" max="16384" width="15.7109375" style="19"/>
  </cols>
  <sheetData>
    <row r="1" spans="1:8" ht="33.75" customHeight="1" thickBot="1">
      <c r="A1" s="313" t="s">
        <v>324</v>
      </c>
      <c r="B1" s="313"/>
      <c r="C1" s="313"/>
      <c r="D1" s="313"/>
      <c r="E1" s="313"/>
      <c r="F1" s="313"/>
      <c r="G1" s="313"/>
    </row>
    <row r="2" spans="1:8" ht="68.25" customHeight="1" thickBot="1">
      <c r="A2" s="150" t="s">
        <v>68</v>
      </c>
      <c r="B2" s="150" t="s">
        <v>32</v>
      </c>
      <c r="C2" s="160" t="s">
        <v>197</v>
      </c>
      <c r="D2" s="160" t="s">
        <v>445</v>
      </c>
      <c r="E2" s="160" t="s">
        <v>186</v>
      </c>
      <c r="F2" s="160" t="s">
        <v>187</v>
      </c>
      <c r="G2" s="160" t="s">
        <v>323</v>
      </c>
    </row>
    <row r="3" spans="1:8" ht="21" customHeight="1" thickBot="1">
      <c r="A3" s="2">
        <v>1400</v>
      </c>
      <c r="B3" s="3">
        <f>SUM(B4:B36)</f>
        <v>11068557</v>
      </c>
      <c r="C3" s="3">
        <f t="shared" ref="C3:E3" si="0">SUM(C4:C36)</f>
        <v>6572227</v>
      </c>
      <c r="D3" s="3">
        <f t="shared" si="0"/>
        <v>1046643</v>
      </c>
      <c r="E3" s="3">
        <f t="shared" si="0"/>
        <v>56243</v>
      </c>
      <c r="F3" s="3">
        <v>3374227</v>
      </c>
      <c r="G3" s="3">
        <v>19217</v>
      </c>
    </row>
    <row r="4" spans="1:8" ht="21" customHeight="1" thickBot="1">
      <c r="A4" s="5" t="s">
        <v>41</v>
      </c>
      <c r="B4" s="10">
        <f>D4+C4+E4+F4+G4</f>
        <v>446003</v>
      </c>
      <c r="C4" s="7">
        <v>299336</v>
      </c>
      <c r="D4" s="6">
        <v>37674</v>
      </c>
      <c r="E4" s="7">
        <v>1362</v>
      </c>
      <c r="F4" s="6">
        <v>107610</v>
      </c>
      <c r="G4" s="7">
        <v>21</v>
      </c>
      <c r="H4" s="20"/>
    </row>
    <row r="5" spans="1:8" ht="21" customHeight="1" thickBot="1">
      <c r="A5" s="11" t="s">
        <v>42</v>
      </c>
      <c r="B5" s="29">
        <f t="shared" ref="B5:B36" si="1">D5+C5+E5+F5+G5</f>
        <v>237455</v>
      </c>
      <c r="C5" s="21">
        <v>142866</v>
      </c>
      <c r="D5" s="22">
        <v>28732</v>
      </c>
      <c r="E5" s="21">
        <v>319</v>
      </c>
      <c r="F5" s="22">
        <v>65468</v>
      </c>
      <c r="G5" s="21">
        <v>70</v>
      </c>
      <c r="H5" s="20"/>
    </row>
    <row r="6" spans="1:8" ht="21" customHeight="1" thickBot="1">
      <c r="A6" s="11" t="s">
        <v>43</v>
      </c>
      <c r="B6" s="29">
        <f t="shared" si="1"/>
        <v>119683</v>
      </c>
      <c r="C6" s="21">
        <v>65615</v>
      </c>
      <c r="D6" s="22">
        <v>23317</v>
      </c>
      <c r="E6" s="21">
        <v>101</v>
      </c>
      <c r="F6" s="22">
        <v>30650</v>
      </c>
      <c r="G6" s="21">
        <v>0</v>
      </c>
      <c r="H6" s="20"/>
    </row>
    <row r="7" spans="1:8" ht="21" customHeight="1" thickBot="1">
      <c r="A7" s="11" t="s">
        <v>0</v>
      </c>
      <c r="B7" s="29">
        <f t="shared" si="1"/>
        <v>837451</v>
      </c>
      <c r="C7" s="21">
        <v>512891</v>
      </c>
      <c r="D7" s="22">
        <v>86163</v>
      </c>
      <c r="E7" s="21">
        <v>14431</v>
      </c>
      <c r="F7" s="22">
        <v>223400</v>
      </c>
      <c r="G7" s="21">
        <v>566</v>
      </c>
      <c r="H7" s="20"/>
    </row>
    <row r="8" spans="1:8" ht="21" customHeight="1" thickBot="1">
      <c r="A8" s="11" t="s">
        <v>33</v>
      </c>
      <c r="B8" s="29">
        <f t="shared" si="1"/>
        <v>337291</v>
      </c>
      <c r="C8" s="21">
        <v>247083</v>
      </c>
      <c r="D8" s="22">
        <v>21827</v>
      </c>
      <c r="E8" s="21">
        <v>2045</v>
      </c>
      <c r="F8" s="22">
        <v>66033</v>
      </c>
      <c r="G8" s="21">
        <v>303</v>
      </c>
      <c r="H8" s="20"/>
    </row>
    <row r="9" spans="1:8" ht="21" customHeight="1" thickBot="1">
      <c r="A9" s="11" t="s">
        <v>44</v>
      </c>
      <c r="B9" s="29">
        <f t="shared" si="1"/>
        <v>77483</v>
      </c>
      <c r="C9" s="21">
        <v>30081</v>
      </c>
      <c r="D9" s="22">
        <v>5606</v>
      </c>
      <c r="E9" s="21">
        <v>562</v>
      </c>
      <c r="F9" s="22">
        <v>40508</v>
      </c>
      <c r="G9" s="21">
        <v>726</v>
      </c>
      <c r="H9" s="20"/>
    </row>
    <row r="10" spans="1:8" ht="21" customHeight="1" thickBot="1">
      <c r="A10" s="11" t="s">
        <v>1</v>
      </c>
      <c r="B10" s="29">
        <f t="shared" si="1"/>
        <v>337468</v>
      </c>
      <c r="C10" s="21">
        <v>85564</v>
      </c>
      <c r="D10" s="22">
        <v>39585</v>
      </c>
      <c r="E10" s="21">
        <v>1138</v>
      </c>
      <c r="F10" s="22">
        <v>210903</v>
      </c>
      <c r="G10" s="21">
        <v>278</v>
      </c>
      <c r="H10" s="20"/>
    </row>
    <row r="11" spans="1:8" ht="21" customHeight="1" thickBot="1">
      <c r="A11" s="11" t="s">
        <v>45</v>
      </c>
      <c r="B11" s="29">
        <f t="shared" si="1"/>
        <v>89590</v>
      </c>
      <c r="C11" s="21">
        <v>52235</v>
      </c>
      <c r="D11" s="22">
        <v>6954</v>
      </c>
      <c r="E11" s="21">
        <v>1</v>
      </c>
      <c r="F11" s="22">
        <v>30373</v>
      </c>
      <c r="G11" s="21">
        <v>27</v>
      </c>
      <c r="H11" s="20"/>
    </row>
    <row r="12" spans="1:8" ht="21" customHeight="1" thickBot="1">
      <c r="A12" s="11" t="s">
        <v>46</v>
      </c>
      <c r="B12" s="29">
        <f t="shared" si="1"/>
        <v>95926</v>
      </c>
      <c r="C12" s="21">
        <v>45205</v>
      </c>
      <c r="D12" s="22">
        <v>10375</v>
      </c>
      <c r="E12" s="21">
        <v>234</v>
      </c>
      <c r="F12" s="22">
        <v>40106</v>
      </c>
      <c r="G12" s="21">
        <v>6</v>
      </c>
      <c r="H12" s="20"/>
    </row>
    <row r="13" spans="1:8" ht="21" customHeight="1" thickBot="1">
      <c r="A13" s="11" t="s">
        <v>47</v>
      </c>
      <c r="B13" s="29">
        <f t="shared" si="1"/>
        <v>733690</v>
      </c>
      <c r="C13" s="21">
        <v>413970</v>
      </c>
      <c r="D13" s="22">
        <v>70147</v>
      </c>
      <c r="E13" s="21">
        <v>1661</v>
      </c>
      <c r="F13" s="22">
        <v>236419</v>
      </c>
      <c r="G13" s="21">
        <v>11493</v>
      </c>
      <c r="H13" s="20"/>
    </row>
    <row r="14" spans="1:8" ht="21" customHeight="1" thickBot="1">
      <c r="A14" s="11" t="s">
        <v>28</v>
      </c>
      <c r="B14" s="29">
        <f t="shared" si="1"/>
        <v>75451</v>
      </c>
      <c r="C14" s="21">
        <v>40209</v>
      </c>
      <c r="D14" s="22">
        <v>6253</v>
      </c>
      <c r="E14" s="21">
        <v>230</v>
      </c>
      <c r="F14" s="22">
        <v>28750</v>
      </c>
      <c r="G14" s="21">
        <v>9</v>
      </c>
      <c r="H14" s="20"/>
    </row>
    <row r="15" spans="1:8" ht="21" customHeight="1" thickBot="1">
      <c r="A15" s="11" t="s">
        <v>2</v>
      </c>
      <c r="B15" s="29">
        <f t="shared" si="1"/>
        <v>797418</v>
      </c>
      <c r="C15" s="21">
        <v>301935</v>
      </c>
      <c r="D15" s="22">
        <v>92938</v>
      </c>
      <c r="E15" s="21">
        <v>4010</v>
      </c>
      <c r="F15" s="22">
        <v>398528</v>
      </c>
      <c r="G15" s="21">
        <v>7</v>
      </c>
      <c r="H15" s="20"/>
    </row>
    <row r="16" spans="1:8" ht="21" customHeight="1" thickBot="1">
      <c r="A16" s="11" t="s">
        <v>3</v>
      </c>
      <c r="B16" s="29">
        <f t="shared" si="1"/>
        <v>130883</v>
      </c>
      <c r="C16" s="21">
        <v>89237</v>
      </c>
      <c r="D16" s="22">
        <v>11062</v>
      </c>
      <c r="E16" s="21">
        <v>184</v>
      </c>
      <c r="F16" s="22">
        <v>30397</v>
      </c>
      <c r="G16" s="21">
        <v>3</v>
      </c>
      <c r="H16" s="20"/>
    </row>
    <row r="17" spans="1:8" ht="21" customHeight="1" thickBot="1">
      <c r="A17" s="11" t="s">
        <v>4</v>
      </c>
      <c r="B17" s="29">
        <f t="shared" si="1"/>
        <v>135413</v>
      </c>
      <c r="C17" s="21">
        <v>88508</v>
      </c>
      <c r="D17" s="22">
        <v>13420</v>
      </c>
      <c r="E17" s="21">
        <v>588</v>
      </c>
      <c r="F17" s="22">
        <v>32829</v>
      </c>
      <c r="G17" s="21">
        <v>68</v>
      </c>
      <c r="H17" s="20"/>
    </row>
    <row r="18" spans="1:8" ht="21" customHeight="1" thickBot="1">
      <c r="A18" s="11" t="s">
        <v>48</v>
      </c>
      <c r="B18" s="29">
        <f t="shared" si="1"/>
        <v>196127</v>
      </c>
      <c r="C18" s="21">
        <v>98542</v>
      </c>
      <c r="D18" s="22">
        <v>20068</v>
      </c>
      <c r="E18" s="21">
        <v>945</v>
      </c>
      <c r="F18" s="22">
        <v>76559</v>
      </c>
      <c r="G18" s="21">
        <v>13</v>
      </c>
      <c r="H18" s="20"/>
    </row>
    <row r="19" spans="1:8" ht="21" customHeight="1" thickBot="1">
      <c r="A19" s="11" t="s">
        <v>49</v>
      </c>
      <c r="B19" s="29">
        <f t="shared" si="1"/>
        <v>1105761</v>
      </c>
      <c r="C19" s="21">
        <v>748715</v>
      </c>
      <c r="D19" s="22">
        <v>43439</v>
      </c>
      <c r="E19" s="21">
        <v>12195</v>
      </c>
      <c r="F19" s="22">
        <v>300973</v>
      </c>
      <c r="G19" s="21">
        <v>439</v>
      </c>
      <c r="H19" s="20"/>
    </row>
    <row r="20" spans="1:8" ht="21" customHeight="1" thickBot="1">
      <c r="A20" s="11" t="s">
        <v>50</v>
      </c>
      <c r="B20" s="29">
        <f t="shared" si="1"/>
        <v>535751</v>
      </c>
      <c r="C20" s="21">
        <v>402515</v>
      </c>
      <c r="D20" s="22">
        <v>49205</v>
      </c>
      <c r="E20" s="21">
        <v>751</v>
      </c>
      <c r="F20" s="22">
        <v>83170</v>
      </c>
      <c r="G20" s="21">
        <v>110</v>
      </c>
      <c r="H20" s="20"/>
    </row>
    <row r="21" spans="1:8" ht="21" customHeight="1" thickBot="1">
      <c r="A21" s="11" t="s">
        <v>51</v>
      </c>
      <c r="B21" s="29">
        <f t="shared" si="1"/>
        <v>1138505</v>
      </c>
      <c r="C21" s="21">
        <v>860230</v>
      </c>
      <c r="D21" s="22">
        <v>32423</v>
      </c>
      <c r="E21" s="21">
        <v>1541</v>
      </c>
      <c r="F21" s="22">
        <v>243459</v>
      </c>
      <c r="G21" s="21">
        <v>852</v>
      </c>
      <c r="H21" s="20"/>
    </row>
    <row r="22" spans="1:8" ht="21" customHeight="1" thickBot="1">
      <c r="A22" s="11" t="s">
        <v>5</v>
      </c>
      <c r="B22" s="29">
        <f t="shared" si="1"/>
        <v>524095</v>
      </c>
      <c r="C22" s="21">
        <v>310210</v>
      </c>
      <c r="D22" s="22">
        <v>53209</v>
      </c>
      <c r="E22" s="21">
        <v>1284</v>
      </c>
      <c r="F22" s="22">
        <v>159137</v>
      </c>
      <c r="G22" s="21">
        <v>255</v>
      </c>
      <c r="H22" s="20"/>
    </row>
    <row r="23" spans="1:8" ht="21" customHeight="1" thickBot="1">
      <c r="A23" s="11" t="s">
        <v>52</v>
      </c>
      <c r="B23" s="29">
        <f t="shared" si="1"/>
        <v>185670</v>
      </c>
      <c r="C23" s="21">
        <v>131385</v>
      </c>
      <c r="D23" s="22">
        <v>15219</v>
      </c>
      <c r="E23" s="21">
        <v>770</v>
      </c>
      <c r="F23" s="22">
        <v>38273</v>
      </c>
      <c r="G23" s="21">
        <v>23</v>
      </c>
      <c r="H23" s="20"/>
    </row>
    <row r="24" spans="1:8" ht="21" customHeight="1" thickBot="1">
      <c r="A24" s="11" t="s">
        <v>6</v>
      </c>
      <c r="B24" s="29">
        <f t="shared" si="1"/>
        <v>150904</v>
      </c>
      <c r="C24" s="21">
        <v>102732</v>
      </c>
      <c r="D24" s="22">
        <v>10962</v>
      </c>
      <c r="E24" s="21">
        <v>595</v>
      </c>
      <c r="F24" s="22">
        <v>35824</v>
      </c>
      <c r="G24" s="21">
        <v>791</v>
      </c>
      <c r="H24" s="20"/>
    </row>
    <row r="25" spans="1:8" ht="21" customHeight="1" thickBot="1">
      <c r="A25" s="11" t="s">
        <v>53</v>
      </c>
      <c r="B25" s="29">
        <f t="shared" si="1"/>
        <v>123556</v>
      </c>
      <c r="C25" s="21">
        <v>70885</v>
      </c>
      <c r="D25" s="22">
        <v>14313</v>
      </c>
      <c r="E25" s="21">
        <v>579</v>
      </c>
      <c r="F25" s="22">
        <v>36895</v>
      </c>
      <c r="G25" s="21">
        <v>884</v>
      </c>
      <c r="H25" s="20"/>
    </row>
    <row r="26" spans="1:8" ht="21" customHeight="1" thickBot="1">
      <c r="A26" s="11" t="s">
        <v>54</v>
      </c>
      <c r="B26" s="29">
        <f t="shared" si="1"/>
        <v>413200</v>
      </c>
      <c r="C26" s="21">
        <v>201275</v>
      </c>
      <c r="D26" s="22">
        <v>42589</v>
      </c>
      <c r="E26" s="21">
        <v>446</v>
      </c>
      <c r="F26" s="22">
        <v>168723</v>
      </c>
      <c r="G26" s="21">
        <v>167</v>
      </c>
      <c r="H26" s="20"/>
    </row>
    <row r="27" spans="1:8" ht="21" customHeight="1" thickBot="1">
      <c r="A27" s="11" t="s">
        <v>55</v>
      </c>
      <c r="B27" s="29">
        <f t="shared" si="1"/>
        <v>159485</v>
      </c>
      <c r="C27" s="21">
        <v>84812</v>
      </c>
      <c r="D27" s="22">
        <v>12253</v>
      </c>
      <c r="E27" s="21">
        <v>967</v>
      </c>
      <c r="F27" s="22">
        <v>61452</v>
      </c>
      <c r="G27" s="21">
        <v>1</v>
      </c>
      <c r="H27" s="20"/>
    </row>
    <row r="28" spans="1:8" ht="21" customHeight="1" thickBot="1">
      <c r="A28" s="11" t="s">
        <v>56</v>
      </c>
      <c r="B28" s="29">
        <f t="shared" si="1"/>
        <v>94030</v>
      </c>
      <c r="C28" s="21">
        <v>36178</v>
      </c>
      <c r="D28" s="22">
        <v>6238</v>
      </c>
      <c r="E28" s="21">
        <v>437</v>
      </c>
      <c r="F28" s="22">
        <v>51175</v>
      </c>
      <c r="G28" s="21">
        <v>2</v>
      </c>
      <c r="H28" s="20"/>
    </row>
    <row r="29" spans="1:8" ht="21" customHeight="1" thickBot="1">
      <c r="A29" s="11" t="s">
        <v>7</v>
      </c>
      <c r="B29" s="29">
        <f t="shared" si="1"/>
        <v>191022</v>
      </c>
      <c r="C29" s="21">
        <v>94485</v>
      </c>
      <c r="D29" s="22">
        <v>48336</v>
      </c>
      <c r="E29" s="21">
        <v>152</v>
      </c>
      <c r="F29" s="22">
        <v>47975</v>
      </c>
      <c r="G29" s="21">
        <v>74</v>
      </c>
      <c r="H29" s="20"/>
    </row>
    <row r="30" spans="1:8" ht="21" customHeight="1" thickBot="1">
      <c r="A30" s="11" t="s">
        <v>57</v>
      </c>
      <c r="B30" s="29">
        <f t="shared" si="1"/>
        <v>266462</v>
      </c>
      <c r="C30" s="21">
        <v>170775</v>
      </c>
      <c r="D30" s="22">
        <v>36625</v>
      </c>
      <c r="E30" s="21">
        <v>1700</v>
      </c>
      <c r="F30" s="22">
        <v>55904</v>
      </c>
      <c r="G30" s="21">
        <v>1458</v>
      </c>
      <c r="H30" s="20"/>
    </row>
    <row r="31" spans="1:8" ht="21" customHeight="1" thickBot="1">
      <c r="A31" s="11" t="s">
        <v>8</v>
      </c>
      <c r="B31" s="29">
        <f t="shared" si="1"/>
        <v>144283</v>
      </c>
      <c r="C31" s="21">
        <v>73157</v>
      </c>
      <c r="D31" s="22">
        <v>13978</v>
      </c>
      <c r="E31" s="21">
        <v>565</v>
      </c>
      <c r="F31" s="22">
        <v>56218</v>
      </c>
      <c r="G31" s="21">
        <v>365</v>
      </c>
      <c r="H31" s="20"/>
    </row>
    <row r="32" spans="1:8" ht="21" customHeight="1" thickBot="1">
      <c r="A32" s="11" t="s">
        <v>9</v>
      </c>
      <c r="B32" s="29">
        <f t="shared" si="1"/>
        <v>432817</v>
      </c>
      <c r="C32" s="21">
        <v>231312</v>
      </c>
      <c r="D32" s="22">
        <v>98725</v>
      </c>
      <c r="E32" s="21">
        <v>1166</v>
      </c>
      <c r="F32" s="22">
        <v>101533</v>
      </c>
      <c r="G32" s="21">
        <v>81</v>
      </c>
      <c r="H32" s="20"/>
    </row>
    <row r="33" spans="1:8" ht="21" customHeight="1" thickBot="1">
      <c r="A33" s="11" t="s">
        <v>58</v>
      </c>
      <c r="B33" s="29">
        <f t="shared" si="1"/>
        <v>236174</v>
      </c>
      <c r="C33" s="21">
        <v>152705</v>
      </c>
      <c r="D33" s="22">
        <v>16585</v>
      </c>
      <c r="E33" s="21">
        <v>885</v>
      </c>
      <c r="F33" s="22">
        <v>65994</v>
      </c>
      <c r="G33" s="21">
        <v>5</v>
      </c>
      <c r="H33" s="20"/>
    </row>
    <row r="34" spans="1:8" ht="21" customHeight="1" thickBot="1">
      <c r="A34" s="11" t="s">
        <v>10</v>
      </c>
      <c r="B34" s="29">
        <f t="shared" si="1"/>
        <v>310174</v>
      </c>
      <c r="C34" s="21">
        <v>141540</v>
      </c>
      <c r="D34" s="22">
        <v>40050</v>
      </c>
      <c r="E34" s="21">
        <v>1686</v>
      </c>
      <c r="F34" s="22">
        <v>126872</v>
      </c>
      <c r="G34" s="21">
        <v>26</v>
      </c>
      <c r="H34" s="20"/>
    </row>
    <row r="35" spans="1:8" ht="21" customHeight="1" thickBot="1">
      <c r="A35" s="11" t="s">
        <v>11</v>
      </c>
      <c r="B35" s="29">
        <f t="shared" si="1"/>
        <v>148827</v>
      </c>
      <c r="C35" s="21">
        <v>83410</v>
      </c>
      <c r="D35" s="22">
        <v>22528</v>
      </c>
      <c r="E35" s="21">
        <v>880</v>
      </c>
      <c r="F35" s="22">
        <v>41960</v>
      </c>
      <c r="G35" s="21">
        <v>49</v>
      </c>
      <c r="H35" s="20"/>
    </row>
    <row r="36" spans="1:8" ht="21" customHeight="1" thickBot="1">
      <c r="A36" s="11" t="s">
        <v>59</v>
      </c>
      <c r="B36" s="29">
        <f t="shared" si="1"/>
        <v>260509</v>
      </c>
      <c r="C36" s="21">
        <v>162629</v>
      </c>
      <c r="D36" s="22">
        <v>15845</v>
      </c>
      <c r="E36" s="21">
        <v>1833</v>
      </c>
      <c r="F36" s="22">
        <v>80157</v>
      </c>
      <c r="G36" s="21">
        <v>45</v>
      </c>
      <c r="H36" s="20"/>
    </row>
    <row r="37" spans="1:8" ht="22.5" customHeight="1">
      <c r="A37" s="314"/>
      <c r="B37" s="314"/>
      <c r="C37" s="314"/>
      <c r="D37" s="314"/>
      <c r="E37" s="314"/>
      <c r="F37" s="314"/>
      <c r="G37" s="314"/>
      <c r="H37" s="20"/>
    </row>
    <row r="38" spans="1:8" ht="12.75" customHeight="1">
      <c r="A38" s="157"/>
      <c r="B38" s="158"/>
      <c r="C38" s="158"/>
      <c r="D38" s="158"/>
      <c r="E38" s="158"/>
      <c r="F38" s="158"/>
      <c r="G38" s="158"/>
      <c r="H38" s="159"/>
    </row>
    <row r="39" spans="1:8" ht="12.75" customHeight="1">
      <c r="A39" s="157"/>
      <c r="B39" s="158"/>
      <c r="C39" s="158"/>
      <c r="D39" s="158"/>
      <c r="E39" s="158"/>
      <c r="F39" s="158"/>
      <c r="G39" s="158"/>
      <c r="H39" s="159"/>
    </row>
    <row r="40" spans="1:8" ht="12.75" customHeight="1">
      <c r="A40" s="26"/>
      <c r="B40" s="151"/>
      <c r="C40" s="151"/>
      <c r="D40" s="151"/>
      <c r="E40" s="151"/>
      <c r="F40" s="151"/>
      <c r="G40" s="151"/>
    </row>
    <row r="41" spans="1:8" ht="12.75" customHeight="1">
      <c r="A41" s="26"/>
      <c r="B41" s="151"/>
      <c r="C41" s="151"/>
      <c r="D41" s="151"/>
      <c r="E41" s="151"/>
      <c r="F41" s="151"/>
      <c r="G41" s="151"/>
    </row>
  </sheetData>
  <mergeCells count="2">
    <mergeCell ref="A1:G1"/>
    <mergeCell ref="A37:G37"/>
  </mergeCells>
  <printOptions horizontalCentered="1" verticalCentered="1"/>
  <pageMargins left="0.39370078740157483" right="0.59055118110236227" top="0.19685039370078741" bottom="0.39370078740157483" header="0" footer="0"/>
  <pageSetup paperSize="9" scale="87" orientation="portrait" r:id="rId1"/>
  <headerFooter alignWithMargins="0"/>
  <rowBreaks count="1" manualBreakCount="1">
    <brk id="36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DA1E4-E534-4A1D-BA31-7BEAFFEF01C9}">
  <sheetPr>
    <tabColor rgb="FF91DB91"/>
  </sheetPr>
  <dimension ref="A1:I78"/>
  <sheetViews>
    <sheetView rightToLeft="1" view="pageBreakPreview" zoomScaleNormal="100" zoomScaleSheetLayoutView="100" workbookViewId="0">
      <selection sqref="A1:H1"/>
    </sheetView>
  </sheetViews>
  <sheetFormatPr defaultRowHeight="12.75"/>
  <cols>
    <col min="1" max="1" width="17.85546875" style="289" customWidth="1"/>
    <col min="2" max="2" width="31.7109375" style="289" customWidth="1"/>
    <col min="3" max="6" width="14.7109375" style="289" customWidth="1"/>
    <col min="7" max="7" width="14.85546875" style="289" customWidth="1"/>
    <col min="8" max="8" width="9.140625" style="289"/>
    <col min="9" max="9" width="12.28515625" style="289" customWidth="1"/>
    <col min="10" max="16384" width="9.140625" style="289"/>
  </cols>
  <sheetData>
    <row r="1" spans="1:9" ht="35.25" customHeight="1" thickBot="1">
      <c r="A1" s="556" t="s">
        <v>1079</v>
      </c>
      <c r="B1" s="557"/>
      <c r="C1" s="557"/>
      <c r="D1" s="557"/>
      <c r="E1" s="557"/>
      <c r="F1" s="557"/>
      <c r="I1" s="729"/>
    </row>
    <row r="2" spans="1:9" ht="50.25" customHeight="1">
      <c r="A2" s="646" t="s">
        <v>493</v>
      </c>
      <c r="B2" s="699" t="s">
        <v>1036</v>
      </c>
      <c r="C2" s="489" t="s">
        <v>1075</v>
      </c>
      <c r="D2" s="700" t="s">
        <v>1076</v>
      </c>
      <c r="E2" s="700" t="s">
        <v>1077</v>
      </c>
      <c r="F2" s="700" t="s">
        <v>1078</v>
      </c>
    </row>
    <row r="3" spans="1:9" ht="21.75" thickBot="1">
      <c r="A3" s="558" t="s">
        <v>498</v>
      </c>
      <c r="B3" s="558">
        <v>1400</v>
      </c>
      <c r="C3" s="558">
        <v>342183</v>
      </c>
      <c r="D3" s="558">
        <v>221313</v>
      </c>
      <c r="E3" s="558">
        <v>105067</v>
      </c>
      <c r="F3" s="558">
        <v>15803</v>
      </c>
    </row>
    <row r="4" spans="1:9" ht="19.5" customHeight="1" thickBot="1">
      <c r="A4" s="653" t="s">
        <v>469</v>
      </c>
      <c r="B4" s="702" t="s">
        <v>991</v>
      </c>
      <c r="C4" s="730">
        <v>4016</v>
      </c>
      <c r="D4" s="731">
        <v>2742</v>
      </c>
      <c r="E4" s="732">
        <v>1274</v>
      </c>
      <c r="F4" s="731">
        <v>0</v>
      </c>
      <c r="G4" s="733"/>
    </row>
    <row r="5" spans="1:9" ht="18.75" customHeight="1" thickBot="1">
      <c r="A5" s="658"/>
      <c r="B5" s="669" t="s">
        <v>992</v>
      </c>
      <c r="C5" s="706">
        <v>9060</v>
      </c>
      <c r="D5" s="734">
        <v>8085</v>
      </c>
      <c r="E5" s="735">
        <v>804</v>
      </c>
      <c r="F5" s="734">
        <v>171</v>
      </c>
      <c r="G5" s="733"/>
    </row>
    <row r="6" spans="1:9" ht="21.75" thickBot="1">
      <c r="A6" s="709" t="s">
        <v>262</v>
      </c>
      <c r="B6" s="664" t="s">
        <v>993</v>
      </c>
      <c r="C6" s="706">
        <v>9105</v>
      </c>
      <c r="D6" s="734">
        <v>5909</v>
      </c>
      <c r="E6" s="735">
        <v>2504</v>
      </c>
      <c r="F6" s="734">
        <v>692</v>
      </c>
      <c r="G6" s="733"/>
    </row>
    <row r="7" spans="1:9" ht="21.75" thickBot="1">
      <c r="A7" s="710"/>
      <c r="B7" s="702" t="s">
        <v>519</v>
      </c>
      <c r="C7" s="706">
        <v>690</v>
      </c>
      <c r="D7" s="734">
        <v>209</v>
      </c>
      <c r="E7" s="735">
        <v>253</v>
      </c>
      <c r="F7" s="734">
        <v>228</v>
      </c>
      <c r="G7" s="733"/>
    </row>
    <row r="8" spans="1:9" ht="21.75" thickBot="1">
      <c r="A8" s="653" t="s">
        <v>13</v>
      </c>
      <c r="B8" s="654" t="s">
        <v>1037</v>
      </c>
      <c r="C8" s="706">
        <v>5545</v>
      </c>
      <c r="D8" s="734">
        <v>2943</v>
      </c>
      <c r="E8" s="735">
        <v>2474</v>
      </c>
      <c r="F8" s="734">
        <v>128</v>
      </c>
      <c r="G8" s="733"/>
    </row>
    <row r="9" spans="1:9" ht="21.75" thickBot="1">
      <c r="A9" s="658"/>
      <c r="B9" s="659" t="s">
        <v>1038</v>
      </c>
      <c r="C9" s="706">
        <v>2308</v>
      </c>
      <c r="D9" s="734">
        <v>876</v>
      </c>
      <c r="E9" s="735">
        <v>1269</v>
      </c>
      <c r="F9" s="734">
        <v>163</v>
      </c>
      <c r="G9" s="733"/>
    </row>
    <row r="10" spans="1:9" ht="18.75" customHeight="1" thickBot="1">
      <c r="A10" s="736" t="s">
        <v>0</v>
      </c>
      <c r="B10" s="664" t="s">
        <v>1039</v>
      </c>
      <c r="C10" s="706">
        <v>17171</v>
      </c>
      <c r="D10" s="734">
        <v>15012</v>
      </c>
      <c r="E10" s="735">
        <v>1719</v>
      </c>
      <c r="F10" s="734">
        <v>440</v>
      </c>
      <c r="G10" s="733"/>
    </row>
    <row r="11" spans="1:9" ht="18.75" customHeight="1" thickBot="1">
      <c r="A11" s="737"/>
      <c r="B11" s="654" t="s">
        <v>1040</v>
      </c>
      <c r="C11" s="706">
        <v>10262</v>
      </c>
      <c r="D11" s="734">
        <v>8259</v>
      </c>
      <c r="E11" s="735">
        <v>1942</v>
      </c>
      <c r="F11" s="734">
        <v>61</v>
      </c>
      <c r="G11" s="733"/>
    </row>
    <row r="12" spans="1:9" ht="21.75" thickBot="1">
      <c r="A12" s="738"/>
      <c r="B12" s="668" t="s">
        <v>1041</v>
      </c>
      <c r="C12" s="706">
        <v>8552</v>
      </c>
      <c r="D12" s="734">
        <v>7348</v>
      </c>
      <c r="E12" s="735">
        <v>1201</v>
      </c>
      <c r="F12" s="734">
        <v>3</v>
      </c>
      <c r="G12" s="733"/>
    </row>
    <row r="13" spans="1:9" ht="21.75" thickBot="1">
      <c r="A13" s="701" t="s">
        <v>33</v>
      </c>
      <c r="B13" s="702" t="s">
        <v>994</v>
      </c>
      <c r="C13" s="706">
        <v>2355</v>
      </c>
      <c r="D13" s="734">
        <v>936</v>
      </c>
      <c r="E13" s="735">
        <v>1412</v>
      </c>
      <c r="F13" s="734">
        <v>7</v>
      </c>
      <c r="G13" s="733"/>
    </row>
    <row r="14" spans="1:9" ht="21.75" thickBot="1">
      <c r="A14" s="701"/>
      <c r="B14" s="676" t="s">
        <v>1042</v>
      </c>
      <c r="C14" s="706">
        <v>1516</v>
      </c>
      <c r="D14" s="734">
        <v>132</v>
      </c>
      <c r="E14" s="735">
        <v>0</v>
      </c>
      <c r="F14" s="734">
        <v>1384</v>
      </c>
      <c r="G14" s="733"/>
    </row>
    <row r="15" spans="1:9" ht="25.5" customHeight="1" thickBot="1">
      <c r="A15" s="663" t="s">
        <v>122</v>
      </c>
      <c r="B15" s="664" t="s">
        <v>1080</v>
      </c>
      <c r="C15" s="706">
        <v>1459</v>
      </c>
      <c r="D15" s="734">
        <v>349</v>
      </c>
      <c r="E15" s="735">
        <v>175</v>
      </c>
      <c r="F15" s="734">
        <v>935</v>
      </c>
      <c r="G15" s="733"/>
    </row>
    <row r="16" spans="1:9" ht="21.75" thickBot="1">
      <c r="A16" s="653" t="s">
        <v>16</v>
      </c>
      <c r="B16" s="678" t="s">
        <v>1044</v>
      </c>
      <c r="C16" s="706">
        <v>8019</v>
      </c>
      <c r="D16" s="734">
        <v>5329</v>
      </c>
      <c r="E16" s="735">
        <v>1606</v>
      </c>
      <c r="F16" s="734">
        <v>1084</v>
      </c>
      <c r="G16" s="733"/>
    </row>
    <row r="17" spans="1:7" ht="21.75" thickBot="1">
      <c r="A17" s="737"/>
      <c r="B17" s="670" t="s">
        <v>1045</v>
      </c>
      <c r="C17" s="706">
        <v>1602</v>
      </c>
      <c r="D17" s="734">
        <v>645</v>
      </c>
      <c r="E17" s="735">
        <v>903</v>
      </c>
      <c r="F17" s="734">
        <v>54</v>
      </c>
      <c r="G17" s="733"/>
    </row>
    <row r="18" spans="1:7" ht="21.75" thickBot="1">
      <c r="A18" s="658"/>
      <c r="B18" s="659" t="s">
        <v>1046</v>
      </c>
      <c r="C18" s="706">
        <v>1249</v>
      </c>
      <c r="D18" s="734">
        <v>771</v>
      </c>
      <c r="E18" s="735">
        <v>473</v>
      </c>
      <c r="F18" s="734">
        <v>5</v>
      </c>
      <c r="G18" s="733"/>
    </row>
    <row r="19" spans="1:7" ht="18.75" customHeight="1" thickBot="1">
      <c r="A19" s="736" t="s">
        <v>971</v>
      </c>
      <c r="B19" s="712" t="s">
        <v>995</v>
      </c>
      <c r="C19" s="706">
        <v>4591</v>
      </c>
      <c r="D19" s="734">
        <v>1916</v>
      </c>
      <c r="E19" s="735">
        <v>2619</v>
      </c>
      <c r="F19" s="734">
        <v>56</v>
      </c>
      <c r="G19" s="733"/>
    </row>
    <row r="20" spans="1:7" ht="18.75" customHeight="1" thickBot="1">
      <c r="A20" s="737"/>
      <c r="B20" s="664" t="s">
        <v>997</v>
      </c>
      <c r="C20" s="706">
        <v>8664</v>
      </c>
      <c r="D20" s="734">
        <v>4386</v>
      </c>
      <c r="E20" s="735">
        <v>2408</v>
      </c>
      <c r="F20" s="734">
        <v>1870</v>
      </c>
      <c r="G20" s="733"/>
    </row>
    <row r="21" spans="1:7" ht="18.75" customHeight="1" thickBot="1">
      <c r="A21" s="737"/>
      <c r="B21" s="664" t="s">
        <v>998</v>
      </c>
      <c r="C21" s="706">
        <v>14878</v>
      </c>
      <c r="D21" s="734">
        <v>11243</v>
      </c>
      <c r="E21" s="735">
        <v>3595</v>
      </c>
      <c r="F21" s="734">
        <v>40</v>
      </c>
      <c r="G21" s="733"/>
    </row>
    <row r="22" spans="1:7" ht="18.75" customHeight="1" thickBot="1">
      <c r="A22" s="737"/>
      <c r="B22" s="664" t="s">
        <v>999</v>
      </c>
      <c r="C22" s="706">
        <v>1646</v>
      </c>
      <c r="D22" s="734">
        <v>1407</v>
      </c>
      <c r="E22" s="735">
        <v>232</v>
      </c>
      <c r="F22" s="734">
        <v>7</v>
      </c>
      <c r="G22" s="733"/>
    </row>
    <row r="23" spans="1:7" ht="18.75" customHeight="1" thickBot="1">
      <c r="A23" s="737"/>
      <c r="B23" s="664" t="s">
        <v>1000</v>
      </c>
      <c r="C23" s="706">
        <v>8969</v>
      </c>
      <c r="D23" s="734">
        <v>6494</v>
      </c>
      <c r="E23" s="735">
        <v>1957</v>
      </c>
      <c r="F23" s="734">
        <v>518</v>
      </c>
      <c r="G23" s="733"/>
    </row>
    <row r="24" spans="1:7" ht="18.75" customHeight="1" thickBot="1">
      <c r="A24" s="737"/>
      <c r="B24" s="664" t="s">
        <v>597</v>
      </c>
      <c r="C24" s="706">
        <v>1017</v>
      </c>
      <c r="D24" s="734">
        <v>827</v>
      </c>
      <c r="E24" s="735">
        <v>135</v>
      </c>
      <c r="F24" s="734">
        <v>55</v>
      </c>
      <c r="G24" s="733"/>
    </row>
    <row r="25" spans="1:7" ht="18.75" customHeight="1" thickBot="1">
      <c r="A25" s="737"/>
      <c r="B25" s="664" t="s">
        <v>596</v>
      </c>
      <c r="C25" s="706">
        <v>894</v>
      </c>
      <c r="D25" s="734">
        <v>862</v>
      </c>
      <c r="E25" s="735">
        <v>29</v>
      </c>
      <c r="F25" s="734">
        <v>3</v>
      </c>
      <c r="G25" s="733"/>
    </row>
    <row r="26" spans="1:7" ht="18.75" customHeight="1" thickBot="1">
      <c r="A26" s="737"/>
      <c r="B26" s="678" t="s">
        <v>1047</v>
      </c>
      <c r="C26" s="706">
        <v>6494</v>
      </c>
      <c r="D26" s="734">
        <v>3695</v>
      </c>
      <c r="E26" s="735">
        <v>2128</v>
      </c>
      <c r="F26" s="734">
        <v>671</v>
      </c>
      <c r="G26" s="733"/>
    </row>
    <row r="27" spans="1:7" ht="21.75" thickBot="1">
      <c r="A27" s="737"/>
      <c r="B27" s="667" t="s">
        <v>1002</v>
      </c>
      <c r="C27" s="706">
        <v>4155</v>
      </c>
      <c r="D27" s="734">
        <v>2831</v>
      </c>
      <c r="E27" s="735">
        <v>1299</v>
      </c>
      <c r="F27" s="734">
        <v>25</v>
      </c>
      <c r="G27" s="733"/>
    </row>
    <row r="28" spans="1:7" ht="21.75" thickBot="1">
      <c r="A28" s="737"/>
      <c r="B28" s="667" t="s">
        <v>1003</v>
      </c>
      <c r="C28" s="706">
        <v>2087</v>
      </c>
      <c r="D28" s="734">
        <v>1101</v>
      </c>
      <c r="E28" s="735">
        <v>976</v>
      </c>
      <c r="F28" s="734">
        <v>10</v>
      </c>
      <c r="G28" s="733"/>
    </row>
    <row r="29" spans="1:7" ht="21.75" thickBot="1">
      <c r="A29" s="738"/>
      <c r="B29" s="668" t="s">
        <v>1004</v>
      </c>
      <c r="C29" s="706">
        <v>3926</v>
      </c>
      <c r="D29" s="734">
        <v>1513</v>
      </c>
      <c r="E29" s="735">
        <v>2211</v>
      </c>
      <c r="F29" s="734">
        <v>202</v>
      </c>
      <c r="G29" s="733"/>
    </row>
    <row r="30" spans="1:7" ht="27" customHeight="1" thickBot="1">
      <c r="A30" s="713" t="s">
        <v>474</v>
      </c>
      <c r="B30" s="669" t="s">
        <v>1005</v>
      </c>
      <c r="C30" s="706">
        <v>6296</v>
      </c>
      <c r="D30" s="734">
        <v>4831</v>
      </c>
      <c r="E30" s="735">
        <v>1241</v>
      </c>
      <c r="F30" s="734">
        <v>224</v>
      </c>
      <c r="G30" s="733"/>
    </row>
    <row r="31" spans="1:7" ht="27" customHeight="1" thickBot="1">
      <c r="A31" s="663" t="s">
        <v>31</v>
      </c>
      <c r="B31" s="672" t="s">
        <v>1006</v>
      </c>
      <c r="C31" s="706">
        <v>4044</v>
      </c>
      <c r="D31" s="734">
        <v>1893</v>
      </c>
      <c r="E31" s="735">
        <v>1401</v>
      </c>
      <c r="F31" s="734">
        <v>750</v>
      </c>
      <c r="G31" s="733"/>
    </row>
    <row r="32" spans="1:7" ht="18.75" customHeight="1" thickBot="1">
      <c r="A32" s="653" t="s">
        <v>30</v>
      </c>
      <c r="B32" s="702" t="s">
        <v>1007</v>
      </c>
      <c r="C32" s="706">
        <v>5781</v>
      </c>
      <c r="D32" s="734">
        <v>4685</v>
      </c>
      <c r="E32" s="735">
        <v>1096</v>
      </c>
      <c r="F32" s="734">
        <v>0</v>
      </c>
      <c r="G32" s="733"/>
    </row>
    <row r="33" spans="1:7" ht="18.75" customHeight="1" thickBot="1">
      <c r="A33" s="737"/>
      <c r="B33" s="654" t="s">
        <v>1008</v>
      </c>
      <c r="C33" s="706">
        <v>9552</v>
      </c>
      <c r="D33" s="734">
        <v>8978</v>
      </c>
      <c r="E33" s="735">
        <v>574</v>
      </c>
      <c r="F33" s="734">
        <v>0</v>
      </c>
      <c r="G33" s="733"/>
    </row>
    <row r="34" spans="1:7" ht="21.75" thickBot="1">
      <c r="A34" s="658"/>
      <c r="B34" s="659" t="s">
        <v>1009</v>
      </c>
      <c r="C34" s="706">
        <v>5015</v>
      </c>
      <c r="D34" s="734">
        <v>3359</v>
      </c>
      <c r="E34" s="735">
        <v>1638</v>
      </c>
      <c r="F34" s="734">
        <v>18</v>
      </c>
      <c r="G34" s="733"/>
    </row>
    <row r="35" spans="1:7" ht="21.75" thickBot="1">
      <c r="A35" s="663" t="s">
        <v>29</v>
      </c>
      <c r="B35" s="664" t="s">
        <v>1010</v>
      </c>
      <c r="C35" s="706">
        <v>4840</v>
      </c>
      <c r="D35" s="734">
        <v>2593</v>
      </c>
      <c r="E35" s="735">
        <v>1723</v>
      </c>
      <c r="F35" s="734">
        <v>524</v>
      </c>
      <c r="G35" s="733"/>
    </row>
    <row r="36" spans="1:7" ht="21.75" thickBot="1">
      <c r="A36" s="653" t="s">
        <v>2</v>
      </c>
      <c r="B36" s="654" t="s">
        <v>1048</v>
      </c>
      <c r="C36" s="706">
        <v>698</v>
      </c>
      <c r="D36" s="734">
        <v>415</v>
      </c>
      <c r="E36" s="735">
        <v>283</v>
      </c>
      <c r="F36" s="734">
        <v>0</v>
      </c>
      <c r="G36" s="733"/>
    </row>
    <row r="37" spans="1:7" ht="21.75" thickBot="1">
      <c r="A37" s="737"/>
      <c r="B37" s="667" t="s">
        <v>1049</v>
      </c>
      <c r="C37" s="706">
        <v>1742</v>
      </c>
      <c r="D37" s="734">
        <v>621</v>
      </c>
      <c r="E37" s="735">
        <v>1095</v>
      </c>
      <c r="F37" s="734">
        <v>26</v>
      </c>
      <c r="G37" s="733"/>
    </row>
    <row r="38" spans="1:7" ht="21.75" thickBot="1">
      <c r="A38" s="737"/>
      <c r="B38" s="667" t="s">
        <v>1050</v>
      </c>
      <c r="C38" s="706">
        <v>1954</v>
      </c>
      <c r="D38" s="734">
        <v>838</v>
      </c>
      <c r="E38" s="735">
        <v>1091</v>
      </c>
      <c r="F38" s="734">
        <v>25</v>
      </c>
      <c r="G38" s="733"/>
    </row>
    <row r="39" spans="1:7" ht="21.75" thickBot="1">
      <c r="A39" s="737"/>
      <c r="B39" s="667" t="s">
        <v>1051</v>
      </c>
      <c r="C39" s="706">
        <v>2987</v>
      </c>
      <c r="D39" s="734">
        <v>1367</v>
      </c>
      <c r="E39" s="735">
        <v>1556</v>
      </c>
      <c r="F39" s="734">
        <v>64</v>
      </c>
      <c r="G39" s="733"/>
    </row>
    <row r="40" spans="1:7" ht="21.75" thickBot="1">
      <c r="A40" s="737"/>
      <c r="B40" s="667" t="s">
        <v>1052</v>
      </c>
      <c r="C40" s="706">
        <v>984</v>
      </c>
      <c r="D40" s="734">
        <v>143</v>
      </c>
      <c r="E40" s="735">
        <v>834</v>
      </c>
      <c r="F40" s="734">
        <v>7</v>
      </c>
      <c r="G40" s="733"/>
    </row>
    <row r="41" spans="1:7" ht="21.75" thickBot="1">
      <c r="A41" s="658"/>
      <c r="B41" s="659" t="s">
        <v>1053</v>
      </c>
      <c r="C41" s="706">
        <v>2795</v>
      </c>
      <c r="D41" s="734">
        <v>1229</v>
      </c>
      <c r="E41" s="735">
        <v>1556</v>
      </c>
      <c r="F41" s="734">
        <v>10</v>
      </c>
      <c r="G41" s="733"/>
    </row>
    <row r="42" spans="1:7" ht="21.75" thickBot="1">
      <c r="A42" s="736" t="s">
        <v>3</v>
      </c>
      <c r="B42" s="666" t="s">
        <v>1011</v>
      </c>
      <c r="C42" s="706">
        <v>4925</v>
      </c>
      <c r="D42" s="734">
        <v>2450</v>
      </c>
      <c r="E42" s="735">
        <v>2101</v>
      </c>
      <c r="F42" s="734">
        <v>374</v>
      </c>
      <c r="G42" s="733"/>
    </row>
    <row r="43" spans="1:7" ht="21.75" thickBot="1">
      <c r="A43" s="738"/>
      <c r="B43" s="668" t="s">
        <v>1012</v>
      </c>
      <c r="C43" s="706">
        <v>1718</v>
      </c>
      <c r="D43" s="734">
        <v>1057</v>
      </c>
      <c r="E43" s="735">
        <v>661</v>
      </c>
      <c r="F43" s="734">
        <v>0</v>
      </c>
      <c r="G43" s="733"/>
    </row>
    <row r="44" spans="1:7" ht="24" customHeight="1" thickBot="1">
      <c r="A44" s="714" t="s">
        <v>4</v>
      </c>
      <c r="B44" s="669" t="s">
        <v>1013</v>
      </c>
      <c r="C44" s="706">
        <v>4856</v>
      </c>
      <c r="D44" s="734">
        <v>2957</v>
      </c>
      <c r="E44" s="735">
        <v>1707</v>
      </c>
      <c r="F44" s="734">
        <v>192</v>
      </c>
      <c r="G44" s="733"/>
    </row>
    <row r="45" spans="1:7" ht="26.25" customHeight="1" thickBot="1">
      <c r="A45" s="739" t="s">
        <v>475</v>
      </c>
      <c r="B45" s="666" t="s">
        <v>1054</v>
      </c>
      <c r="C45" s="706">
        <v>5432</v>
      </c>
      <c r="D45" s="734">
        <v>2716</v>
      </c>
      <c r="E45" s="735">
        <v>2710</v>
      </c>
      <c r="F45" s="734">
        <v>6</v>
      </c>
      <c r="G45" s="733"/>
    </row>
    <row r="46" spans="1:7" ht="24.75" customHeight="1" thickBot="1">
      <c r="A46" s="714" t="s">
        <v>20</v>
      </c>
      <c r="B46" s="669" t="s">
        <v>1014</v>
      </c>
      <c r="C46" s="706">
        <v>7974</v>
      </c>
      <c r="D46" s="734">
        <v>5322</v>
      </c>
      <c r="E46" s="735">
        <v>2090</v>
      </c>
      <c r="F46" s="734">
        <v>562</v>
      </c>
      <c r="G46" s="733"/>
    </row>
    <row r="47" spans="1:7" ht="21.75" thickBot="1">
      <c r="A47" s="736" t="s">
        <v>476</v>
      </c>
      <c r="B47" s="666" t="s">
        <v>1056</v>
      </c>
      <c r="C47" s="706">
        <v>8442</v>
      </c>
      <c r="D47" s="734">
        <v>7262</v>
      </c>
      <c r="E47" s="735">
        <v>1125</v>
      </c>
      <c r="F47" s="734">
        <v>55</v>
      </c>
      <c r="G47" s="733"/>
    </row>
    <row r="48" spans="1:7" ht="21.75" thickBot="1">
      <c r="A48" s="738"/>
      <c r="B48" s="668" t="s">
        <v>1057</v>
      </c>
      <c r="C48" s="706">
        <v>3521</v>
      </c>
      <c r="D48" s="734">
        <v>2516</v>
      </c>
      <c r="E48" s="735">
        <v>887</v>
      </c>
      <c r="F48" s="734">
        <v>118</v>
      </c>
      <c r="G48" s="733"/>
    </row>
    <row r="49" spans="1:7" ht="21.75" thickBot="1">
      <c r="A49" s="714" t="s">
        <v>22</v>
      </c>
      <c r="B49" s="669" t="s">
        <v>1058</v>
      </c>
      <c r="C49" s="706">
        <v>4201</v>
      </c>
      <c r="D49" s="734">
        <v>2226</v>
      </c>
      <c r="E49" s="735">
        <v>1419</v>
      </c>
      <c r="F49" s="734">
        <v>556</v>
      </c>
      <c r="G49" s="733"/>
    </row>
    <row r="50" spans="1:7" ht="21.75" thickBot="1">
      <c r="A50" s="663" t="s">
        <v>477</v>
      </c>
      <c r="B50" s="664" t="s">
        <v>1016</v>
      </c>
      <c r="C50" s="706">
        <v>3058</v>
      </c>
      <c r="D50" s="734">
        <v>1345</v>
      </c>
      <c r="E50" s="735">
        <v>1713</v>
      </c>
      <c r="F50" s="734">
        <v>0</v>
      </c>
      <c r="G50" s="733"/>
    </row>
    <row r="51" spans="1:7" ht="21.75" thickBot="1">
      <c r="A51" s="653" t="s">
        <v>478</v>
      </c>
      <c r="B51" s="654" t="s">
        <v>1017</v>
      </c>
      <c r="C51" s="706">
        <v>3472</v>
      </c>
      <c r="D51" s="734">
        <v>1965</v>
      </c>
      <c r="E51" s="735">
        <v>1505</v>
      </c>
      <c r="F51" s="734">
        <v>2</v>
      </c>
      <c r="G51" s="733"/>
    </row>
    <row r="52" spans="1:7" ht="21.75" thickBot="1">
      <c r="A52" s="658"/>
      <c r="B52" s="659" t="s">
        <v>1018</v>
      </c>
      <c r="C52" s="706">
        <v>5511</v>
      </c>
      <c r="D52" s="734">
        <v>2549</v>
      </c>
      <c r="E52" s="735">
        <v>2962</v>
      </c>
      <c r="F52" s="734">
        <v>0</v>
      </c>
      <c r="G52" s="733"/>
    </row>
    <row r="53" spans="1:7" ht="21.75" thickBot="1">
      <c r="A53" s="736" t="s">
        <v>479</v>
      </c>
      <c r="B53" s="666" t="s">
        <v>1059</v>
      </c>
      <c r="C53" s="706">
        <v>6959</v>
      </c>
      <c r="D53" s="734">
        <v>5006</v>
      </c>
      <c r="E53" s="735">
        <v>1627</v>
      </c>
      <c r="F53" s="734">
        <v>326</v>
      </c>
      <c r="G53" s="733"/>
    </row>
    <row r="54" spans="1:7" ht="21.75" thickBot="1">
      <c r="A54" s="737"/>
      <c r="B54" s="667" t="s">
        <v>1060</v>
      </c>
      <c r="C54" s="706">
        <v>3024</v>
      </c>
      <c r="D54" s="734">
        <v>1753</v>
      </c>
      <c r="E54" s="735">
        <v>1146</v>
      </c>
      <c r="F54" s="734">
        <v>125</v>
      </c>
      <c r="G54" s="733"/>
    </row>
    <row r="55" spans="1:7" ht="21.75" thickBot="1">
      <c r="A55" s="738"/>
      <c r="B55" s="668" t="s">
        <v>1061</v>
      </c>
      <c r="C55" s="706">
        <v>4670</v>
      </c>
      <c r="D55" s="734">
        <v>2836</v>
      </c>
      <c r="E55" s="735">
        <v>1698</v>
      </c>
      <c r="F55" s="734">
        <v>136</v>
      </c>
      <c r="G55" s="733"/>
    </row>
    <row r="56" spans="1:7" ht="18.75" customHeight="1" thickBot="1">
      <c r="A56" s="653" t="s">
        <v>1019</v>
      </c>
      <c r="B56" s="718" t="s">
        <v>1062</v>
      </c>
      <c r="C56" s="706">
        <v>3968</v>
      </c>
      <c r="D56" s="734">
        <v>1193</v>
      </c>
      <c r="E56" s="735">
        <v>2774</v>
      </c>
      <c r="F56" s="734">
        <v>1</v>
      </c>
      <c r="G56" s="733"/>
    </row>
    <row r="57" spans="1:7" ht="18.75" customHeight="1" thickBot="1">
      <c r="A57" s="658"/>
      <c r="B57" s="676" t="s">
        <v>1063</v>
      </c>
      <c r="C57" s="706">
        <v>6130</v>
      </c>
      <c r="D57" s="734">
        <v>4716</v>
      </c>
      <c r="E57" s="735">
        <v>1385</v>
      </c>
      <c r="F57" s="734">
        <v>29</v>
      </c>
      <c r="G57" s="733"/>
    </row>
    <row r="58" spans="1:7" ht="21.75" thickBot="1">
      <c r="A58" s="663" t="s">
        <v>480</v>
      </c>
      <c r="B58" s="672" t="s">
        <v>1020</v>
      </c>
      <c r="C58" s="706">
        <v>4242</v>
      </c>
      <c r="D58" s="734">
        <v>1947</v>
      </c>
      <c r="E58" s="735">
        <v>2259</v>
      </c>
      <c r="F58" s="734">
        <v>36</v>
      </c>
      <c r="G58" s="733"/>
    </row>
    <row r="59" spans="1:7" ht="21.75" thickBot="1">
      <c r="A59" s="653" t="s">
        <v>7</v>
      </c>
      <c r="B59" s="678" t="s">
        <v>1064</v>
      </c>
      <c r="C59" s="706">
        <v>2667</v>
      </c>
      <c r="D59" s="734">
        <v>1496</v>
      </c>
      <c r="E59" s="735">
        <v>1171</v>
      </c>
      <c r="F59" s="734">
        <v>0</v>
      </c>
      <c r="G59" s="733"/>
    </row>
    <row r="60" spans="1:7" ht="21.75" thickBot="1">
      <c r="A60" s="740"/>
      <c r="B60" s="659" t="s">
        <v>1065</v>
      </c>
      <c r="C60" s="706">
        <v>5167</v>
      </c>
      <c r="D60" s="734">
        <v>4049</v>
      </c>
      <c r="E60" s="735">
        <v>1118</v>
      </c>
      <c r="F60" s="734">
        <v>0</v>
      </c>
      <c r="G60" s="733"/>
    </row>
    <row r="61" spans="1:7" ht="21.75" thickBot="1">
      <c r="A61" s="663" t="s">
        <v>481</v>
      </c>
      <c r="B61" s="664" t="s">
        <v>1021</v>
      </c>
      <c r="C61" s="706">
        <v>3881</v>
      </c>
      <c r="D61" s="734">
        <v>2875</v>
      </c>
      <c r="E61" s="735">
        <v>969</v>
      </c>
      <c r="F61" s="734">
        <v>37</v>
      </c>
      <c r="G61" s="733"/>
    </row>
    <row r="62" spans="1:7" ht="21.75" thickBot="1">
      <c r="A62" s="653" t="s">
        <v>8</v>
      </c>
      <c r="B62" s="654" t="s">
        <v>1022</v>
      </c>
      <c r="C62" s="706">
        <v>6012</v>
      </c>
      <c r="D62" s="734">
        <v>3007</v>
      </c>
      <c r="E62" s="735">
        <v>2346</v>
      </c>
      <c r="F62" s="734">
        <v>659</v>
      </c>
      <c r="G62" s="733"/>
    </row>
    <row r="63" spans="1:7" ht="21.75" thickBot="1">
      <c r="A63" s="737"/>
      <c r="B63" s="667" t="s">
        <v>1023</v>
      </c>
      <c r="C63" s="706">
        <v>1609</v>
      </c>
      <c r="D63" s="734">
        <v>412</v>
      </c>
      <c r="E63" s="735">
        <v>1188</v>
      </c>
      <c r="F63" s="734">
        <v>9</v>
      </c>
      <c r="G63" s="733"/>
    </row>
    <row r="64" spans="1:7" ht="21.75" thickBot="1">
      <c r="A64" s="658"/>
      <c r="B64" s="659" t="s">
        <v>1024</v>
      </c>
      <c r="C64" s="706">
        <v>2278</v>
      </c>
      <c r="D64" s="734">
        <v>1309</v>
      </c>
      <c r="E64" s="735">
        <v>896</v>
      </c>
      <c r="F64" s="734">
        <v>73</v>
      </c>
      <c r="G64" s="733"/>
    </row>
    <row r="65" spans="1:7" ht="21.75" thickBot="1">
      <c r="A65" s="736" t="s">
        <v>9</v>
      </c>
      <c r="B65" s="666" t="s">
        <v>1066</v>
      </c>
      <c r="C65" s="706">
        <v>1826</v>
      </c>
      <c r="D65" s="734">
        <v>1403</v>
      </c>
      <c r="E65" s="735">
        <v>423</v>
      </c>
      <c r="F65" s="734">
        <v>0</v>
      </c>
      <c r="G65" s="733"/>
    </row>
    <row r="66" spans="1:7" ht="21.75" thickBot="1">
      <c r="A66" s="737"/>
      <c r="B66" s="667" t="s">
        <v>1067</v>
      </c>
      <c r="C66" s="706">
        <v>4866</v>
      </c>
      <c r="D66" s="734">
        <v>3348</v>
      </c>
      <c r="E66" s="735">
        <v>1484</v>
      </c>
      <c r="F66" s="734">
        <v>34</v>
      </c>
      <c r="G66" s="733"/>
    </row>
    <row r="67" spans="1:7" ht="21.75" thickBot="1">
      <c r="A67" s="737"/>
      <c r="B67" s="670" t="s">
        <v>1068</v>
      </c>
      <c r="C67" s="706">
        <v>1310</v>
      </c>
      <c r="D67" s="734">
        <v>647</v>
      </c>
      <c r="E67" s="735">
        <v>628</v>
      </c>
      <c r="F67" s="734">
        <v>35</v>
      </c>
      <c r="G67" s="733"/>
    </row>
    <row r="68" spans="1:7" ht="21.75" thickBot="1">
      <c r="A68" s="737"/>
      <c r="B68" s="667" t="s">
        <v>1069</v>
      </c>
      <c r="C68" s="706">
        <v>1191</v>
      </c>
      <c r="D68" s="734">
        <v>731</v>
      </c>
      <c r="E68" s="735">
        <v>460</v>
      </c>
      <c r="F68" s="734">
        <v>0</v>
      </c>
      <c r="G68" s="733"/>
    </row>
    <row r="69" spans="1:7" ht="21.75" thickBot="1">
      <c r="A69" s="738"/>
      <c r="B69" s="668" t="s">
        <v>1070</v>
      </c>
      <c r="C69" s="706">
        <v>972</v>
      </c>
      <c r="D69" s="734">
        <v>549</v>
      </c>
      <c r="E69" s="735">
        <v>422</v>
      </c>
      <c r="F69" s="734">
        <v>1</v>
      </c>
      <c r="G69" s="733"/>
    </row>
    <row r="70" spans="1:7" ht="18.75" customHeight="1" thickBot="1">
      <c r="A70" s="653" t="s">
        <v>226</v>
      </c>
      <c r="B70" s="702" t="s">
        <v>1071</v>
      </c>
      <c r="C70" s="706">
        <v>7627</v>
      </c>
      <c r="D70" s="734">
        <v>4988</v>
      </c>
      <c r="E70" s="735">
        <v>2053</v>
      </c>
      <c r="F70" s="734">
        <v>586</v>
      </c>
      <c r="G70" s="733"/>
    </row>
    <row r="71" spans="1:7" ht="18.75" customHeight="1" thickBot="1">
      <c r="A71" s="737"/>
      <c r="B71" s="654" t="s">
        <v>1072</v>
      </c>
      <c r="C71" s="706">
        <v>845</v>
      </c>
      <c r="D71" s="734">
        <v>516</v>
      </c>
      <c r="E71" s="735">
        <v>309</v>
      </c>
      <c r="F71" s="734">
        <v>20</v>
      </c>
      <c r="G71" s="733"/>
    </row>
    <row r="72" spans="1:7" ht="21.75" thickBot="1">
      <c r="A72" s="658"/>
      <c r="B72" s="659" t="s">
        <v>1073</v>
      </c>
      <c r="C72" s="706">
        <v>3753</v>
      </c>
      <c r="D72" s="734">
        <v>2069</v>
      </c>
      <c r="E72" s="735">
        <v>1664</v>
      </c>
      <c r="F72" s="734">
        <v>20</v>
      </c>
      <c r="G72" s="733"/>
    </row>
    <row r="73" spans="1:7" ht="21.75" thickBot="1">
      <c r="A73" s="663" t="s">
        <v>10</v>
      </c>
      <c r="B73" s="664" t="s">
        <v>1025</v>
      </c>
      <c r="C73" s="706">
        <v>7037</v>
      </c>
      <c r="D73" s="734">
        <v>3976</v>
      </c>
      <c r="E73" s="735">
        <v>2781</v>
      </c>
      <c r="F73" s="734">
        <v>280</v>
      </c>
      <c r="G73" s="733"/>
    </row>
    <row r="74" spans="1:7" ht="21.75" thickBot="1">
      <c r="A74" s="653" t="s">
        <v>11</v>
      </c>
      <c r="B74" s="654" t="s">
        <v>1026</v>
      </c>
      <c r="C74" s="706">
        <v>5326</v>
      </c>
      <c r="D74" s="734">
        <v>1643</v>
      </c>
      <c r="E74" s="735">
        <v>3287</v>
      </c>
      <c r="F74" s="734">
        <v>396</v>
      </c>
      <c r="G74" s="733"/>
    </row>
    <row r="75" spans="1:7" ht="21.75" thickBot="1">
      <c r="A75" s="658"/>
      <c r="B75" s="659" t="s">
        <v>1027</v>
      </c>
      <c r="C75" s="706">
        <v>4711</v>
      </c>
      <c r="D75" s="734">
        <v>2018</v>
      </c>
      <c r="E75" s="735">
        <v>2034</v>
      </c>
      <c r="F75" s="734">
        <v>659</v>
      </c>
      <c r="G75" s="733"/>
    </row>
    <row r="76" spans="1:7" ht="21.75" thickBot="1">
      <c r="A76" s="741" t="s">
        <v>1028</v>
      </c>
      <c r="B76" s="666" t="s">
        <v>1029</v>
      </c>
      <c r="C76" s="706">
        <v>12084</v>
      </c>
      <c r="D76" s="734">
        <v>9689</v>
      </c>
      <c r="E76" s="735">
        <v>2379</v>
      </c>
      <c r="F76" s="734">
        <v>16</v>
      </c>
      <c r="G76" s="733"/>
    </row>
    <row r="77" spans="1:7">
      <c r="C77" s="491"/>
      <c r="D77" s="733"/>
      <c r="E77" s="733"/>
      <c r="F77" s="733"/>
      <c r="G77" s="733"/>
    </row>
    <row r="78" spans="1:7">
      <c r="D78" s="733"/>
      <c r="E78" s="733"/>
      <c r="F78" s="733"/>
      <c r="G78" s="733"/>
    </row>
  </sheetData>
  <mergeCells count="20">
    <mergeCell ref="A70:A72"/>
    <mergeCell ref="A74:A75"/>
    <mergeCell ref="A51:A52"/>
    <mergeCell ref="A53:A55"/>
    <mergeCell ref="A56:A57"/>
    <mergeCell ref="A59:A60"/>
    <mergeCell ref="A62:A64"/>
    <mergeCell ref="A65:A69"/>
    <mergeCell ref="A16:A18"/>
    <mergeCell ref="A19:A29"/>
    <mergeCell ref="A32:A34"/>
    <mergeCell ref="A36:A41"/>
    <mergeCell ref="A42:A43"/>
    <mergeCell ref="A47:A48"/>
    <mergeCell ref="A1:F1"/>
    <mergeCell ref="A4:A5"/>
    <mergeCell ref="A6:A7"/>
    <mergeCell ref="A8:A9"/>
    <mergeCell ref="A10:A12"/>
    <mergeCell ref="A13:A14"/>
  </mergeCells>
  <printOptions horizontalCentered="1"/>
  <pageMargins left="0.11811023622047245" right="0.31496062992125984" top="0.74803149606299213" bottom="0.55118110236220474" header="0.31496062992125984" footer="0.31496062992125984"/>
  <pageSetup paperSize="9" scale="75" orientation="portrait" r:id="rId1"/>
  <colBreaks count="1" manualBreakCount="1">
    <brk id="6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E7A0D-54D3-4124-90BA-1B222A8BF657}">
  <sheetPr>
    <tabColor rgb="FF91DB91"/>
    <pageSetUpPr fitToPage="1"/>
  </sheetPr>
  <dimension ref="A1:G64"/>
  <sheetViews>
    <sheetView rightToLeft="1" view="pageBreakPreview" zoomScaleNormal="100" zoomScaleSheetLayoutView="100" workbookViewId="0">
      <selection sqref="A1:H1"/>
    </sheetView>
  </sheetViews>
  <sheetFormatPr defaultRowHeight="12.75"/>
  <cols>
    <col min="1" max="1" width="28.7109375" style="289" customWidth="1"/>
    <col min="2" max="2" width="28.140625" style="289" customWidth="1"/>
    <col min="3" max="5" width="19" style="289" customWidth="1"/>
    <col min="6" max="16384" width="9.140625" style="289"/>
  </cols>
  <sheetData>
    <row r="1" spans="1:7" ht="42.75" customHeight="1" thickBot="1">
      <c r="A1" s="556" t="s">
        <v>1081</v>
      </c>
      <c r="B1" s="556"/>
      <c r="C1" s="556"/>
      <c r="D1" s="556"/>
      <c r="E1" s="556"/>
    </row>
    <row r="2" spans="1:7" ht="48.75" customHeight="1">
      <c r="A2" s="646" t="s">
        <v>493</v>
      </c>
      <c r="B2" s="699" t="s">
        <v>1082</v>
      </c>
      <c r="C2" s="489" t="s">
        <v>1083</v>
      </c>
      <c r="D2" s="700" t="s">
        <v>1084</v>
      </c>
      <c r="E2" s="700" t="s">
        <v>1085</v>
      </c>
    </row>
    <row r="3" spans="1:7" ht="24" customHeight="1" thickBot="1">
      <c r="A3" s="742" t="s">
        <v>498</v>
      </c>
      <c r="B3" s="742">
        <v>1400</v>
      </c>
      <c r="C3" s="421">
        <v>106903</v>
      </c>
      <c r="D3" s="421">
        <v>60127</v>
      </c>
      <c r="E3" s="421">
        <v>46776</v>
      </c>
    </row>
    <row r="4" spans="1:7" ht="20.100000000000001" customHeight="1" thickBot="1">
      <c r="A4" s="743" t="s">
        <v>469</v>
      </c>
      <c r="B4" s="744" t="s">
        <v>991</v>
      </c>
      <c r="C4" s="745">
        <v>1973</v>
      </c>
      <c r="D4" s="746">
        <v>900</v>
      </c>
      <c r="E4" s="747">
        <v>1073</v>
      </c>
      <c r="G4" s="748"/>
    </row>
    <row r="5" spans="1:7" ht="20.100000000000001" customHeight="1" thickBot="1">
      <c r="A5" s="749" t="s">
        <v>262</v>
      </c>
      <c r="B5" s="750" t="s">
        <v>993</v>
      </c>
      <c r="C5" s="745">
        <v>2000</v>
      </c>
      <c r="D5" s="746">
        <v>1057</v>
      </c>
      <c r="E5" s="747">
        <v>943</v>
      </c>
      <c r="G5" s="748"/>
    </row>
    <row r="6" spans="1:7" ht="20.100000000000001" customHeight="1" thickBot="1">
      <c r="A6" s="658" t="s">
        <v>13</v>
      </c>
      <c r="B6" s="750" t="s">
        <v>1037</v>
      </c>
      <c r="C6" s="745">
        <v>2117</v>
      </c>
      <c r="D6" s="746">
        <v>974</v>
      </c>
      <c r="E6" s="747">
        <v>1143</v>
      </c>
      <c r="G6" s="748"/>
    </row>
    <row r="7" spans="1:7" ht="20.100000000000001" customHeight="1" thickBot="1">
      <c r="A7" s="653"/>
      <c r="B7" s="750" t="s">
        <v>1038</v>
      </c>
      <c r="C7" s="745">
        <v>806</v>
      </c>
      <c r="D7" s="746">
        <v>243</v>
      </c>
      <c r="E7" s="747">
        <v>563</v>
      </c>
      <c r="G7" s="748"/>
    </row>
    <row r="8" spans="1:7" ht="20.100000000000001" customHeight="1" thickBot="1">
      <c r="A8" s="658" t="s">
        <v>0</v>
      </c>
      <c r="B8" s="750" t="s">
        <v>1039</v>
      </c>
      <c r="C8" s="745">
        <v>2071</v>
      </c>
      <c r="D8" s="746">
        <v>885</v>
      </c>
      <c r="E8" s="747">
        <v>1186</v>
      </c>
      <c r="G8" s="748"/>
    </row>
    <row r="9" spans="1:7" ht="20.100000000000001" customHeight="1" thickBot="1">
      <c r="A9" s="701"/>
      <c r="B9" s="750" t="s">
        <v>1040</v>
      </c>
      <c r="C9" s="745">
        <v>1315</v>
      </c>
      <c r="D9" s="746">
        <v>590</v>
      </c>
      <c r="E9" s="747">
        <v>725</v>
      </c>
      <c r="G9" s="748"/>
    </row>
    <row r="10" spans="1:7" ht="20.100000000000001" customHeight="1" thickBot="1">
      <c r="A10" s="653"/>
      <c r="B10" s="750" t="s">
        <v>1041</v>
      </c>
      <c r="C10" s="745">
        <v>1795</v>
      </c>
      <c r="D10" s="746">
        <v>842</v>
      </c>
      <c r="E10" s="747">
        <v>953</v>
      </c>
      <c r="G10" s="748"/>
    </row>
    <row r="11" spans="1:7" ht="20.100000000000001" customHeight="1" thickBot="1">
      <c r="A11" s="749" t="s">
        <v>33</v>
      </c>
      <c r="B11" s="750" t="s">
        <v>994</v>
      </c>
      <c r="C11" s="745">
        <v>1106</v>
      </c>
      <c r="D11" s="746">
        <v>653</v>
      </c>
      <c r="E11" s="747">
        <v>453</v>
      </c>
      <c r="G11" s="748"/>
    </row>
    <row r="12" spans="1:7" ht="20.100000000000001" customHeight="1" thickBot="1">
      <c r="A12" s="658" t="s">
        <v>16</v>
      </c>
      <c r="B12" s="750" t="s">
        <v>1086</v>
      </c>
      <c r="C12" s="745">
        <v>1832</v>
      </c>
      <c r="D12" s="746">
        <v>954</v>
      </c>
      <c r="E12" s="747">
        <v>878</v>
      </c>
      <c r="G12" s="748"/>
    </row>
    <row r="13" spans="1:7" ht="20.100000000000001" customHeight="1" thickBot="1">
      <c r="A13" s="701"/>
      <c r="B13" s="751" t="s">
        <v>1046</v>
      </c>
      <c r="C13" s="745">
        <v>506</v>
      </c>
      <c r="D13" s="746">
        <v>340</v>
      </c>
      <c r="E13" s="747">
        <v>166</v>
      </c>
      <c r="G13" s="748"/>
    </row>
    <row r="14" spans="1:7" ht="20.100000000000001" customHeight="1" thickBot="1">
      <c r="A14" s="653"/>
      <c r="B14" s="750" t="s">
        <v>1087</v>
      </c>
      <c r="C14" s="745">
        <v>1669</v>
      </c>
      <c r="D14" s="746">
        <v>1090</v>
      </c>
      <c r="E14" s="747">
        <v>579</v>
      </c>
      <c r="G14" s="748"/>
    </row>
    <row r="15" spans="1:7" ht="20.100000000000001" customHeight="1" thickBot="1">
      <c r="A15" s="658" t="s">
        <v>971</v>
      </c>
      <c r="B15" s="751" t="s">
        <v>995</v>
      </c>
      <c r="C15" s="745">
        <v>1971</v>
      </c>
      <c r="D15" s="746">
        <v>808</v>
      </c>
      <c r="E15" s="747">
        <v>1163</v>
      </c>
      <c r="G15" s="748"/>
    </row>
    <row r="16" spans="1:7" ht="20.100000000000001" customHeight="1" thickBot="1">
      <c r="A16" s="701"/>
      <c r="B16" s="750" t="s">
        <v>997</v>
      </c>
      <c r="C16" s="745">
        <v>815</v>
      </c>
      <c r="D16" s="746">
        <v>353</v>
      </c>
      <c r="E16" s="747">
        <v>462</v>
      </c>
      <c r="G16" s="748"/>
    </row>
    <row r="17" spans="1:7" ht="20.100000000000001" customHeight="1" thickBot="1">
      <c r="A17" s="701"/>
      <c r="B17" s="750" t="s">
        <v>1088</v>
      </c>
      <c r="C17" s="745">
        <v>1726</v>
      </c>
      <c r="D17" s="746">
        <v>996</v>
      </c>
      <c r="E17" s="747">
        <v>730</v>
      </c>
      <c r="G17" s="748"/>
    </row>
    <row r="18" spans="1:7" ht="20.100000000000001" customHeight="1" thickBot="1">
      <c r="A18" s="701"/>
      <c r="B18" s="750" t="s">
        <v>1002</v>
      </c>
      <c r="C18" s="745">
        <v>920</v>
      </c>
      <c r="D18" s="746">
        <v>606</v>
      </c>
      <c r="E18" s="747">
        <v>314</v>
      </c>
      <c r="G18" s="748"/>
    </row>
    <row r="19" spans="1:7" ht="20.100000000000001" customHeight="1" thickBot="1">
      <c r="A19" s="701"/>
      <c r="B19" s="750" t="s">
        <v>1003</v>
      </c>
      <c r="C19" s="745">
        <v>658</v>
      </c>
      <c r="D19" s="746">
        <v>295</v>
      </c>
      <c r="E19" s="747">
        <v>363</v>
      </c>
      <c r="G19" s="748"/>
    </row>
    <row r="20" spans="1:7" ht="20.100000000000001" customHeight="1" thickBot="1">
      <c r="A20" s="653"/>
      <c r="B20" s="750" t="s">
        <v>1004</v>
      </c>
      <c r="C20" s="745">
        <v>2294</v>
      </c>
      <c r="D20" s="746">
        <v>1086</v>
      </c>
      <c r="E20" s="747">
        <v>1208</v>
      </c>
      <c r="G20" s="748"/>
    </row>
    <row r="21" spans="1:7" ht="20.100000000000001" customHeight="1" thickBot="1">
      <c r="A21" s="749" t="s">
        <v>474</v>
      </c>
      <c r="B21" s="751" t="s">
        <v>1005</v>
      </c>
      <c r="C21" s="745">
        <v>1898</v>
      </c>
      <c r="D21" s="746">
        <v>1080</v>
      </c>
      <c r="E21" s="747">
        <v>818</v>
      </c>
      <c r="G21" s="748"/>
    </row>
    <row r="22" spans="1:7" ht="20.100000000000001" customHeight="1" thickBot="1">
      <c r="A22" s="749" t="s">
        <v>31</v>
      </c>
      <c r="B22" s="750" t="s">
        <v>1006</v>
      </c>
      <c r="C22" s="745">
        <v>2191</v>
      </c>
      <c r="D22" s="746">
        <v>1330</v>
      </c>
      <c r="E22" s="747">
        <v>861</v>
      </c>
      <c r="G22" s="748"/>
    </row>
    <row r="23" spans="1:7" ht="20.100000000000001" customHeight="1" thickBot="1">
      <c r="A23" s="658" t="s">
        <v>30</v>
      </c>
      <c r="B23" s="750" t="s">
        <v>1007</v>
      </c>
      <c r="C23" s="745">
        <v>5379</v>
      </c>
      <c r="D23" s="746">
        <v>3219</v>
      </c>
      <c r="E23" s="747">
        <v>2160</v>
      </c>
      <c r="G23" s="748"/>
    </row>
    <row r="24" spans="1:7" ht="20.100000000000001" customHeight="1" thickBot="1">
      <c r="A24" s="653"/>
      <c r="B24" s="750" t="s">
        <v>1009</v>
      </c>
      <c r="C24" s="745">
        <v>2958</v>
      </c>
      <c r="D24" s="746">
        <v>2010</v>
      </c>
      <c r="E24" s="747">
        <v>948</v>
      </c>
      <c r="G24" s="748"/>
    </row>
    <row r="25" spans="1:7" ht="20.100000000000001" customHeight="1" thickBot="1">
      <c r="A25" s="749" t="s">
        <v>29</v>
      </c>
      <c r="B25" s="751" t="s">
        <v>1010</v>
      </c>
      <c r="C25" s="745">
        <v>2161</v>
      </c>
      <c r="D25" s="746">
        <v>1128</v>
      </c>
      <c r="E25" s="747">
        <v>1033</v>
      </c>
      <c r="G25" s="748"/>
    </row>
    <row r="26" spans="1:7" ht="20.100000000000001" customHeight="1" thickBot="1">
      <c r="A26" s="701"/>
      <c r="B26" s="750" t="s">
        <v>1049</v>
      </c>
      <c r="C26" s="745">
        <v>1687</v>
      </c>
      <c r="D26" s="746">
        <v>984</v>
      </c>
      <c r="E26" s="747">
        <v>703</v>
      </c>
      <c r="G26" s="748"/>
    </row>
    <row r="27" spans="1:7" ht="20.100000000000001" customHeight="1" thickBot="1">
      <c r="A27" s="701"/>
      <c r="B27" s="750" t="s">
        <v>1050</v>
      </c>
      <c r="C27" s="745">
        <v>917</v>
      </c>
      <c r="D27" s="746">
        <v>738</v>
      </c>
      <c r="E27" s="747">
        <v>179</v>
      </c>
      <c r="G27" s="748"/>
    </row>
    <row r="28" spans="1:7" ht="20.100000000000001" customHeight="1" thickBot="1">
      <c r="A28" s="701"/>
      <c r="B28" s="750" t="s">
        <v>1051</v>
      </c>
      <c r="C28" s="745">
        <v>973</v>
      </c>
      <c r="D28" s="746">
        <v>512</v>
      </c>
      <c r="E28" s="747">
        <v>461</v>
      </c>
      <c r="G28" s="748"/>
    </row>
    <row r="29" spans="1:7" ht="20.100000000000001" customHeight="1" thickBot="1">
      <c r="A29" s="701"/>
      <c r="B29" s="750" t="s">
        <v>1052</v>
      </c>
      <c r="C29" s="745">
        <v>616</v>
      </c>
      <c r="D29" s="746">
        <v>359</v>
      </c>
      <c r="E29" s="747">
        <v>257</v>
      </c>
      <c r="G29" s="748"/>
    </row>
    <row r="30" spans="1:7" ht="20.100000000000001" customHeight="1" thickBot="1">
      <c r="A30" s="653"/>
      <c r="B30" s="750" t="s">
        <v>1053</v>
      </c>
      <c r="C30" s="745">
        <v>705</v>
      </c>
      <c r="D30" s="746">
        <v>194</v>
      </c>
      <c r="E30" s="747">
        <v>511</v>
      </c>
      <c r="G30" s="748"/>
    </row>
    <row r="31" spans="1:7" ht="20.100000000000001" customHeight="1" thickBot="1">
      <c r="A31" s="658" t="s">
        <v>3</v>
      </c>
      <c r="B31" s="750" t="s">
        <v>1011</v>
      </c>
      <c r="C31" s="745">
        <v>2703</v>
      </c>
      <c r="D31" s="746">
        <v>1777</v>
      </c>
      <c r="E31" s="747">
        <v>926</v>
      </c>
      <c r="G31" s="748"/>
    </row>
    <row r="32" spans="1:7" ht="20.100000000000001" customHeight="1" thickBot="1">
      <c r="A32" s="653"/>
      <c r="B32" s="750" t="s">
        <v>1012</v>
      </c>
      <c r="C32" s="745">
        <v>243</v>
      </c>
      <c r="D32" s="746">
        <v>149</v>
      </c>
      <c r="E32" s="747">
        <v>94</v>
      </c>
      <c r="G32" s="748"/>
    </row>
    <row r="33" spans="1:7" ht="20.100000000000001" customHeight="1" thickBot="1">
      <c r="A33" s="749" t="s">
        <v>4</v>
      </c>
      <c r="B33" s="750" t="s">
        <v>1013</v>
      </c>
      <c r="C33" s="745">
        <v>789</v>
      </c>
      <c r="D33" s="746">
        <v>416</v>
      </c>
      <c r="E33" s="747">
        <v>373</v>
      </c>
      <c r="G33" s="748"/>
    </row>
    <row r="34" spans="1:7" ht="20.100000000000001" customHeight="1" thickBot="1">
      <c r="A34" s="752" t="s">
        <v>475</v>
      </c>
      <c r="B34" s="750" t="s">
        <v>1054</v>
      </c>
      <c r="C34" s="745">
        <v>5843</v>
      </c>
      <c r="D34" s="746">
        <v>3674</v>
      </c>
      <c r="E34" s="747">
        <v>2169</v>
      </c>
      <c r="G34" s="748"/>
    </row>
    <row r="35" spans="1:7" ht="20.100000000000001" customHeight="1" thickBot="1">
      <c r="A35" s="749" t="s">
        <v>20</v>
      </c>
      <c r="B35" s="750" t="s">
        <v>1014</v>
      </c>
      <c r="C35" s="745">
        <v>2489</v>
      </c>
      <c r="D35" s="746">
        <v>1083</v>
      </c>
      <c r="E35" s="747">
        <v>1406</v>
      </c>
      <c r="G35" s="748"/>
    </row>
    <row r="36" spans="1:7" ht="20.100000000000001" customHeight="1" thickBot="1">
      <c r="A36" s="658" t="s">
        <v>476</v>
      </c>
      <c r="B36" s="750" t="s">
        <v>1056</v>
      </c>
      <c r="C36" s="745">
        <v>2866</v>
      </c>
      <c r="D36" s="746">
        <v>1833</v>
      </c>
      <c r="E36" s="747">
        <v>1033</v>
      </c>
      <c r="G36" s="748"/>
    </row>
    <row r="37" spans="1:7" ht="20.100000000000001" customHeight="1" thickBot="1">
      <c r="A37" s="653"/>
      <c r="B37" s="750" t="s">
        <v>1057</v>
      </c>
      <c r="C37" s="745">
        <v>1201</v>
      </c>
      <c r="D37" s="746">
        <v>809</v>
      </c>
      <c r="E37" s="747">
        <v>392</v>
      </c>
      <c r="G37" s="748"/>
    </row>
    <row r="38" spans="1:7" ht="20.100000000000001" customHeight="1" thickBot="1">
      <c r="A38" s="753" t="s">
        <v>22</v>
      </c>
      <c r="B38" s="750" t="s">
        <v>1015</v>
      </c>
      <c r="C38" s="745">
        <v>1759</v>
      </c>
      <c r="D38" s="746">
        <v>1049</v>
      </c>
      <c r="E38" s="747">
        <v>710</v>
      </c>
      <c r="G38" s="748"/>
    </row>
    <row r="39" spans="1:7" ht="20.100000000000001" customHeight="1" thickBot="1">
      <c r="A39" s="749" t="s">
        <v>477</v>
      </c>
      <c r="B39" s="750" t="s">
        <v>1016</v>
      </c>
      <c r="C39" s="745">
        <v>3128</v>
      </c>
      <c r="D39" s="746">
        <v>1624</v>
      </c>
      <c r="E39" s="747">
        <v>1504</v>
      </c>
      <c r="G39" s="748"/>
    </row>
    <row r="40" spans="1:7" ht="20.100000000000001" customHeight="1" thickBot="1">
      <c r="A40" s="658" t="s">
        <v>478</v>
      </c>
      <c r="B40" s="750" t="s">
        <v>1017</v>
      </c>
      <c r="C40" s="745">
        <v>587</v>
      </c>
      <c r="D40" s="746">
        <v>347</v>
      </c>
      <c r="E40" s="747">
        <v>240</v>
      </c>
      <c r="G40" s="748"/>
    </row>
    <row r="41" spans="1:7" ht="20.100000000000001" customHeight="1" thickBot="1">
      <c r="A41" s="653"/>
      <c r="B41" s="750" t="s">
        <v>1018</v>
      </c>
      <c r="C41" s="745">
        <v>2532</v>
      </c>
      <c r="D41" s="746">
        <v>1826</v>
      </c>
      <c r="E41" s="747">
        <v>706</v>
      </c>
      <c r="G41" s="748"/>
    </row>
    <row r="42" spans="1:7" ht="20.100000000000001" customHeight="1" thickBot="1">
      <c r="A42" s="658" t="s">
        <v>479</v>
      </c>
      <c r="B42" s="750" t="s">
        <v>1059</v>
      </c>
      <c r="C42" s="745">
        <v>2685</v>
      </c>
      <c r="D42" s="746">
        <v>1557</v>
      </c>
      <c r="E42" s="747">
        <v>1128</v>
      </c>
      <c r="G42" s="748"/>
    </row>
    <row r="43" spans="1:7" ht="20.100000000000001" customHeight="1" thickBot="1">
      <c r="A43" s="701"/>
      <c r="B43" s="750" t="s">
        <v>1060</v>
      </c>
      <c r="C43" s="745">
        <v>1442</v>
      </c>
      <c r="D43" s="746">
        <v>676</v>
      </c>
      <c r="E43" s="747">
        <v>766</v>
      </c>
      <c r="G43" s="748"/>
    </row>
    <row r="44" spans="1:7" ht="20.100000000000001" customHeight="1" thickBot="1">
      <c r="A44" s="653"/>
      <c r="B44" s="750" t="s">
        <v>1061</v>
      </c>
      <c r="C44" s="745">
        <v>1334</v>
      </c>
      <c r="D44" s="746">
        <v>570</v>
      </c>
      <c r="E44" s="747">
        <v>764</v>
      </c>
      <c r="G44" s="748"/>
    </row>
    <row r="45" spans="1:7" ht="20.100000000000001" customHeight="1" thickBot="1">
      <c r="A45" s="754"/>
      <c r="B45" s="750" t="s">
        <v>1089</v>
      </c>
      <c r="C45" s="745">
        <v>4055</v>
      </c>
      <c r="D45" s="746">
        <v>2302</v>
      </c>
      <c r="E45" s="747">
        <v>1753</v>
      </c>
      <c r="G45" s="748"/>
    </row>
    <row r="46" spans="1:7" ht="20.100000000000001" customHeight="1" thickBot="1">
      <c r="A46" s="749" t="s">
        <v>480</v>
      </c>
      <c r="B46" s="750" t="s">
        <v>1020</v>
      </c>
      <c r="C46" s="745">
        <v>1686</v>
      </c>
      <c r="D46" s="746">
        <v>980</v>
      </c>
      <c r="E46" s="747">
        <v>706</v>
      </c>
      <c r="G46" s="748"/>
    </row>
    <row r="47" spans="1:7" ht="20.100000000000001" customHeight="1" thickBot="1">
      <c r="A47" s="658" t="s">
        <v>7</v>
      </c>
      <c r="B47" s="750" t="s">
        <v>1090</v>
      </c>
      <c r="C47" s="745">
        <v>1791</v>
      </c>
      <c r="D47" s="746">
        <v>1013</v>
      </c>
      <c r="E47" s="747">
        <v>778</v>
      </c>
      <c r="G47" s="748"/>
    </row>
    <row r="48" spans="1:7" ht="20.100000000000001" customHeight="1" thickBot="1">
      <c r="A48" s="653"/>
      <c r="B48" s="751" t="s">
        <v>1091</v>
      </c>
      <c r="C48" s="745">
        <v>1457</v>
      </c>
      <c r="D48" s="746">
        <v>874</v>
      </c>
      <c r="E48" s="747">
        <v>583</v>
      </c>
      <c r="G48" s="748"/>
    </row>
    <row r="49" spans="1:7" ht="20.100000000000001" customHeight="1" thickBot="1">
      <c r="A49" s="749" t="s">
        <v>481</v>
      </c>
      <c r="B49" s="751" t="s">
        <v>1021</v>
      </c>
      <c r="C49" s="745">
        <v>798</v>
      </c>
      <c r="D49" s="746">
        <v>310</v>
      </c>
      <c r="E49" s="747">
        <v>488</v>
      </c>
      <c r="G49" s="748"/>
    </row>
    <row r="50" spans="1:7" ht="20.100000000000001" customHeight="1" thickBot="1">
      <c r="A50" s="658" t="s">
        <v>8</v>
      </c>
      <c r="B50" s="751" t="s">
        <v>1022</v>
      </c>
      <c r="C50" s="745">
        <v>1803</v>
      </c>
      <c r="D50" s="746">
        <v>881</v>
      </c>
      <c r="E50" s="747">
        <v>922</v>
      </c>
      <c r="G50" s="748"/>
    </row>
    <row r="51" spans="1:7" ht="20.100000000000001" customHeight="1" thickBot="1">
      <c r="A51" s="701"/>
      <c r="B51" s="751" t="s">
        <v>1023</v>
      </c>
      <c r="C51" s="745">
        <v>1405</v>
      </c>
      <c r="D51" s="746">
        <v>806</v>
      </c>
      <c r="E51" s="747">
        <v>599</v>
      </c>
      <c r="G51" s="748"/>
    </row>
    <row r="52" spans="1:7" ht="20.100000000000001" customHeight="1" thickBot="1">
      <c r="A52" s="653"/>
      <c r="B52" s="750" t="s">
        <v>1024</v>
      </c>
      <c r="C52" s="745">
        <v>820</v>
      </c>
      <c r="D52" s="746">
        <v>514</v>
      </c>
      <c r="E52" s="747">
        <v>306</v>
      </c>
      <c r="G52" s="748"/>
    </row>
    <row r="53" spans="1:7" ht="20.100000000000001" customHeight="1" thickBot="1">
      <c r="A53" s="658" t="s">
        <v>9</v>
      </c>
      <c r="B53" s="750" t="s">
        <v>1092</v>
      </c>
      <c r="C53" s="745">
        <v>353</v>
      </c>
      <c r="D53" s="746">
        <v>157</v>
      </c>
      <c r="E53" s="747">
        <v>196</v>
      </c>
      <c r="G53" s="748"/>
    </row>
    <row r="54" spans="1:7" ht="20.100000000000001" customHeight="1" thickBot="1">
      <c r="A54" s="701"/>
      <c r="B54" s="750" t="s">
        <v>1067</v>
      </c>
      <c r="C54" s="745">
        <v>392</v>
      </c>
      <c r="D54" s="746">
        <v>178</v>
      </c>
      <c r="E54" s="747">
        <v>214</v>
      </c>
      <c r="G54" s="748"/>
    </row>
    <row r="55" spans="1:7" ht="20.100000000000001" customHeight="1" thickBot="1">
      <c r="A55" s="701"/>
      <c r="B55" s="750" t="s">
        <v>1066</v>
      </c>
      <c r="C55" s="745">
        <v>160</v>
      </c>
      <c r="D55" s="746">
        <v>67</v>
      </c>
      <c r="E55" s="747">
        <v>93</v>
      </c>
      <c r="G55" s="748"/>
    </row>
    <row r="56" spans="1:7" ht="20.100000000000001" customHeight="1" thickBot="1">
      <c r="A56" s="701"/>
      <c r="B56" s="750" t="s">
        <v>1069</v>
      </c>
      <c r="C56" s="745">
        <v>95</v>
      </c>
      <c r="D56" s="746">
        <v>42</v>
      </c>
      <c r="E56" s="747">
        <v>53</v>
      </c>
      <c r="G56" s="748"/>
    </row>
    <row r="57" spans="1:7" ht="20.100000000000001" customHeight="1" thickBot="1">
      <c r="A57" s="653"/>
      <c r="B57" s="750" t="s">
        <v>1070</v>
      </c>
      <c r="C57" s="745">
        <v>293</v>
      </c>
      <c r="D57" s="746">
        <v>116</v>
      </c>
      <c r="E57" s="747">
        <v>177</v>
      </c>
      <c r="G57" s="748"/>
    </row>
    <row r="58" spans="1:7" ht="20.100000000000001" customHeight="1" thickBot="1">
      <c r="A58" s="658" t="s">
        <v>226</v>
      </c>
      <c r="B58" s="750" t="s">
        <v>1071</v>
      </c>
      <c r="C58" s="745">
        <v>2438</v>
      </c>
      <c r="D58" s="746">
        <v>1611</v>
      </c>
      <c r="E58" s="747">
        <v>827</v>
      </c>
      <c r="G58" s="748"/>
    </row>
    <row r="59" spans="1:7" ht="20.100000000000001" customHeight="1" thickBot="1">
      <c r="A59" s="701"/>
      <c r="B59" s="751" t="s">
        <v>1072</v>
      </c>
      <c r="C59" s="745">
        <v>377</v>
      </c>
      <c r="D59" s="746">
        <v>253</v>
      </c>
      <c r="E59" s="747">
        <v>124</v>
      </c>
      <c r="G59" s="748"/>
    </row>
    <row r="60" spans="1:7" ht="20.100000000000001" customHeight="1" thickBot="1">
      <c r="A60" s="653"/>
      <c r="B60" s="750" t="s">
        <v>1073</v>
      </c>
      <c r="C60" s="745">
        <v>1607</v>
      </c>
      <c r="D60" s="746">
        <v>1020</v>
      </c>
      <c r="E60" s="747">
        <v>587</v>
      </c>
      <c r="G60" s="748"/>
    </row>
    <row r="61" spans="1:7" ht="20.100000000000001" customHeight="1" thickBot="1">
      <c r="A61" s="749" t="s">
        <v>10</v>
      </c>
      <c r="B61" s="750" t="s">
        <v>1025</v>
      </c>
      <c r="C61" s="745">
        <v>3109</v>
      </c>
      <c r="D61" s="746">
        <v>1916</v>
      </c>
      <c r="E61" s="747">
        <v>1193</v>
      </c>
      <c r="G61" s="748"/>
    </row>
    <row r="62" spans="1:7" ht="20.100000000000001" customHeight="1" thickBot="1">
      <c r="A62" s="658" t="s">
        <v>11</v>
      </c>
      <c r="B62" s="750" t="s">
        <v>1026</v>
      </c>
      <c r="C62" s="745">
        <v>5259</v>
      </c>
      <c r="D62" s="746">
        <v>3234</v>
      </c>
      <c r="E62" s="747">
        <v>2025</v>
      </c>
      <c r="G62" s="748"/>
    </row>
    <row r="63" spans="1:7" ht="20.100000000000001" customHeight="1" thickBot="1">
      <c r="A63" s="653"/>
      <c r="B63" s="750" t="s">
        <v>1027</v>
      </c>
      <c r="C63" s="745">
        <v>1312</v>
      </c>
      <c r="D63" s="746">
        <v>637</v>
      </c>
      <c r="E63" s="747">
        <v>675</v>
      </c>
      <c r="G63" s="748"/>
    </row>
    <row r="64" spans="1:7" ht="20.100000000000001" customHeight="1" thickBot="1">
      <c r="A64" s="749" t="s">
        <v>1028</v>
      </c>
      <c r="B64" s="750" t="s">
        <v>1029</v>
      </c>
      <c r="C64" s="745">
        <v>3033</v>
      </c>
      <c r="D64" s="746">
        <v>1600</v>
      </c>
      <c r="E64" s="747">
        <v>1433</v>
      </c>
      <c r="G64" s="748"/>
    </row>
  </sheetData>
  <mergeCells count="16">
    <mergeCell ref="A50:A52"/>
    <mergeCell ref="A53:A57"/>
    <mergeCell ref="A58:A60"/>
    <mergeCell ref="A62:A63"/>
    <mergeCell ref="A26:A30"/>
    <mergeCell ref="A31:A32"/>
    <mergeCell ref="A36:A37"/>
    <mergeCell ref="A40:A41"/>
    <mergeCell ref="A42:A44"/>
    <mergeCell ref="A47:A48"/>
    <mergeCell ref="A1:E1"/>
    <mergeCell ref="A6:A7"/>
    <mergeCell ref="A8:A10"/>
    <mergeCell ref="A12:A14"/>
    <mergeCell ref="A15:A20"/>
    <mergeCell ref="A23:A24"/>
  </mergeCells>
  <printOptions horizontalCentered="1"/>
  <pageMargins left="0.261811024" right="0.261811024" top="0.35" bottom="0.2" header="0.31496062992126" footer="0.31496062992126"/>
  <pageSetup paperSize="9" scale="56" orientation="portrait" r:id="rId1"/>
  <rowBreaks count="1" manualBreakCount="1">
    <brk id="39" max="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9C4E4-E26E-48E0-A555-6486404C9C81}">
  <sheetPr>
    <tabColor rgb="FF339933"/>
  </sheetPr>
  <dimension ref="A1:L335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31.140625" style="688" customWidth="1"/>
    <col min="2" max="2" width="27.140625" style="728" customWidth="1"/>
    <col min="3" max="4" width="23.5703125" style="728" customWidth="1"/>
    <col min="5" max="5" width="9.140625" style="688" customWidth="1"/>
    <col min="6" max="16384" width="9.140625" style="688"/>
  </cols>
  <sheetData>
    <row r="1" spans="1:12" ht="42" customHeight="1" thickBot="1">
      <c r="A1" s="442" t="s">
        <v>1093</v>
      </c>
      <c r="B1" s="443"/>
      <c r="C1" s="443"/>
      <c r="D1" s="443"/>
      <c r="H1" s="755"/>
    </row>
    <row r="2" spans="1:12" ht="48" customHeight="1" thickBot="1">
      <c r="A2" s="689" t="s">
        <v>461</v>
      </c>
      <c r="B2" s="756" t="s">
        <v>1083</v>
      </c>
      <c r="C2" s="756" t="s">
        <v>1084</v>
      </c>
      <c r="D2" s="756" t="s">
        <v>1085</v>
      </c>
    </row>
    <row r="3" spans="1:12" ht="21" customHeight="1">
      <c r="A3" s="455">
        <v>1395</v>
      </c>
      <c r="B3" s="424">
        <v>176660</v>
      </c>
      <c r="C3" s="424">
        <v>95702</v>
      </c>
      <c r="D3" s="424">
        <v>80958</v>
      </c>
      <c r="F3" s="424"/>
      <c r="H3" s="424"/>
      <c r="J3" s="757"/>
      <c r="L3" s="758"/>
    </row>
    <row r="4" spans="1:12" ht="21" customHeight="1">
      <c r="A4" s="455">
        <v>1396</v>
      </c>
      <c r="B4" s="424">
        <v>171867</v>
      </c>
      <c r="C4" s="424">
        <v>95046</v>
      </c>
      <c r="D4" s="424">
        <v>76821</v>
      </c>
      <c r="F4" s="424"/>
      <c r="H4" s="424"/>
      <c r="J4" s="759"/>
      <c r="L4" s="758"/>
    </row>
    <row r="5" spans="1:12" ht="21" customHeight="1">
      <c r="A5" s="455">
        <v>1397</v>
      </c>
      <c r="B5" s="424">
        <v>166358</v>
      </c>
      <c r="C5" s="424">
        <v>92501</v>
      </c>
      <c r="D5" s="424">
        <v>73857</v>
      </c>
      <c r="F5" s="424"/>
      <c r="H5" s="424"/>
      <c r="J5" s="758"/>
      <c r="L5" s="758"/>
    </row>
    <row r="6" spans="1:12" ht="21" customHeight="1">
      <c r="A6" s="455">
        <v>1398</v>
      </c>
      <c r="B6" s="424">
        <v>134916</v>
      </c>
      <c r="C6" s="424">
        <v>76096</v>
      </c>
      <c r="D6" s="424">
        <v>58820</v>
      </c>
      <c r="E6" s="760"/>
      <c r="F6" s="424"/>
      <c r="H6" s="424"/>
      <c r="J6" s="758"/>
      <c r="L6" s="758"/>
    </row>
    <row r="7" spans="1:12" ht="21" customHeight="1">
      <c r="A7" s="720">
        <v>1399</v>
      </c>
      <c r="B7" s="461">
        <v>110230</v>
      </c>
      <c r="C7" s="461">
        <v>62243</v>
      </c>
      <c r="D7" s="424">
        <v>47987</v>
      </c>
      <c r="E7" s="761"/>
      <c r="F7" s="424"/>
      <c r="H7" s="424"/>
      <c r="J7" s="758"/>
      <c r="L7" s="758"/>
    </row>
    <row r="8" spans="1:12" ht="21" customHeight="1" thickBot="1">
      <c r="A8" s="762">
        <v>1400</v>
      </c>
      <c r="B8" s="627">
        <v>106903</v>
      </c>
      <c r="C8" s="627">
        <v>60127</v>
      </c>
      <c r="D8" s="424">
        <v>46776</v>
      </c>
      <c r="E8" s="761"/>
      <c r="F8" s="424"/>
      <c r="H8" s="424"/>
      <c r="J8" s="758"/>
      <c r="L8" s="758"/>
    </row>
    <row r="9" spans="1:12" ht="20.25" customHeight="1" thickBot="1">
      <c r="A9" s="431" t="s">
        <v>469</v>
      </c>
      <c r="B9" s="693">
        <v>1973</v>
      </c>
      <c r="C9" s="611">
        <v>900</v>
      </c>
      <c r="D9" s="763">
        <v>1073</v>
      </c>
      <c r="E9" s="764"/>
      <c r="F9" s="424"/>
      <c r="H9" s="424"/>
      <c r="J9" s="758"/>
      <c r="L9" s="758"/>
    </row>
    <row r="10" spans="1:12" ht="21" customHeight="1" thickBot="1">
      <c r="A10" s="431" t="s">
        <v>470</v>
      </c>
      <c r="B10" s="693">
        <v>2000</v>
      </c>
      <c r="C10" s="611">
        <v>1057</v>
      </c>
      <c r="D10" s="763">
        <v>943</v>
      </c>
      <c r="E10" s="764"/>
      <c r="F10" s="424"/>
      <c r="H10" s="424"/>
      <c r="J10" s="758"/>
      <c r="L10" s="758"/>
    </row>
    <row r="11" spans="1:12" ht="21" customHeight="1" thickBot="1">
      <c r="A11" s="431" t="s">
        <v>471</v>
      </c>
      <c r="B11" s="693">
        <v>2923</v>
      </c>
      <c r="C11" s="611">
        <v>1217</v>
      </c>
      <c r="D11" s="763">
        <v>1706</v>
      </c>
      <c r="E11" s="764"/>
      <c r="F11" s="424"/>
      <c r="H11" s="424"/>
      <c r="J11" s="758"/>
      <c r="L11" s="758"/>
    </row>
    <row r="12" spans="1:12" ht="21" customHeight="1" thickBot="1">
      <c r="A12" s="431" t="s">
        <v>0</v>
      </c>
      <c r="B12" s="693">
        <v>5181</v>
      </c>
      <c r="C12" s="611">
        <v>2317</v>
      </c>
      <c r="D12" s="763">
        <v>2864</v>
      </c>
      <c r="E12" s="764"/>
      <c r="F12" s="424"/>
      <c r="H12" s="424"/>
      <c r="J12" s="758"/>
      <c r="L12" s="758"/>
    </row>
    <row r="13" spans="1:12" ht="21" customHeight="1" thickBot="1">
      <c r="A13" s="431" t="s">
        <v>33</v>
      </c>
      <c r="B13" s="693">
        <v>1106</v>
      </c>
      <c r="C13" s="611">
        <v>653</v>
      </c>
      <c r="D13" s="763">
        <v>453</v>
      </c>
      <c r="E13" s="764"/>
      <c r="F13" s="424"/>
      <c r="H13" s="424"/>
      <c r="J13" s="758"/>
      <c r="L13" s="758"/>
    </row>
    <row r="14" spans="1:12" ht="21" customHeight="1" thickBot="1">
      <c r="A14" s="431" t="s">
        <v>1</v>
      </c>
      <c r="B14" s="693">
        <v>4007</v>
      </c>
      <c r="C14" s="611">
        <v>2384</v>
      </c>
      <c r="D14" s="763">
        <v>1623</v>
      </c>
      <c r="E14" s="764"/>
      <c r="F14" s="424"/>
      <c r="H14" s="424"/>
      <c r="J14" s="758"/>
      <c r="L14" s="758"/>
    </row>
    <row r="15" spans="1:12" ht="21" customHeight="1" thickBot="1">
      <c r="A15" s="431" t="s">
        <v>971</v>
      </c>
      <c r="B15" s="693">
        <v>8384</v>
      </c>
      <c r="C15" s="611">
        <v>4144</v>
      </c>
      <c r="D15" s="763">
        <v>4240</v>
      </c>
      <c r="E15" s="764"/>
      <c r="F15" s="424"/>
      <c r="H15" s="424"/>
      <c r="J15" s="758"/>
      <c r="L15" s="758"/>
    </row>
    <row r="16" spans="1:12" ht="21" customHeight="1" thickBot="1">
      <c r="A16" s="640" t="s">
        <v>474</v>
      </c>
      <c r="B16" s="693">
        <v>1898</v>
      </c>
      <c r="C16" s="611">
        <v>1080</v>
      </c>
      <c r="D16" s="763">
        <v>818</v>
      </c>
      <c r="E16" s="764"/>
      <c r="F16" s="424"/>
      <c r="H16" s="424"/>
      <c r="J16" s="758"/>
      <c r="L16" s="758"/>
    </row>
    <row r="17" spans="1:12" ht="21" customHeight="1" thickBot="1">
      <c r="A17" s="431" t="s">
        <v>31</v>
      </c>
      <c r="B17" s="693">
        <v>2191</v>
      </c>
      <c r="C17" s="611">
        <v>1330</v>
      </c>
      <c r="D17" s="763">
        <v>861</v>
      </c>
      <c r="E17" s="764"/>
      <c r="F17" s="424"/>
      <c r="H17" s="424"/>
      <c r="J17" s="758"/>
      <c r="L17" s="758"/>
    </row>
    <row r="18" spans="1:12" ht="21" customHeight="1" thickBot="1">
      <c r="A18" s="431" t="s">
        <v>30</v>
      </c>
      <c r="B18" s="693">
        <v>8337</v>
      </c>
      <c r="C18" s="611">
        <v>5229</v>
      </c>
      <c r="D18" s="763">
        <v>3108</v>
      </c>
      <c r="E18" s="764"/>
      <c r="F18" s="424"/>
      <c r="H18" s="424"/>
      <c r="J18" s="758"/>
      <c r="L18" s="758"/>
    </row>
    <row r="19" spans="1:12" ht="21" customHeight="1" thickBot="1">
      <c r="A19" s="431" t="s">
        <v>29</v>
      </c>
      <c r="B19" s="693">
        <v>2161</v>
      </c>
      <c r="C19" s="611">
        <v>1128</v>
      </c>
      <c r="D19" s="763">
        <v>1033</v>
      </c>
      <c r="E19" s="764"/>
      <c r="F19" s="424"/>
      <c r="H19" s="424"/>
      <c r="J19" s="758"/>
      <c r="L19" s="758"/>
    </row>
    <row r="20" spans="1:12" ht="21" customHeight="1" thickBot="1">
      <c r="A20" s="431" t="s">
        <v>2</v>
      </c>
      <c r="B20" s="693">
        <v>4898</v>
      </c>
      <c r="C20" s="611">
        <v>2787</v>
      </c>
      <c r="D20" s="763">
        <v>2111</v>
      </c>
      <c r="E20" s="764"/>
      <c r="F20" s="424"/>
      <c r="H20" s="424"/>
      <c r="J20" s="758"/>
      <c r="L20" s="758"/>
    </row>
    <row r="21" spans="1:12" ht="21" customHeight="1" thickBot="1">
      <c r="A21" s="431" t="s">
        <v>3</v>
      </c>
      <c r="B21" s="693">
        <v>2946</v>
      </c>
      <c r="C21" s="611">
        <v>1926</v>
      </c>
      <c r="D21" s="763">
        <v>1020</v>
      </c>
      <c r="E21" s="764"/>
      <c r="F21" s="424"/>
      <c r="H21" s="424"/>
      <c r="J21" s="758"/>
      <c r="L21" s="758"/>
    </row>
    <row r="22" spans="1:12" ht="21" customHeight="1" thickBot="1">
      <c r="A22" s="431" t="s">
        <v>4</v>
      </c>
      <c r="B22" s="693">
        <v>789</v>
      </c>
      <c r="C22" s="611">
        <v>416</v>
      </c>
      <c r="D22" s="763">
        <v>373</v>
      </c>
      <c r="E22" s="764"/>
      <c r="F22" s="424"/>
      <c r="H22" s="424"/>
      <c r="J22" s="758"/>
      <c r="L22" s="758"/>
    </row>
    <row r="23" spans="1:12" ht="21" customHeight="1" thickBot="1">
      <c r="A23" s="435" t="s">
        <v>475</v>
      </c>
      <c r="B23" s="693">
        <v>5843</v>
      </c>
      <c r="C23" s="611">
        <v>3674</v>
      </c>
      <c r="D23" s="763">
        <v>2169</v>
      </c>
      <c r="E23" s="764"/>
      <c r="F23" s="424"/>
      <c r="H23" s="424"/>
      <c r="J23" s="758"/>
      <c r="L23" s="758"/>
    </row>
    <row r="24" spans="1:12" ht="21" customHeight="1" thickBot="1">
      <c r="A24" s="431" t="s">
        <v>5</v>
      </c>
      <c r="B24" s="693">
        <v>2489</v>
      </c>
      <c r="C24" s="611">
        <v>1083</v>
      </c>
      <c r="D24" s="763">
        <v>1406</v>
      </c>
      <c r="E24" s="764"/>
      <c r="F24" s="424"/>
      <c r="H24" s="424"/>
      <c r="J24" s="758"/>
      <c r="L24" s="758"/>
    </row>
    <row r="25" spans="1:12" ht="21" customHeight="1" thickBot="1">
      <c r="A25" s="431" t="s">
        <v>476</v>
      </c>
      <c r="B25" s="693">
        <v>4067</v>
      </c>
      <c r="C25" s="611">
        <v>2642</v>
      </c>
      <c r="D25" s="763">
        <v>1425</v>
      </c>
      <c r="E25" s="764"/>
      <c r="F25" s="424"/>
      <c r="H25" s="424"/>
      <c r="J25" s="758"/>
      <c r="L25" s="758"/>
    </row>
    <row r="26" spans="1:12" ht="21" customHeight="1" thickBot="1">
      <c r="A26" s="431" t="s">
        <v>6</v>
      </c>
      <c r="B26" s="693">
        <v>1759</v>
      </c>
      <c r="C26" s="611">
        <v>1049</v>
      </c>
      <c r="D26" s="763">
        <v>710</v>
      </c>
      <c r="E26" s="764"/>
      <c r="F26" s="424"/>
      <c r="H26" s="424"/>
      <c r="J26" s="758"/>
      <c r="L26" s="758"/>
    </row>
    <row r="27" spans="1:12" ht="21" customHeight="1" thickBot="1">
      <c r="A27" s="431" t="s">
        <v>477</v>
      </c>
      <c r="B27" s="693">
        <v>3128</v>
      </c>
      <c r="C27" s="611">
        <v>1624</v>
      </c>
      <c r="D27" s="763">
        <v>1504</v>
      </c>
      <c r="E27" s="764"/>
      <c r="F27" s="424"/>
      <c r="H27" s="424"/>
      <c r="J27" s="758"/>
      <c r="L27" s="758"/>
    </row>
    <row r="28" spans="1:12" ht="21" customHeight="1" thickBot="1">
      <c r="A28" s="431" t="s">
        <v>478</v>
      </c>
      <c r="B28" s="693">
        <v>3119</v>
      </c>
      <c r="C28" s="611">
        <v>2173</v>
      </c>
      <c r="D28" s="763">
        <v>946</v>
      </c>
      <c r="E28" s="764"/>
      <c r="F28" s="424"/>
      <c r="H28" s="424"/>
      <c r="J28" s="758"/>
      <c r="L28" s="758"/>
    </row>
    <row r="29" spans="1:12" ht="21" customHeight="1" thickBot="1">
      <c r="A29" s="431" t="s">
        <v>479</v>
      </c>
      <c r="B29" s="693">
        <v>5461</v>
      </c>
      <c r="C29" s="611">
        <v>2803</v>
      </c>
      <c r="D29" s="763">
        <v>2658</v>
      </c>
      <c r="E29" s="764"/>
      <c r="F29" s="424"/>
      <c r="H29" s="424"/>
      <c r="J29" s="758"/>
      <c r="L29" s="758"/>
    </row>
    <row r="30" spans="1:12" ht="21" customHeight="1" thickBot="1">
      <c r="A30" s="431" t="s">
        <v>224</v>
      </c>
      <c r="B30" s="693">
        <v>4055</v>
      </c>
      <c r="C30" s="611">
        <v>2302</v>
      </c>
      <c r="D30" s="763">
        <v>1753</v>
      </c>
      <c r="E30" s="764"/>
      <c r="F30" s="424"/>
      <c r="H30" s="424"/>
      <c r="J30" s="758"/>
      <c r="L30" s="758"/>
    </row>
    <row r="31" spans="1:12" ht="21" customHeight="1" thickBot="1">
      <c r="A31" s="643" t="s">
        <v>480</v>
      </c>
      <c r="B31" s="693">
        <v>1686</v>
      </c>
      <c r="C31" s="611">
        <v>980</v>
      </c>
      <c r="D31" s="763">
        <v>706</v>
      </c>
      <c r="E31" s="764"/>
      <c r="F31" s="424"/>
      <c r="H31" s="424"/>
      <c r="J31" s="758"/>
      <c r="L31" s="758"/>
    </row>
    <row r="32" spans="1:12" ht="21" customHeight="1" thickBot="1">
      <c r="A32" s="431" t="s">
        <v>7</v>
      </c>
      <c r="B32" s="693">
        <v>3248</v>
      </c>
      <c r="C32" s="611">
        <v>1887</v>
      </c>
      <c r="D32" s="763">
        <v>1361</v>
      </c>
      <c r="E32" s="764"/>
      <c r="F32" s="424"/>
      <c r="H32" s="424"/>
      <c r="J32" s="758"/>
      <c r="L32" s="758"/>
    </row>
    <row r="33" spans="1:12" ht="21" customHeight="1" thickBot="1">
      <c r="A33" s="431" t="s">
        <v>481</v>
      </c>
      <c r="B33" s="693">
        <v>798</v>
      </c>
      <c r="C33" s="611">
        <v>310</v>
      </c>
      <c r="D33" s="763">
        <v>488</v>
      </c>
      <c r="E33" s="764"/>
      <c r="F33" s="424"/>
      <c r="H33" s="424"/>
      <c r="J33" s="758"/>
      <c r="L33" s="758"/>
    </row>
    <row r="34" spans="1:12" ht="21" customHeight="1" thickBot="1">
      <c r="A34" s="431" t="s">
        <v>8</v>
      </c>
      <c r="B34" s="693">
        <v>4028</v>
      </c>
      <c r="C34" s="611">
        <v>2201</v>
      </c>
      <c r="D34" s="763">
        <v>1827</v>
      </c>
      <c r="E34" s="764"/>
      <c r="F34" s="424"/>
      <c r="H34" s="424"/>
      <c r="J34" s="758"/>
      <c r="L34" s="758"/>
    </row>
    <row r="35" spans="1:12" ht="21" customHeight="1" thickBot="1">
      <c r="A35" s="431" t="s">
        <v>9</v>
      </c>
      <c r="B35" s="693">
        <v>1293</v>
      </c>
      <c r="C35" s="611">
        <v>560</v>
      </c>
      <c r="D35" s="763">
        <v>733</v>
      </c>
      <c r="E35" s="764"/>
      <c r="F35" s="424"/>
      <c r="H35" s="424"/>
      <c r="J35" s="758"/>
      <c r="L35" s="758"/>
    </row>
    <row r="36" spans="1:12" ht="21" customHeight="1" thickBot="1">
      <c r="A36" s="431" t="s">
        <v>482</v>
      </c>
      <c r="B36" s="693">
        <v>4422</v>
      </c>
      <c r="C36" s="611">
        <v>2884</v>
      </c>
      <c r="D36" s="763">
        <v>1538</v>
      </c>
      <c r="E36" s="764"/>
      <c r="F36" s="424"/>
      <c r="H36" s="424"/>
      <c r="J36" s="758"/>
      <c r="L36" s="758"/>
    </row>
    <row r="37" spans="1:12" ht="21" customHeight="1" thickBot="1">
      <c r="A37" s="431" t="s">
        <v>10</v>
      </c>
      <c r="B37" s="693">
        <v>3109</v>
      </c>
      <c r="C37" s="611">
        <v>1916</v>
      </c>
      <c r="D37" s="763">
        <v>1193</v>
      </c>
      <c r="E37" s="764"/>
      <c r="F37" s="424"/>
      <c r="H37" s="424"/>
      <c r="J37" s="758"/>
      <c r="L37" s="758"/>
    </row>
    <row r="38" spans="1:12" ht="21" customHeight="1" thickBot="1">
      <c r="A38" s="431" t="s">
        <v>11</v>
      </c>
      <c r="B38" s="693">
        <v>6571</v>
      </c>
      <c r="C38" s="611">
        <v>3871</v>
      </c>
      <c r="D38" s="763">
        <v>2700</v>
      </c>
      <c r="E38" s="764"/>
      <c r="F38" s="424"/>
      <c r="H38" s="424"/>
      <c r="J38" s="758"/>
      <c r="L38" s="758"/>
    </row>
    <row r="39" spans="1:12" ht="21" customHeight="1" thickBot="1">
      <c r="A39" s="431" t="s">
        <v>12</v>
      </c>
      <c r="B39" s="693">
        <v>3033</v>
      </c>
      <c r="C39" s="611">
        <v>1600</v>
      </c>
      <c r="D39" s="763">
        <v>1433</v>
      </c>
      <c r="E39" s="764"/>
      <c r="F39" s="424"/>
      <c r="H39" s="424"/>
      <c r="J39" s="758"/>
      <c r="L39" s="758"/>
    </row>
    <row r="40" spans="1:12" ht="31.5" customHeight="1">
      <c r="A40" s="765"/>
      <c r="B40" s="766"/>
      <c r="C40" s="766"/>
      <c r="D40" s="424"/>
      <c r="F40" s="424"/>
      <c r="H40" s="424"/>
      <c r="J40" s="758"/>
      <c r="L40" s="758"/>
    </row>
    <row r="41" spans="1:12" ht="18" customHeight="1">
      <c r="D41" s="424"/>
      <c r="F41" s="424"/>
      <c r="H41" s="424"/>
      <c r="J41" s="758"/>
      <c r="L41" s="758"/>
    </row>
    <row r="42" spans="1:12" ht="18" customHeight="1">
      <c r="D42" s="424"/>
      <c r="F42" s="424"/>
      <c r="H42" s="424"/>
      <c r="J42" s="758"/>
      <c r="L42" s="758"/>
    </row>
    <row r="43" spans="1:12" ht="18" customHeight="1">
      <c r="D43" s="424"/>
      <c r="F43" s="424"/>
      <c r="H43" s="424"/>
      <c r="J43" s="758"/>
      <c r="L43" s="758"/>
    </row>
    <row r="44" spans="1:12" ht="18" customHeight="1">
      <c r="D44" s="424"/>
      <c r="F44" s="424"/>
      <c r="H44" s="424"/>
      <c r="J44" s="758"/>
      <c r="L44" s="758"/>
    </row>
    <row r="45" spans="1:12" ht="18" customHeight="1">
      <c r="D45" s="424"/>
      <c r="F45" s="424"/>
      <c r="H45" s="424"/>
      <c r="J45" s="758"/>
      <c r="L45" s="758"/>
    </row>
    <row r="46" spans="1:12" ht="18" customHeight="1">
      <c r="D46" s="424"/>
      <c r="F46" s="424"/>
      <c r="H46" s="424"/>
      <c r="J46" s="758"/>
      <c r="L46" s="758"/>
    </row>
    <row r="47" spans="1:12" ht="18" customHeight="1">
      <c r="D47" s="424"/>
      <c r="F47" s="424"/>
      <c r="H47" s="424"/>
      <c r="J47" s="758"/>
      <c r="L47" s="758"/>
    </row>
    <row r="48" spans="1:12" ht="18" customHeight="1">
      <c r="D48" s="424"/>
      <c r="F48" s="424"/>
      <c r="H48" s="424"/>
      <c r="J48" s="758"/>
      <c r="L48" s="758"/>
    </row>
    <row r="49" spans="4:12" ht="18" customHeight="1">
      <c r="D49" s="424"/>
      <c r="F49" s="424"/>
      <c r="H49" s="424"/>
      <c r="J49" s="758"/>
      <c r="L49" s="758"/>
    </row>
    <row r="50" spans="4:12" ht="18" customHeight="1">
      <c r="D50" s="424"/>
      <c r="F50" s="424"/>
      <c r="H50" s="424"/>
      <c r="J50" s="758"/>
      <c r="L50" s="758"/>
    </row>
    <row r="51" spans="4:12" ht="18" customHeight="1">
      <c r="D51" s="424"/>
      <c r="F51" s="424"/>
      <c r="H51" s="424"/>
      <c r="J51" s="758"/>
      <c r="L51" s="758"/>
    </row>
    <row r="52" spans="4:12" ht="18" customHeight="1">
      <c r="D52" s="424"/>
      <c r="F52" s="424"/>
      <c r="H52" s="424"/>
      <c r="J52" s="758"/>
      <c r="L52" s="758"/>
    </row>
    <row r="53" spans="4:12" ht="18" customHeight="1">
      <c r="D53" s="424"/>
      <c r="F53" s="424"/>
      <c r="H53" s="424"/>
      <c r="J53" s="758"/>
      <c r="L53" s="758"/>
    </row>
    <row r="54" spans="4:12" ht="18" customHeight="1">
      <c r="D54" s="424"/>
      <c r="F54" s="424"/>
      <c r="H54" s="424"/>
      <c r="J54" s="758"/>
      <c r="L54" s="758"/>
    </row>
    <row r="55" spans="4:12" ht="18" customHeight="1">
      <c r="D55" s="424"/>
      <c r="F55" s="424"/>
      <c r="H55" s="424"/>
      <c r="J55" s="758"/>
      <c r="L55" s="758"/>
    </row>
    <row r="56" spans="4:12" ht="18" customHeight="1">
      <c r="D56" s="424"/>
      <c r="F56" s="424"/>
      <c r="H56" s="424"/>
      <c r="J56" s="758"/>
      <c r="L56" s="758"/>
    </row>
    <row r="57" spans="4:12" ht="18" customHeight="1">
      <c r="D57" s="424"/>
      <c r="F57" s="424"/>
      <c r="H57" s="424"/>
      <c r="J57" s="758"/>
      <c r="L57" s="758"/>
    </row>
    <row r="58" spans="4:12" ht="18" customHeight="1">
      <c r="D58" s="424"/>
      <c r="F58" s="424"/>
      <c r="H58" s="424"/>
      <c r="J58" s="758"/>
      <c r="L58" s="758"/>
    </row>
    <row r="59" spans="4:12" ht="18" customHeight="1">
      <c r="D59" s="424"/>
      <c r="F59" s="424"/>
      <c r="H59" s="424"/>
      <c r="J59" s="758"/>
      <c r="L59" s="758"/>
    </row>
    <row r="60" spans="4:12" ht="18" customHeight="1">
      <c r="D60" s="424"/>
      <c r="F60" s="424"/>
      <c r="H60" s="424"/>
      <c r="J60" s="758"/>
      <c r="L60" s="758"/>
    </row>
    <row r="61" spans="4:12" ht="18" customHeight="1">
      <c r="D61" s="424"/>
      <c r="F61" s="424"/>
      <c r="H61" s="424"/>
      <c r="J61" s="758"/>
      <c r="L61" s="758"/>
    </row>
    <row r="62" spans="4:12" ht="18" customHeight="1">
      <c r="D62" s="424"/>
      <c r="F62" s="424"/>
      <c r="H62" s="424"/>
      <c r="J62" s="758"/>
      <c r="L62" s="758"/>
    </row>
    <row r="63" spans="4:12" ht="18" customHeight="1">
      <c r="D63" s="424"/>
      <c r="F63" s="424"/>
      <c r="H63" s="424"/>
      <c r="J63" s="758"/>
      <c r="L63" s="758"/>
    </row>
    <row r="64" spans="4:12" ht="18" customHeight="1">
      <c r="D64" s="424"/>
      <c r="F64" s="424"/>
      <c r="H64" s="424"/>
      <c r="J64" s="758"/>
      <c r="L64" s="758"/>
    </row>
    <row r="65" spans="4:12" ht="18" customHeight="1">
      <c r="D65" s="424"/>
      <c r="F65" s="424"/>
      <c r="H65" s="424"/>
      <c r="J65" s="758"/>
      <c r="L65" s="758"/>
    </row>
    <row r="66" spans="4:12" ht="18" customHeight="1">
      <c r="D66" s="424"/>
      <c r="F66" s="424"/>
      <c r="H66" s="424"/>
      <c r="J66" s="758"/>
      <c r="L66" s="758"/>
    </row>
    <row r="67" spans="4:12" ht="18" customHeight="1">
      <c r="D67" s="424"/>
      <c r="F67" s="424"/>
      <c r="H67" s="424"/>
      <c r="J67" s="758"/>
      <c r="L67" s="758"/>
    </row>
    <row r="68" spans="4:12" ht="18" customHeight="1">
      <c r="D68" s="424"/>
      <c r="F68" s="424"/>
      <c r="H68" s="424"/>
      <c r="J68" s="758"/>
      <c r="L68" s="758"/>
    </row>
    <row r="69" spans="4:12" ht="18" customHeight="1">
      <c r="D69" s="424"/>
      <c r="F69" s="424"/>
      <c r="H69" s="424"/>
      <c r="J69" s="758"/>
      <c r="L69" s="758"/>
    </row>
    <row r="70" spans="4:12" ht="18" customHeight="1">
      <c r="D70" s="424"/>
      <c r="F70" s="424"/>
      <c r="H70" s="424"/>
      <c r="J70" s="758"/>
      <c r="L70" s="758"/>
    </row>
    <row r="71" spans="4:12" ht="18" customHeight="1">
      <c r="D71" s="424"/>
      <c r="F71" s="424"/>
      <c r="H71" s="424"/>
      <c r="J71" s="758"/>
      <c r="L71" s="758"/>
    </row>
    <row r="72" spans="4:12" ht="18" customHeight="1">
      <c r="D72" s="424"/>
      <c r="F72" s="424"/>
      <c r="H72" s="424"/>
      <c r="J72" s="758"/>
      <c r="L72" s="758"/>
    </row>
    <row r="73" spans="4:12" ht="18" customHeight="1">
      <c r="D73" s="424"/>
      <c r="F73" s="424"/>
      <c r="H73" s="424"/>
      <c r="J73" s="758"/>
      <c r="L73" s="758"/>
    </row>
    <row r="74" spans="4:12" ht="18" customHeight="1">
      <c r="D74" s="424"/>
      <c r="F74" s="424"/>
      <c r="H74" s="424"/>
      <c r="J74" s="758"/>
      <c r="L74" s="758"/>
    </row>
    <row r="75" spans="4:12" ht="18" customHeight="1">
      <c r="D75" s="424"/>
      <c r="F75" s="424"/>
      <c r="H75" s="424"/>
      <c r="J75" s="758"/>
      <c r="L75" s="758"/>
    </row>
    <row r="76" spans="4:12" ht="18" customHeight="1">
      <c r="D76" s="424"/>
      <c r="F76" s="424"/>
      <c r="H76" s="424"/>
      <c r="J76" s="758"/>
      <c r="L76" s="758"/>
    </row>
    <row r="77" spans="4:12" ht="18" customHeight="1">
      <c r="D77" s="424"/>
      <c r="F77" s="424"/>
      <c r="H77" s="424"/>
      <c r="J77" s="758"/>
      <c r="L77" s="758"/>
    </row>
    <row r="78" spans="4:12" ht="18" customHeight="1">
      <c r="D78" s="424"/>
      <c r="F78" s="424"/>
      <c r="H78" s="424"/>
      <c r="J78" s="758"/>
      <c r="L78" s="758"/>
    </row>
    <row r="79" spans="4:12" ht="18" customHeight="1">
      <c r="D79" s="424"/>
      <c r="F79" s="424"/>
      <c r="H79" s="424"/>
      <c r="J79" s="758"/>
      <c r="L79" s="758"/>
    </row>
    <row r="80" spans="4:12" ht="18" customHeight="1">
      <c r="D80" s="424"/>
      <c r="F80" s="424"/>
      <c r="H80" s="424"/>
      <c r="J80" s="758"/>
      <c r="L80" s="758"/>
    </row>
    <row r="81" spans="4:12" ht="18" customHeight="1">
      <c r="D81" s="424"/>
      <c r="F81" s="424"/>
      <c r="H81" s="424"/>
      <c r="J81" s="758"/>
      <c r="L81" s="758"/>
    </row>
    <row r="82" spans="4:12" ht="18" customHeight="1">
      <c r="D82" s="424"/>
      <c r="F82" s="424"/>
      <c r="H82" s="424"/>
      <c r="J82" s="758"/>
      <c r="L82" s="758"/>
    </row>
    <row r="83" spans="4:12" ht="18" customHeight="1">
      <c r="D83" s="424"/>
      <c r="F83" s="424"/>
      <c r="H83" s="424"/>
      <c r="J83" s="758"/>
      <c r="L83" s="758"/>
    </row>
    <row r="84" spans="4:12" ht="18" customHeight="1">
      <c r="D84" s="424"/>
      <c r="F84" s="424"/>
      <c r="H84" s="424"/>
      <c r="J84" s="758"/>
      <c r="L84" s="758"/>
    </row>
    <row r="85" spans="4:12" ht="18" customHeight="1">
      <c r="D85" s="424"/>
      <c r="F85" s="424"/>
      <c r="H85" s="424"/>
      <c r="J85" s="758"/>
      <c r="L85" s="758"/>
    </row>
    <row r="86" spans="4:12" ht="18" customHeight="1">
      <c r="D86" s="424"/>
      <c r="F86" s="424"/>
      <c r="H86" s="424"/>
      <c r="J86" s="758"/>
      <c r="L86" s="758"/>
    </row>
    <row r="87" spans="4:12" ht="18" customHeight="1">
      <c r="D87" s="424"/>
      <c r="F87" s="424"/>
      <c r="H87" s="424"/>
      <c r="J87" s="758"/>
      <c r="L87" s="758"/>
    </row>
    <row r="88" spans="4:12" ht="18" customHeight="1">
      <c r="D88" s="424"/>
      <c r="F88" s="424"/>
      <c r="H88" s="424"/>
      <c r="J88" s="758"/>
      <c r="L88" s="758"/>
    </row>
    <row r="89" spans="4:12" ht="18" customHeight="1">
      <c r="D89" s="424"/>
      <c r="F89" s="424"/>
      <c r="H89" s="424"/>
      <c r="J89" s="758"/>
      <c r="L89" s="758"/>
    </row>
    <row r="90" spans="4:12" ht="18" customHeight="1">
      <c r="D90" s="424"/>
      <c r="F90" s="424"/>
      <c r="H90" s="424"/>
      <c r="J90" s="758"/>
      <c r="L90" s="758"/>
    </row>
    <row r="91" spans="4:12" ht="18" customHeight="1">
      <c r="D91" s="424"/>
      <c r="F91" s="424"/>
      <c r="H91" s="424"/>
      <c r="J91" s="758"/>
      <c r="L91" s="758"/>
    </row>
    <row r="92" spans="4:12" ht="18" customHeight="1">
      <c r="D92" s="424"/>
      <c r="F92" s="424"/>
      <c r="H92" s="424"/>
      <c r="J92" s="758"/>
      <c r="L92" s="758"/>
    </row>
    <row r="93" spans="4:12" ht="18" customHeight="1">
      <c r="D93" s="424"/>
      <c r="F93" s="424"/>
      <c r="H93" s="424"/>
      <c r="J93" s="758"/>
      <c r="L93" s="758"/>
    </row>
    <row r="94" spans="4:12" ht="18" customHeight="1">
      <c r="D94" s="424"/>
      <c r="F94" s="424"/>
      <c r="H94" s="424"/>
      <c r="J94" s="758"/>
      <c r="L94" s="758"/>
    </row>
    <row r="95" spans="4:12" ht="18" customHeight="1">
      <c r="D95" s="424"/>
      <c r="F95" s="424"/>
      <c r="H95" s="424"/>
      <c r="J95" s="758"/>
      <c r="L95" s="758"/>
    </row>
    <row r="96" spans="4:12" ht="18" customHeight="1">
      <c r="D96" s="424"/>
      <c r="F96" s="424"/>
      <c r="H96" s="424"/>
      <c r="J96" s="758"/>
      <c r="L96" s="758"/>
    </row>
    <row r="97" spans="4:12" ht="18" customHeight="1">
      <c r="D97" s="424"/>
      <c r="F97" s="424"/>
      <c r="H97" s="424"/>
      <c r="J97" s="758"/>
      <c r="L97" s="758"/>
    </row>
    <row r="98" spans="4:12" ht="18" customHeight="1">
      <c r="D98" s="424"/>
      <c r="F98" s="424"/>
      <c r="H98" s="424"/>
      <c r="J98" s="758"/>
      <c r="L98" s="758"/>
    </row>
    <row r="99" spans="4:12" ht="18" customHeight="1">
      <c r="D99" s="424"/>
      <c r="F99" s="424"/>
      <c r="H99" s="424"/>
      <c r="J99" s="758"/>
      <c r="L99" s="758"/>
    </row>
    <row r="100" spans="4:12" ht="18" customHeight="1">
      <c r="D100" s="424"/>
      <c r="F100" s="424"/>
      <c r="H100" s="424"/>
      <c r="J100" s="758"/>
      <c r="L100" s="758"/>
    </row>
    <row r="101" spans="4:12" ht="18" customHeight="1">
      <c r="D101" s="424"/>
      <c r="F101" s="424"/>
      <c r="H101" s="424"/>
      <c r="J101" s="758"/>
      <c r="L101" s="758"/>
    </row>
    <row r="102" spans="4:12" ht="18" customHeight="1">
      <c r="D102" s="424"/>
      <c r="F102" s="424"/>
      <c r="H102" s="424"/>
      <c r="J102" s="758"/>
      <c r="L102" s="758"/>
    </row>
    <row r="103" spans="4:12" ht="18" customHeight="1">
      <c r="D103" s="424"/>
      <c r="F103" s="424"/>
      <c r="H103" s="424"/>
      <c r="J103" s="758"/>
      <c r="L103" s="758"/>
    </row>
    <row r="104" spans="4:12" ht="18" customHeight="1">
      <c r="D104" s="424"/>
      <c r="F104" s="424"/>
      <c r="H104" s="424"/>
      <c r="J104" s="758"/>
      <c r="L104" s="758"/>
    </row>
    <row r="105" spans="4:12" ht="18" customHeight="1">
      <c r="D105" s="424"/>
      <c r="F105" s="424"/>
      <c r="H105" s="424"/>
      <c r="J105" s="758"/>
      <c r="L105" s="758"/>
    </row>
    <row r="106" spans="4:12" ht="18" customHeight="1">
      <c r="D106" s="424"/>
      <c r="F106" s="424"/>
      <c r="H106" s="424"/>
      <c r="J106" s="758"/>
      <c r="L106" s="758"/>
    </row>
    <row r="107" spans="4:12" ht="18" customHeight="1">
      <c r="D107" s="424"/>
      <c r="F107" s="424"/>
      <c r="H107" s="424"/>
      <c r="J107" s="758"/>
      <c r="L107" s="758"/>
    </row>
    <row r="108" spans="4:12" ht="18" customHeight="1">
      <c r="D108" s="424"/>
      <c r="F108" s="424"/>
      <c r="H108" s="424"/>
      <c r="J108" s="758"/>
      <c r="L108" s="758"/>
    </row>
    <row r="109" spans="4:12" ht="18" customHeight="1">
      <c r="D109" s="424"/>
      <c r="F109" s="424"/>
      <c r="H109" s="424"/>
      <c r="J109" s="758"/>
      <c r="L109" s="758"/>
    </row>
    <row r="110" spans="4:12" ht="18" customHeight="1">
      <c r="D110" s="424"/>
      <c r="F110" s="424"/>
      <c r="H110" s="424"/>
      <c r="J110" s="758"/>
      <c r="L110" s="758"/>
    </row>
    <row r="111" spans="4:12" ht="18" customHeight="1">
      <c r="D111" s="424"/>
      <c r="F111" s="424"/>
      <c r="H111" s="424"/>
      <c r="J111" s="758"/>
      <c r="L111" s="758"/>
    </row>
    <row r="112" spans="4:12" ht="18" customHeight="1">
      <c r="D112" s="424"/>
      <c r="F112" s="424"/>
      <c r="H112" s="424"/>
      <c r="J112" s="758"/>
      <c r="L112" s="758"/>
    </row>
    <row r="113" spans="4:12" ht="18" customHeight="1">
      <c r="D113" s="424"/>
      <c r="F113" s="424"/>
      <c r="H113" s="424"/>
      <c r="J113" s="758"/>
      <c r="L113" s="758"/>
    </row>
    <row r="114" spans="4:12" ht="18" customHeight="1">
      <c r="D114" s="424"/>
      <c r="F114" s="424"/>
      <c r="H114" s="424"/>
      <c r="J114" s="758"/>
      <c r="L114" s="758"/>
    </row>
    <row r="115" spans="4:12" ht="18" customHeight="1">
      <c r="D115" s="424"/>
      <c r="F115" s="424"/>
      <c r="H115" s="424"/>
      <c r="J115" s="758"/>
      <c r="L115" s="758"/>
    </row>
    <row r="116" spans="4:12" ht="18" customHeight="1">
      <c r="D116" s="424"/>
      <c r="F116" s="424"/>
      <c r="H116" s="424"/>
      <c r="J116" s="758"/>
      <c r="L116" s="758"/>
    </row>
    <row r="117" spans="4:12" ht="18" customHeight="1">
      <c r="D117" s="424"/>
      <c r="F117" s="424"/>
      <c r="H117" s="424"/>
      <c r="J117" s="758"/>
      <c r="L117" s="758"/>
    </row>
    <row r="118" spans="4:12" ht="18" customHeight="1">
      <c r="D118" s="424"/>
      <c r="F118" s="424"/>
      <c r="H118" s="424"/>
      <c r="J118" s="758"/>
      <c r="L118" s="758"/>
    </row>
    <row r="119" spans="4:12" ht="18" customHeight="1">
      <c r="D119" s="424"/>
      <c r="F119" s="424"/>
      <c r="H119" s="424"/>
      <c r="J119" s="758"/>
      <c r="L119" s="758"/>
    </row>
    <row r="120" spans="4:12" ht="18" customHeight="1">
      <c r="D120" s="424"/>
      <c r="F120" s="424"/>
      <c r="H120" s="424"/>
      <c r="J120" s="758"/>
      <c r="L120" s="758"/>
    </row>
    <row r="121" spans="4:12" ht="18" customHeight="1">
      <c r="D121" s="424"/>
      <c r="F121" s="424"/>
      <c r="H121" s="424"/>
      <c r="J121" s="758"/>
      <c r="L121" s="758"/>
    </row>
    <row r="122" spans="4:12" ht="18" customHeight="1">
      <c r="D122" s="424"/>
      <c r="F122" s="424"/>
      <c r="H122" s="424"/>
      <c r="J122" s="758"/>
      <c r="L122" s="758"/>
    </row>
    <row r="123" spans="4:12" ht="18" customHeight="1">
      <c r="D123" s="424"/>
      <c r="F123" s="424"/>
      <c r="H123" s="424"/>
      <c r="J123" s="758"/>
      <c r="L123" s="758"/>
    </row>
    <row r="124" spans="4:12" ht="18" customHeight="1">
      <c r="D124" s="424"/>
      <c r="F124" s="424"/>
      <c r="H124" s="424"/>
      <c r="J124" s="758"/>
      <c r="L124" s="758"/>
    </row>
    <row r="125" spans="4:12" ht="18" customHeight="1">
      <c r="D125" s="424"/>
      <c r="F125" s="424"/>
      <c r="H125" s="424"/>
      <c r="J125" s="758"/>
      <c r="L125" s="758"/>
    </row>
    <row r="126" spans="4:12" ht="18" customHeight="1">
      <c r="D126" s="424"/>
      <c r="F126" s="424"/>
      <c r="H126" s="424"/>
      <c r="J126" s="758"/>
      <c r="L126" s="758"/>
    </row>
    <row r="127" spans="4:12" ht="18" customHeight="1">
      <c r="D127" s="424"/>
      <c r="F127" s="424"/>
      <c r="H127" s="424"/>
      <c r="J127" s="758"/>
      <c r="L127" s="758"/>
    </row>
    <row r="128" spans="4:12" ht="18" customHeight="1">
      <c r="D128" s="424"/>
      <c r="F128" s="424"/>
      <c r="H128" s="424"/>
      <c r="J128" s="758"/>
      <c r="L128" s="758"/>
    </row>
    <row r="129" spans="4:12" ht="18" customHeight="1">
      <c r="D129" s="424"/>
      <c r="F129" s="424"/>
      <c r="H129" s="424"/>
      <c r="J129" s="758"/>
      <c r="L129" s="758"/>
    </row>
    <row r="130" spans="4:12" ht="18" customHeight="1">
      <c r="D130" s="424"/>
      <c r="F130" s="424"/>
      <c r="H130" s="424"/>
      <c r="J130" s="758"/>
      <c r="L130" s="758"/>
    </row>
    <row r="131" spans="4:12" ht="18" customHeight="1">
      <c r="D131" s="424"/>
      <c r="F131" s="424"/>
      <c r="H131" s="424"/>
      <c r="J131" s="758"/>
      <c r="L131" s="758"/>
    </row>
    <row r="132" spans="4:12" ht="18" customHeight="1">
      <c r="D132" s="424"/>
      <c r="F132" s="424"/>
      <c r="H132" s="424"/>
      <c r="J132" s="758"/>
      <c r="L132" s="758"/>
    </row>
    <row r="133" spans="4:12" ht="18" customHeight="1">
      <c r="D133" s="424"/>
      <c r="F133" s="424"/>
      <c r="H133" s="424"/>
      <c r="J133" s="758"/>
      <c r="L133" s="758"/>
    </row>
    <row r="134" spans="4:12" ht="18" customHeight="1">
      <c r="D134" s="424"/>
      <c r="F134" s="424"/>
      <c r="H134" s="424"/>
      <c r="J134" s="758"/>
      <c r="L134" s="758"/>
    </row>
    <row r="135" spans="4:12" ht="18" customHeight="1">
      <c r="D135" s="424"/>
      <c r="F135" s="424"/>
      <c r="H135" s="424"/>
      <c r="J135" s="758"/>
      <c r="L135" s="758"/>
    </row>
    <row r="136" spans="4:12" ht="18" customHeight="1">
      <c r="D136" s="424"/>
      <c r="F136" s="424"/>
      <c r="H136" s="424"/>
      <c r="J136" s="758"/>
      <c r="L136" s="758"/>
    </row>
    <row r="137" spans="4:12" ht="18" customHeight="1">
      <c r="D137" s="424"/>
      <c r="F137" s="424"/>
      <c r="H137" s="424"/>
      <c r="J137" s="758"/>
      <c r="L137" s="758"/>
    </row>
    <row r="138" spans="4:12" ht="18" customHeight="1">
      <c r="D138" s="424"/>
      <c r="F138" s="424"/>
      <c r="H138" s="424"/>
      <c r="J138" s="758"/>
      <c r="L138" s="758"/>
    </row>
    <row r="139" spans="4:12" ht="18" customHeight="1">
      <c r="D139" s="424"/>
      <c r="F139" s="424"/>
      <c r="H139" s="424"/>
      <c r="J139" s="758"/>
      <c r="L139" s="758"/>
    </row>
    <row r="140" spans="4:12" ht="18" customHeight="1">
      <c r="D140" s="424"/>
      <c r="F140" s="424"/>
      <c r="H140" s="424"/>
      <c r="J140" s="758"/>
      <c r="L140" s="758"/>
    </row>
    <row r="141" spans="4:12" ht="18" customHeight="1">
      <c r="D141" s="424"/>
      <c r="F141" s="424"/>
      <c r="H141" s="424"/>
      <c r="J141" s="758"/>
      <c r="L141" s="758"/>
    </row>
    <row r="142" spans="4:12" ht="18" customHeight="1">
      <c r="D142" s="424"/>
      <c r="F142" s="424"/>
      <c r="H142" s="424"/>
      <c r="J142" s="758"/>
      <c r="L142" s="758"/>
    </row>
    <row r="143" spans="4:12" ht="18" customHeight="1">
      <c r="D143" s="424"/>
      <c r="F143" s="424"/>
      <c r="H143" s="424"/>
      <c r="J143" s="758"/>
      <c r="L143" s="758"/>
    </row>
    <row r="144" spans="4:12" ht="18" customHeight="1">
      <c r="D144" s="424"/>
      <c r="F144" s="424"/>
      <c r="H144" s="424"/>
      <c r="J144" s="758"/>
      <c r="L144" s="758"/>
    </row>
    <row r="145" spans="4:12" ht="18" customHeight="1">
      <c r="D145" s="424"/>
      <c r="F145" s="424"/>
      <c r="H145" s="424"/>
      <c r="J145" s="758"/>
      <c r="L145" s="758"/>
    </row>
    <row r="146" spans="4:12" ht="18" customHeight="1">
      <c r="D146" s="424"/>
      <c r="F146" s="424"/>
      <c r="H146" s="424"/>
      <c r="J146" s="758"/>
      <c r="L146" s="758"/>
    </row>
    <row r="147" spans="4:12" ht="18" customHeight="1">
      <c r="D147" s="424"/>
      <c r="F147" s="424"/>
      <c r="H147" s="424"/>
      <c r="J147" s="758"/>
      <c r="L147" s="758"/>
    </row>
    <row r="148" spans="4:12" ht="18" customHeight="1">
      <c r="D148" s="424"/>
      <c r="F148" s="424"/>
      <c r="H148" s="424"/>
      <c r="J148" s="758"/>
      <c r="L148" s="758"/>
    </row>
    <row r="149" spans="4:12" ht="18" customHeight="1">
      <c r="D149" s="424"/>
      <c r="F149" s="424"/>
      <c r="H149" s="424"/>
      <c r="J149" s="758"/>
      <c r="L149" s="758"/>
    </row>
    <row r="150" spans="4:12" ht="18" customHeight="1">
      <c r="D150" s="424"/>
      <c r="F150" s="424"/>
      <c r="H150" s="424"/>
      <c r="J150" s="758"/>
      <c r="L150" s="758"/>
    </row>
    <row r="151" spans="4:12" ht="18" customHeight="1">
      <c r="D151" s="424"/>
      <c r="F151" s="424"/>
      <c r="H151" s="424"/>
      <c r="J151" s="758"/>
      <c r="L151" s="758"/>
    </row>
    <row r="152" spans="4:12" ht="18" customHeight="1">
      <c r="D152" s="424"/>
      <c r="F152" s="424"/>
      <c r="H152" s="424"/>
      <c r="J152" s="758"/>
      <c r="L152" s="758"/>
    </row>
    <row r="153" spans="4:12" ht="18" customHeight="1">
      <c r="D153" s="424"/>
      <c r="F153" s="424"/>
      <c r="H153" s="424"/>
      <c r="J153" s="758"/>
      <c r="L153" s="758"/>
    </row>
    <row r="154" spans="4:12" ht="18" customHeight="1">
      <c r="D154" s="424"/>
      <c r="F154" s="424"/>
      <c r="H154" s="424"/>
      <c r="J154" s="758"/>
      <c r="L154" s="758"/>
    </row>
    <row r="155" spans="4:12" ht="18" customHeight="1">
      <c r="D155" s="424"/>
      <c r="F155" s="424"/>
      <c r="H155" s="424"/>
      <c r="J155" s="758"/>
      <c r="L155" s="758"/>
    </row>
    <row r="156" spans="4:12" ht="18" customHeight="1">
      <c r="D156" s="424"/>
      <c r="F156" s="424"/>
      <c r="H156" s="424"/>
      <c r="J156" s="758"/>
      <c r="L156" s="758"/>
    </row>
    <row r="157" spans="4:12" ht="18" customHeight="1">
      <c r="D157" s="424"/>
      <c r="F157" s="424"/>
      <c r="H157" s="424"/>
      <c r="J157" s="758"/>
      <c r="L157" s="758"/>
    </row>
    <row r="158" spans="4:12" ht="18" customHeight="1">
      <c r="D158" s="424"/>
      <c r="F158" s="424"/>
      <c r="H158" s="424"/>
      <c r="J158" s="758"/>
      <c r="L158" s="758"/>
    </row>
    <row r="159" spans="4:12" ht="18" customHeight="1">
      <c r="D159" s="424"/>
      <c r="F159" s="424"/>
      <c r="H159" s="424"/>
      <c r="J159" s="758"/>
      <c r="L159" s="758"/>
    </row>
    <row r="160" spans="4:12" ht="18" customHeight="1">
      <c r="D160" s="424"/>
      <c r="F160" s="424"/>
      <c r="H160" s="424"/>
      <c r="J160" s="758"/>
      <c r="L160" s="758"/>
    </row>
    <row r="161" spans="4:12" ht="18" customHeight="1">
      <c r="D161" s="424"/>
      <c r="F161" s="424"/>
      <c r="H161" s="424"/>
      <c r="J161" s="758"/>
      <c r="L161" s="758"/>
    </row>
    <row r="162" spans="4:12" ht="18" customHeight="1">
      <c r="D162" s="424"/>
      <c r="F162" s="424"/>
      <c r="H162" s="424"/>
      <c r="J162" s="758"/>
      <c r="L162" s="758"/>
    </row>
    <row r="163" spans="4:12" ht="18" customHeight="1">
      <c r="D163" s="424"/>
      <c r="F163" s="424"/>
      <c r="H163" s="424"/>
      <c r="J163" s="758"/>
      <c r="L163" s="758"/>
    </row>
    <row r="164" spans="4:12" ht="18" customHeight="1">
      <c r="D164" s="424"/>
      <c r="F164" s="424"/>
      <c r="H164" s="424"/>
      <c r="J164" s="758"/>
      <c r="L164" s="758"/>
    </row>
    <row r="165" spans="4:12" ht="18" customHeight="1">
      <c r="D165" s="424"/>
      <c r="F165" s="424"/>
      <c r="H165" s="424"/>
      <c r="J165" s="758"/>
      <c r="L165" s="758"/>
    </row>
    <row r="166" spans="4:12" ht="18" customHeight="1">
      <c r="D166" s="424"/>
      <c r="F166" s="424"/>
      <c r="H166" s="424"/>
      <c r="J166" s="758"/>
      <c r="L166" s="758"/>
    </row>
    <row r="167" spans="4:12" ht="18" customHeight="1">
      <c r="D167" s="424"/>
      <c r="F167" s="424"/>
      <c r="H167" s="424"/>
      <c r="J167" s="758"/>
      <c r="L167" s="758"/>
    </row>
    <row r="168" spans="4:12" ht="18" customHeight="1">
      <c r="D168" s="424"/>
      <c r="F168" s="424"/>
      <c r="H168" s="424"/>
      <c r="J168" s="758"/>
      <c r="L168" s="758"/>
    </row>
    <row r="169" spans="4:12" ht="18" customHeight="1">
      <c r="D169" s="424"/>
      <c r="F169" s="424"/>
      <c r="H169" s="424"/>
      <c r="J169" s="758"/>
      <c r="L169" s="758"/>
    </row>
    <row r="170" spans="4:12" ht="18" customHeight="1">
      <c r="D170" s="424"/>
      <c r="F170" s="424"/>
      <c r="H170" s="424"/>
      <c r="J170" s="758"/>
      <c r="L170" s="758"/>
    </row>
    <row r="171" spans="4:12" ht="18" customHeight="1">
      <c r="D171" s="424"/>
      <c r="F171" s="424"/>
      <c r="H171" s="424"/>
      <c r="J171" s="758"/>
      <c r="L171" s="758"/>
    </row>
    <row r="172" spans="4:12" ht="18" customHeight="1">
      <c r="D172" s="424"/>
      <c r="F172" s="424"/>
      <c r="H172" s="424"/>
      <c r="J172" s="758"/>
      <c r="L172" s="758"/>
    </row>
    <row r="173" spans="4:12" ht="18" customHeight="1">
      <c r="D173" s="424"/>
      <c r="F173" s="424"/>
      <c r="H173" s="424"/>
      <c r="J173" s="758"/>
      <c r="L173" s="758"/>
    </row>
    <row r="174" spans="4:12" ht="18" customHeight="1">
      <c r="D174" s="424"/>
      <c r="F174" s="424"/>
      <c r="H174" s="424"/>
      <c r="J174" s="758"/>
      <c r="L174" s="758"/>
    </row>
    <row r="175" spans="4:12" ht="18" customHeight="1">
      <c r="D175" s="424"/>
      <c r="F175" s="424"/>
      <c r="H175" s="424"/>
      <c r="J175" s="758"/>
      <c r="L175" s="758"/>
    </row>
    <row r="176" spans="4:12" ht="18" customHeight="1">
      <c r="D176" s="424"/>
      <c r="F176" s="424"/>
      <c r="H176" s="424"/>
      <c r="J176" s="758"/>
      <c r="L176" s="758"/>
    </row>
    <row r="177" spans="4:12" ht="18" customHeight="1">
      <c r="D177" s="424"/>
      <c r="F177" s="424"/>
      <c r="H177" s="424"/>
      <c r="J177" s="758"/>
      <c r="L177" s="758"/>
    </row>
    <row r="178" spans="4:12" ht="18" customHeight="1">
      <c r="D178" s="424"/>
      <c r="F178" s="424"/>
      <c r="H178" s="424"/>
      <c r="J178" s="758"/>
      <c r="L178" s="758"/>
    </row>
    <row r="179" spans="4:12" ht="18" customHeight="1">
      <c r="D179" s="424"/>
      <c r="F179" s="424"/>
      <c r="H179" s="424"/>
      <c r="J179" s="758"/>
      <c r="L179" s="758"/>
    </row>
    <row r="180" spans="4:12" ht="18" customHeight="1">
      <c r="D180" s="424"/>
      <c r="F180" s="424"/>
      <c r="H180" s="424"/>
      <c r="J180" s="758"/>
      <c r="L180" s="758"/>
    </row>
    <row r="181" spans="4:12" ht="18" customHeight="1">
      <c r="D181" s="424"/>
      <c r="F181" s="424"/>
      <c r="H181" s="424"/>
      <c r="J181" s="758"/>
      <c r="L181" s="758"/>
    </row>
    <row r="182" spans="4:12" ht="18" customHeight="1">
      <c r="D182" s="424"/>
      <c r="F182" s="424"/>
      <c r="H182" s="424"/>
      <c r="J182" s="758"/>
      <c r="L182" s="758"/>
    </row>
    <row r="183" spans="4:12" ht="18" customHeight="1">
      <c r="D183" s="424"/>
      <c r="F183" s="424"/>
      <c r="H183" s="424"/>
      <c r="J183" s="758"/>
      <c r="L183" s="758"/>
    </row>
    <row r="184" spans="4:12" ht="18" customHeight="1">
      <c r="D184" s="424"/>
      <c r="F184" s="424"/>
      <c r="H184" s="424"/>
      <c r="J184" s="758"/>
      <c r="L184" s="758"/>
    </row>
    <row r="185" spans="4:12" ht="18" customHeight="1">
      <c r="D185" s="424"/>
      <c r="F185" s="424"/>
      <c r="H185" s="424"/>
      <c r="J185" s="758"/>
      <c r="L185" s="758"/>
    </row>
    <row r="186" spans="4:12" ht="18" customHeight="1">
      <c r="D186" s="424"/>
      <c r="F186" s="424"/>
      <c r="H186" s="424"/>
      <c r="J186" s="758"/>
      <c r="L186" s="758"/>
    </row>
    <row r="187" spans="4:12" ht="18" customHeight="1">
      <c r="D187" s="424"/>
      <c r="F187" s="424"/>
      <c r="H187" s="424"/>
      <c r="J187" s="758"/>
      <c r="L187" s="758"/>
    </row>
    <row r="188" spans="4:12" ht="18" customHeight="1">
      <c r="D188" s="424"/>
      <c r="F188" s="424"/>
      <c r="H188" s="424"/>
      <c r="J188" s="758"/>
      <c r="L188" s="758"/>
    </row>
    <row r="189" spans="4:12" ht="18" customHeight="1">
      <c r="D189" s="424"/>
      <c r="F189" s="424"/>
      <c r="H189" s="424"/>
      <c r="J189" s="758"/>
      <c r="L189" s="758"/>
    </row>
    <row r="190" spans="4:12" ht="18" customHeight="1">
      <c r="D190" s="424"/>
      <c r="F190" s="424"/>
      <c r="H190" s="424"/>
      <c r="J190" s="758"/>
      <c r="L190" s="758"/>
    </row>
    <row r="191" spans="4:12" ht="18" customHeight="1">
      <c r="D191" s="424"/>
      <c r="F191" s="424"/>
      <c r="H191" s="424"/>
      <c r="J191" s="758"/>
      <c r="L191" s="758"/>
    </row>
    <row r="192" spans="4:12" ht="18" customHeight="1">
      <c r="D192" s="424"/>
      <c r="F192" s="424"/>
      <c r="H192" s="424"/>
      <c r="J192" s="758"/>
      <c r="L192" s="758"/>
    </row>
    <row r="193" spans="4:12" ht="18" customHeight="1">
      <c r="D193" s="424"/>
      <c r="F193" s="424"/>
      <c r="H193" s="424"/>
      <c r="J193" s="758"/>
      <c r="L193" s="758"/>
    </row>
    <row r="194" spans="4:12" ht="18" customHeight="1">
      <c r="D194" s="424"/>
      <c r="F194" s="424"/>
      <c r="H194" s="424"/>
      <c r="J194" s="758"/>
      <c r="L194" s="758"/>
    </row>
    <row r="195" spans="4:12" ht="18" customHeight="1">
      <c r="D195" s="424"/>
      <c r="F195" s="424"/>
      <c r="H195" s="424"/>
      <c r="J195" s="758"/>
      <c r="L195" s="758"/>
    </row>
    <row r="196" spans="4:12" ht="18" customHeight="1">
      <c r="D196" s="424"/>
      <c r="F196" s="424"/>
      <c r="H196" s="424"/>
      <c r="J196" s="758"/>
      <c r="L196" s="758"/>
    </row>
    <row r="197" spans="4:12" ht="18" customHeight="1">
      <c r="D197" s="424"/>
      <c r="F197" s="424"/>
      <c r="H197" s="424"/>
      <c r="J197" s="758"/>
      <c r="L197" s="758"/>
    </row>
    <row r="198" spans="4:12" ht="18" customHeight="1">
      <c r="D198" s="424"/>
      <c r="F198" s="424"/>
      <c r="H198" s="424"/>
      <c r="J198" s="758"/>
      <c r="L198" s="758"/>
    </row>
    <row r="199" spans="4:12" ht="18" customHeight="1">
      <c r="D199" s="424"/>
      <c r="F199" s="424"/>
      <c r="H199" s="424"/>
      <c r="J199" s="758"/>
      <c r="L199" s="758"/>
    </row>
    <row r="200" spans="4:12" ht="18" customHeight="1">
      <c r="D200" s="424"/>
      <c r="F200" s="424"/>
      <c r="H200" s="424"/>
      <c r="J200" s="758"/>
      <c r="L200" s="758"/>
    </row>
    <row r="201" spans="4:12" ht="18" customHeight="1">
      <c r="D201" s="424"/>
      <c r="F201" s="424"/>
      <c r="H201" s="424"/>
      <c r="J201" s="758"/>
      <c r="L201" s="758"/>
    </row>
    <row r="202" spans="4:12" ht="18" customHeight="1">
      <c r="D202" s="424"/>
      <c r="F202" s="424"/>
      <c r="H202" s="424"/>
      <c r="J202" s="758"/>
      <c r="L202" s="758"/>
    </row>
    <row r="203" spans="4:12" ht="18" customHeight="1">
      <c r="D203" s="424"/>
      <c r="F203" s="424"/>
      <c r="H203" s="424"/>
      <c r="J203" s="758"/>
      <c r="L203" s="758"/>
    </row>
    <row r="204" spans="4:12" ht="18" customHeight="1">
      <c r="D204" s="424"/>
      <c r="F204" s="424"/>
      <c r="H204" s="424"/>
      <c r="J204" s="758"/>
      <c r="L204" s="758"/>
    </row>
    <row r="205" spans="4:12" ht="18" customHeight="1">
      <c r="D205" s="424"/>
      <c r="F205" s="424"/>
      <c r="H205" s="424"/>
      <c r="J205" s="758"/>
      <c r="L205" s="758"/>
    </row>
    <row r="206" spans="4:12" ht="18" customHeight="1">
      <c r="D206" s="424"/>
      <c r="F206" s="424"/>
      <c r="H206" s="424"/>
      <c r="J206" s="758"/>
      <c r="L206" s="758"/>
    </row>
    <row r="207" spans="4:12" ht="18" customHeight="1">
      <c r="D207" s="424"/>
      <c r="F207" s="424"/>
      <c r="H207" s="424"/>
      <c r="J207" s="758"/>
      <c r="L207" s="758"/>
    </row>
    <row r="208" spans="4:12" ht="18" customHeight="1">
      <c r="D208" s="424"/>
      <c r="F208" s="424"/>
      <c r="H208" s="424"/>
      <c r="J208" s="758"/>
      <c r="L208" s="758"/>
    </row>
    <row r="209" spans="4:12" ht="18" customHeight="1">
      <c r="D209" s="424"/>
      <c r="F209" s="424"/>
      <c r="H209" s="424"/>
      <c r="J209" s="758"/>
      <c r="L209" s="758"/>
    </row>
    <row r="210" spans="4:12" ht="18" customHeight="1">
      <c r="D210" s="424"/>
      <c r="F210" s="424"/>
      <c r="H210" s="424"/>
      <c r="J210" s="758"/>
      <c r="L210" s="758"/>
    </row>
    <row r="211" spans="4:12" ht="18" customHeight="1">
      <c r="D211" s="424"/>
      <c r="F211" s="424"/>
      <c r="H211" s="424"/>
      <c r="J211" s="758"/>
      <c r="L211" s="758"/>
    </row>
    <row r="212" spans="4:12" ht="18" customHeight="1">
      <c r="D212" s="424"/>
      <c r="F212" s="424"/>
      <c r="H212" s="424"/>
      <c r="J212" s="758"/>
      <c r="L212" s="758"/>
    </row>
    <row r="213" spans="4:12" ht="18" customHeight="1">
      <c r="D213" s="424"/>
      <c r="F213" s="424"/>
      <c r="H213" s="424"/>
      <c r="J213" s="758"/>
      <c r="L213" s="758"/>
    </row>
    <row r="214" spans="4:12" ht="18" customHeight="1">
      <c r="D214" s="424"/>
      <c r="F214" s="424"/>
      <c r="H214" s="424"/>
      <c r="J214" s="758"/>
      <c r="L214" s="758"/>
    </row>
    <row r="215" spans="4:12" ht="18" customHeight="1">
      <c r="D215" s="424"/>
      <c r="F215" s="424"/>
      <c r="H215" s="424"/>
      <c r="J215" s="758"/>
      <c r="L215" s="758"/>
    </row>
    <row r="216" spans="4:12" ht="18" customHeight="1">
      <c r="D216" s="424"/>
      <c r="F216" s="424"/>
      <c r="H216" s="424"/>
      <c r="J216" s="758"/>
      <c r="L216" s="758"/>
    </row>
    <row r="217" spans="4:12" ht="18" customHeight="1">
      <c r="D217" s="424"/>
      <c r="F217" s="424"/>
      <c r="H217" s="424"/>
      <c r="J217" s="758"/>
      <c r="L217" s="758"/>
    </row>
    <row r="218" spans="4:12" ht="18" customHeight="1">
      <c r="D218" s="424"/>
      <c r="F218" s="424"/>
      <c r="H218" s="424"/>
      <c r="J218" s="758"/>
      <c r="L218" s="758"/>
    </row>
    <row r="219" spans="4:12" ht="18" customHeight="1">
      <c r="D219" s="424"/>
      <c r="F219" s="424"/>
      <c r="H219" s="424"/>
      <c r="J219" s="758"/>
      <c r="L219" s="758"/>
    </row>
    <row r="220" spans="4:12" ht="18" customHeight="1">
      <c r="D220" s="424"/>
      <c r="F220" s="424"/>
      <c r="H220" s="424"/>
      <c r="J220" s="758"/>
      <c r="L220" s="758"/>
    </row>
    <row r="221" spans="4:12" ht="18" customHeight="1">
      <c r="D221" s="424"/>
      <c r="F221" s="424"/>
      <c r="H221" s="424"/>
      <c r="J221" s="758"/>
      <c r="L221" s="758"/>
    </row>
    <row r="222" spans="4:12" ht="18" customHeight="1">
      <c r="D222" s="424"/>
      <c r="F222" s="424"/>
      <c r="H222" s="424"/>
      <c r="J222" s="758"/>
      <c r="L222" s="758"/>
    </row>
    <row r="223" spans="4:12" ht="18" customHeight="1">
      <c r="D223" s="424"/>
      <c r="F223" s="424"/>
      <c r="H223" s="424"/>
      <c r="J223" s="758"/>
      <c r="L223" s="758"/>
    </row>
    <row r="224" spans="4:12" ht="18" customHeight="1">
      <c r="D224" s="424"/>
      <c r="F224" s="424"/>
      <c r="H224" s="424"/>
      <c r="J224" s="758"/>
      <c r="L224" s="758"/>
    </row>
    <row r="225" spans="4:12" ht="18" customHeight="1">
      <c r="D225" s="424"/>
      <c r="F225" s="424"/>
      <c r="H225" s="424"/>
      <c r="J225" s="758"/>
      <c r="L225" s="758"/>
    </row>
    <row r="226" spans="4:12" ht="18" customHeight="1">
      <c r="D226" s="424"/>
      <c r="F226" s="424"/>
      <c r="H226" s="424"/>
      <c r="J226" s="758"/>
      <c r="L226" s="758"/>
    </row>
    <row r="227" spans="4:12" ht="18" customHeight="1">
      <c r="D227" s="424"/>
      <c r="F227" s="424"/>
      <c r="H227" s="424"/>
      <c r="J227" s="758"/>
      <c r="L227" s="758"/>
    </row>
    <row r="228" spans="4:12" ht="18" customHeight="1">
      <c r="D228" s="424"/>
      <c r="F228" s="424"/>
      <c r="H228" s="424"/>
      <c r="J228" s="758"/>
      <c r="L228" s="758"/>
    </row>
    <row r="229" spans="4:12" ht="18" customHeight="1">
      <c r="D229" s="424"/>
      <c r="F229" s="424"/>
      <c r="H229" s="424"/>
      <c r="J229" s="758"/>
      <c r="L229" s="758"/>
    </row>
    <row r="230" spans="4:12" ht="18" customHeight="1">
      <c r="D230" s="424"/>
      <c r="F230" s="424"/>
      <c r="H230" s="424"/>
      <c r="J230" s="758"/>
      <c r="L230" s="758"/>
    </row>
    <row r="231" spans="4:12" ht="18" customHeight="1">
      <c r="D231" s="424"/>
      <c r="F231" s="424"/>
      <c r="H231" s="424"/>
      <c r="J231" s="758"/>
      <c r="L231" s="758"/>
    </row>
    <row r="232" spans="4:12" ht="18" customHeight="1">
      <c r="D232" s="424"/>
      <c r="F232" s="424"/>
      <c r="H232" s="424"/>
      <c r="J232" s="758"/>
      <c r="L232" s="758"/>
    </row>
    <row r="233" spans="4:12" ht="18" customHeight="1">
      <c r="D233" s="424"/>
      <c r="F233" s="424"/>
      <c r="H233" s="424"/>
      <c r="J233" s="758"/>
      <c r="L233" s="758"/>
    </row>
    <row r="234" spans="4:12" ht="18" customHeight="1">
      <c r="D234" s="424"/>
      <c r="F234" s="424"/>
      <c r="H234" s="424"/>
      <c r="J234" s="758"/>
      <c r="L234" s="758"/>
    </row>
    <row r="235" spans="4:12" ht="18" customHeight="1">
      <c r="D235" s="424"/>
      <c r="F235" s="424"/>
      <c r="H235" s="424"/>
      <c r="J235" s="758"/>
      <c r="L235" s="758"/>
    </row>
    <row r="236" spans="4:12" ht="18" customHeight="1">
      <c r="D236" s="424"/>
      <c r="F236" s="424"/>
      <c r="H236" s="424"/>
      <c r="J236" s="758"/>
      <c r="L236" s="758"/>
    </row>
    <row r="237" spans="4:12" ht="18" customHeight="1">
      <c r="D237" s="424"/>
      <c r="F237" s="424"/>
      <c r="H237" s="424"/>
      <c r="J237" s="758"/>
      <c r="L237" s="758"/>
    </row>
    <row r="238" spans="4:12" ht="18" customHeight="1">
      <c r="D238" s="424"/>
      <c r="F238" s="424"/>
      <c r="H238" s="424"/>
      <c r="J238" s="758"/>
      <c r="L238" s="758"/>
    </row>
    <row r="239" spans="4:12" ht="18" customHeight="1">
      <c r="D239" s="424"/>
      <c r="F239" s="424"/>
      <c r="H239" s="424"/>
      <c r="J239" s="758"/>
      <c r="L239" s="758"/>
    </row>
    <row r="240" spans="4:12" ht="18" customHeight="1">
      <c r="D240" s="424"/>
      <c r="F240" s="424"/>
      <c r="H240" s="424"/>
      <c r="J240" s="758"/>
      <c r="L240" s="758"/>
    </row>
    <row r="241" spans="4:12" ht="18" customHeight="1">
      <c r="D241" s="424"/>
      <c r="F241" s="424"/>
      <c r="H241" s="424"/>
      <c r="J241" s="758"/>
      <c r="L241" s="758"/>
    </row>
    <row r="242" spans="4:12" ht="18" customHeight="1">
      <c r="D242" s="424"/>
      <c r="F242" s="424"/>
      <c r="H242" s="424"/>
      <c r="J242" s="758"/>
      <c r="L242" s="758"/>
    </row>
    <row r="243" spans="4:12" ht="18" customHeight="1">
      <c r="D243" s="424"/>
      <c r="F243" s="424"/>
      <c r="H243" s="424"/>
      <c r="J243" s="758"/>
      <c r="L243" s="758"/>
    </row>
    <row r="244" spans="4:12" ht="18" customHeight="1">
      <c r="D244" s="424"/>
      <c r="F244" s="424"/>
      <c r="H244" s="424"/>
      <c r="J244" s="758"/>
      <c r="L244" s="758"/>
    </row>
    <row r="245" spans="4:12" ht="18" customHeight="1">
      <c r="D245" s="424"/>
      <c r="F245" s="424"/>
      <c r="H245" s="424"/>
      <c r="J245" s="758"/>
      <c r="L245" s="758"/>
    </row>
    <row r="246" spans="4:12" ht="18" customHeight="1">
      <c r="D246" s="424"/>
      <c r="F246" s="424"/>
      <c r="H246" s="424"/>
      <c r="J246" s="758"/>
      <c r="L246" s="758"/>
    </row>
    <row r="247" spans="4:12" ht="18" customHeight="1">
      <c r="D247" s="424"/>
      <c r="F247" s="424"/>
      <c r="H247" s="424"/>
      <c r="J247" s="758"/>
      <c r="L247" s="758"/>
    </row>
    <row r="248" spans="4:12" ht="18" customHeight="1">
      <c r="D248" s="424"/>
      <c r="F248" s="424"/>
      <c r="H248" s="424"/>
      <c r="J248" s="758"/>
      <c r="L248" s="758"/>
    </row>
    <row r="249" spans="4:12" ht="18" customHeight="1">
      <c r="D249" s="424"/>
      <c r="F249" s="424"/>
      <c r="H249" s="424"/>
      <c r="J249" s="758"/>
      <c r="L249" s="758"/>
    </row>
    <row r="250" spans="4:12" ht="18" customHeight="1">
      <c r="D250" s="424"/>
      <c r="F250" s="424"/>
      <c r="H250" s="424"/>
      <c r="J250" s="758"/>
      <c r="L250" s="758"/>
    </row>
    <row r="251" spans="4:12" ht="18" customHeight="1">
      <c r="D251" s="424"/>
      <c r="F251" s="424"/>
      <c r="H251" s="424"/>
      <c r="J251" s="758"/>
      <c r="L251" s="758"/>
    </row>
    <row r="252" spans="4:12" ht="18" customHeight="1">
      <c r="D252" s="424"/>
      <c r="F252" s="424"/>
      <c r="H252" s="424"/>
      <c r="J252" s="758"/>
      <c r="L252" s="758"/>
    </row>
    <row r="253" spans="4:12" ht="18" customHeight="1">
      <c r="D253" s="424"/>
      <c r="F253" s="424"/>
      <c r="H253" s="424"/>
      <c r="J253" s="758"/>
      <c r="L253" s="758"/>
    </row>
    <row r="254" spans="4:12" ht="18" customHeight="1">
      <c r="D254" s="424"/>
      <c r="F254" s="424"/>
      <c r="H254" s="424"/>
      <c r="J254" s="758"/>
      <c r="L254" s="758"/>
    </row>
    <row r="255" spans="4:12" ht="18" customHeight="1">
      <c r="D255" s="424"/>
      <c r="F255" s="424"/>
      <c r="H255" s="424"/>
      <c r="J255" s="758"/>
      <c r="L255" s="758"/>
    </row>
    <row r="256" spans="4:12" ht="18" customHeight="1">
      <c r="D256" s="424"/>
      <c r="F256" s="424"/>
      <c r="H256" s="424"/>
      <c r="J256" s="758"/>
      <c r="L256" s="758"/>
    </row>
    <row r="257" spans="4:12" ht="18" customHeight="1">
      <c r="D257" s="424"/>
      <c r="F257" s="424"/>
      <c r="H257" s="424"/>
      <c r="J257" s="758"/>
      <c r="L257" s="758"/>
    </row>
    <row r="258" spans="4:12" ht="18" customHeight="1">
      <c r="D258" s="424"/>
      <c r="F258" s="424"/>
      <c r="H258" s="424"/>
      <c r="J258" s="758"/>
      <c r="L258" s="758"/>
    </row>
    <row r="259" spans="4:12" ht="18" customHeight="1">
      <c r="D259" s="424"/>
      <c r="F259" s="424"/>
      <c r="H259" s="424"/>
      <c r="J259" s="758"/>
      <c r="L259" s="758"/>
    </row>
    <row r="260" spans="4:12" ht="18" customHeight="1">
      <c r="D260" s="424"/>
      <c r="F260" s="424"/>
      <c r="H260" s="424"/>
      <c r="J260" s="758"/>
      <c r="L260" s="758"/>
    </row>
    <row r="261" spans="4:12" ht="18" customHeight="1">
      <c r="D261" s="424"/>
      <c r="F261" s="424"/>
      <c r="H261" s="424"/>
      <c r="J261" s="758"/>
      <c r="L261" s="758"/>
    </row>
    <row r="262" spans="4:12" ht="18" customHeight="1">
      <c r="D262" s="424"/>
      <c r="F262" s="424"/>
      <c r="H262" s="424"/>
      <c r="J262" s="758"/>
      <c r="L262" s="758"/>
    </row>
    <row r="263" spans="4:12" ht="18" customHeight="1">
      <c r="D263" s="424"/>
      <c r="F263" s="424"/>
      <c r="H263" s="424"/>
      <c r="J263" s="758"/>
      <c r="L263" s="758"/>
    </row>
    <row r="264" spans="4:12" ht="18" customHeight="1">
      <c r="D264" s="424"/>
      <c r="F264" s="424"/>
      <c r="H264" s="424"/>
      <c r="J264" s="758"/>
      <c r="L264" s="758"/>
    </row>
    <row r="265" spans="4:12" ht="18" customHeight="1">
      <c r="D265" s="424"/>
      <c r="F265" s="424"/>
      <c r="H265" s="424"/>
      <c r="J265" s="758"/>
      <c r="L265" s="758"/>
    </row>
    <row r="266" spans="4:12" ht="18" customHeight="1">
      <c r="D266" s="424"/>
      <c r="F266" s="424"/>
      <c r="H266" s="424"/>
      <c r="J266" s="758"/>
      <c r="L266" s="758"/>
    </row>
    <row r="267" spans="4:12" ht="18" customHeight="1">
      <c r="D267" s="424"/>
      <c r="F267" s="424"/>
      <c r="H267" s="424"/>
      <c r="J267" s="758"/>
      <c r="L267" s="758"/>
    </row>
    <row r="268" spans="4:12" ht="18" customHeight="1">
      <c r="D268" s="424"/>
      <c r="F268" s="424"/>
      <c r="H268" s="424"/>
      <c r="J268" s="758"/>
      <c r="L268" s="758"/>
    </row>
    <row r="269" spans="4:12" ht="18" customHeight="1">
      <c r="D269" s="424"/>
      <c r="F269" s="424"/>
      <c r="H269" s="424"/>
      <c r="J269" s="758"/>
      <c r="L269" s="758"/>
    </row>
    <row r="270" spans="4:12" ht="18" customHeight="1">
      <c r="D270" s="424"/>
      <c r="F270" s="424"/>
      <c r="H270" s="424"/>
      <c r="J270" s="758"/>
      <c r="L270" s="758"/>
    </row>
    <row r="271" spans="4:12" ht="18" customHeight="1">
      <c r="D271" s="424"/>
      <c r="F271" s="424"/>
      <c r="H271" s="424"/>
      <c r="J271" s="758"/>
      <c r="L271" s="758"/>
    </row>
    <row r="272" spans="4:12" ht="18" customHeight="1">
      <c r="D272" s="424"/>
      <c r="F272" s="424"/>
      <c r="H272" s="424"/>
      <c r="J272" s="758"/>
      <c r="L272" s="758"/>
    </row>
    <row r="273" spans="4:12" ht="18" customHeight="1">
      <c r="D273" s="424"/>
      <c r="F273" s="424"/>
      <c r="H273" s="424"/>
      <c r="J273" s="758"/>
      <c r="L273" s="758"/>
    </row>
    <row r="274" spans="4:12" ht="18" customHeight="1">
      <c r="D274" s="424"/>
      <c r="F274" s="424"/>
      <c r="H274" s="424"/>
      <c r="J274" s="758"/>
      <c r="L274" s="758"/>
    </row>
    <row r="275" spans="4:12" ht="18" customHeight="1">
      <c r="D275" s="424"/>
      <c r="F275" s="424"/>
      <c r="H275" s="424"/>
      <c r="J275" s="758"/>
      <c r="L275" s="758"/>
    </row>
    <row r="276" spans="4:12" ht="18" customHeight="1">
      <c r="D276" s="424"/>
      <c r="F276" s="424"/>
      <c r="H276" s="424"/>
      <c r="J276" s="758"/>
      <c r="L276" s="758"/>
    </row>
    <row r="277" spans="4:12" ht="18" customHeight="1">
      <c r="D277" s="424"/>
      <c r="F277" s="424"/>
      <c r="H277" s="424"/>
      <c r="J277" s="758"/>
      <c r="L277" s="758"/>
    </row>
    <row r="278" spans="4:12" ht="18" customHeight="1">
      <c r="D278" s="424"/>
      <c r="F278" s="424"/>
      <c r="H278" s="424"/>
      <c r="J278" s="758"/>
      <c r="L278" s="758"/>
    </row>
    <row r="279" spans="4:12" ht="18" customHeight="1">
      <c r="D279" s="424"/>
      <c r="F279" s="424"/>
      <c r="H279" s="424"/>
      <c r="J279" s="758"/>
      <c r="L279" s="758"/>
    </row>
    <row r="280" spans="4:12" ht="18" customHeight="1">
      <c r="D280" s="424"/>
      <c r="F280" s="424"/>
      <c r="H280" s="424"/>
      <c r="J280" s="758"/>
      <c r="L280" s="758"/>
    </row>
    <row r="281" spans="4:12" ht="18" customHeight="1">
      <c r="D281" s="424"/>
      <c r="F281" s="424"/>
      <c r="H281" s="424"/>
      <c r="J281" s="758"/>
      <c r="L281" s="758"/>
    </row>
    <row r="282" spans="4:12" ht="18" customHeight="1">
      <c r="D282" s="424"/>
      <c r="F282" s="424"/>
      <c r="H282" s="424"/>
      <c r="J282" s="758"/>
      <c r="L282" s="758"/>
    </row>
    <row r="283" spans="4:12" ht="18" customHeight="1">
      <c r="D283" s="424"/>
      <c r="F283" s="424"/>
      <c r="H283" s="424"/>
      <c r="J283" s="758"/>
      <c r="L283" s="758"/>
    </row>
    <row r="284" spans="4:12" ht="18" customHeight="1">
      <c r="D284" s="424"/>
      <c r="F284" s="424"/>
      <c r="H284" s="424"/>
      <c r="J284" s="758"/>
      <c r="L284" s="758"/>
    </row>
    <row r="285" spans="4:12" ht="18" customHeight="1">
      <c r="D285" s="424"/>
      <c r="F285" s="424"/>
      <c r="H285" s="424"/>
      <c r="J285" s="758"/>
      <c r="L285" s="758"/>
    </row>
    <row r="286" spans="4:12" ht="18" customHeight="1">
      <c r="D286" s="424"/>
      <c r="F286" s="424"/>
      <c r="H286" s="424"/>
      <c r="J286" s="758"/>
      <c r="L286" s="758"/>
    </row>
    <row r="287" spans="4:12" ht="18" customHeight="1">
      <c r="D287" s="424"/>
      <c r="F287" s="424"/>
      <c r="H287" s="424"/>
      <c r="J287" s="758"/>
      <c r="L287" s="758"/>
    </row>
    <row r="288" spans="4:12" ht="18" customHeight="1">
      <c r="D288" s="424"/>
      <c r="F288" s="424"/>
      <c r="H288" s="424"/>
      <c r="J288" s="758"/>
      <c r="L288" s="758"/>
    </row>
    <row r="289" spans="4:12" ht="18" customHeight="1">
      <c r="D289" s="424"/>
      <c r="F289" s="424"/>
      <c r="H289" s="424"/>
      <c r="J289" s="758"/>
      <c r="L289" s="758"/>
    </row>
    <row r="290" spans="4:12" ht="18" customHeight="1">
      <c r="D290" s="424"/>
      <c r="F290" s="424"/>
      <c r="H290" s="424"/>
      <c r="J290" s="758"/>
      <c r="L290" s="758"/>
    </row>
    <row r="291" spans="4:12" ht="18" customHeight="1">
      <c r="D291" s="424"/>
      <c r="F291" s="424"/>
      <c r="H291" s="424"/>
      <c r="J291" s="758"/>
      <c r="L291" s="758"/>
    </row>
    <row r="292" spans="4:12" ht="18" customHeight="1">
      <c r="D292" s="424"/>
      <c r="F292" s="424"/>
      <c r="H292" s="424"/>
      <c r="J292" s="758"/>
      <c r="L292" s="758"/>
    </row>
    <row r="293" spans="4:12" ht="18" customHeight="1">
      <c r="D293" s="424"/>
      <c r="F293" s="424"/>
      <c r="H293" s="424"/>
      <c r="J293" s="758"/>
      <c r="L293" s="758"/>
    </row>
    <row r="294" spans="4:12" ht="18" customHeight="1">
      <c r="D294" s="424"/>
      <c r="F294" s="424"/>
      <c r="H294" s="424"/>
      <c r="J294" s="758"/>
      <c r="L294" s="758"/>
    </row>
    <row r="295" spans="4:12" ht="18" customHeight="1">
      <c r="D295" s="424"/>
      <c r="F295" s="424"/>
      <c r="H295" s="424"/>
      <c r="J295" s="758"/>
      <c r="L295" s="758"/>
    </row>
    <row r="296" spans="4:12" ht="18" customHeight="1">
      <c r="D296" s="424"/>
      <c r="F296" s="424"/>
      <c r="H296" s="424"/>
      <c r="J296" s="758"/>
      <c r="L296" s="758"/>
    </row>
    <row r="297" spans="4:12" ht="18" customHeight="1">
      <c r="D297" s="424"/>
      <c r="F297" s="424"/>
      <c r="H297" s="424"/>
      <c r="J297" s="758"/>
      <c r="L297" s="758"/>
    </row>
    <row r="298" spans="4:12" ht="18" customHeight="1">
      <c r="D298" s="424"/>
      <c r="F298" s="424"/>
      <c r="H298" s="424"/>
      <c r="J298" s="758"/>
      <c r="L298" s="758"/>
    </row>
    <row r="299" spans="4:12" ht="18" customHeight="1">
      <c r="D299" s="424"/>
      <c r="F299" s="424"/>
      <c r="H299" s="424"/>
      <c r="J299" s="758"/>
      <c r="L299" s="758"/>
    </row>
    <row r="300" spans="4:12" ht="18" customHeight="1">
      <c r="D300" s="424"/>
      <c r="F300" s="424"/>
      <c r="H300" s="424"/>
      <c r="J300" s="758"/>
      <c r="L300" s="758"/>
    </row>
    <row r="301" spans="4:12" ht="18" customHeight="1">
      <c r="D301" s="424"/>
      <c r="F301" s="424"/>
      <c r="H301" s="424"/>
      <c r="J301" s="758"/>
      <c r="L301" s="758"/>
    </row>
    <row r="302" spans="4:12" ht="18" customHeight="1">
      <c r="D302" s="424"/>
      <c r="F302" s="424"/>
      <c r="H302" s="424"/>
      <c r="J302" s="758"/>
      <c r="L302" s="758"/>
    </row>
    <row r="303" spans="4:12" ht="18" customHeight="1">
      <c r="D303" s="424"/>
      <c r="F303" s="424"/>
      <c r="H303" s="424"/>
      <c r="J303" s="758"/>
      <c r="L303" s="758"/>
    </row>
    <row r="304" spans="4:12" ht="18" customHeight="1">
      <c r="D304" s="424"/>
      <c r="F304" s="424"/>
      <c r="H304" s="424"/>
      <c r="J304" s="758"/>
      <c r="L304" s="758"/>
    </row>
    <row r="305" spans="4:12" ht="18" customHeight="1">
      <c r="D305" s="424"/>
      <c r="F305" s="424"/>
      <c r="H305" s="424"/>
      <c r="J305" s="758"/>
      <c r="L305" s="758"/>
    </row>
    <row r="306" spans="4:12" ht="18" customHeight="1">
      <c r="D306" s="424"/>
      <c r="F306" s="424"/>
      <c r="H306" s="424"/>
      <c r="J306" s="758"/>
      <c r="L306" s="758"/>
    </row>
    <row r="307" spans="4:12" ht="18" customHeight="1">
      <c r="D307" s="424"/>
      <c r="F307" s="424"/>
      <c r="H307" s="424"/>
      <c r="J307" s="758"/>
      <c r="L307" s="758"/>
    </row>
    <row r="308" spans="4:12" ht="18" customHeight="1">
      <c r="D308" s="424"/>
      <c r="F308" s="424"/>
      <c r="H308" s="424"/>
      <c r="J308" s="758"/>
      <c r="L308" s="758"/>
    </row>
    <row r="309" spans="4:12" ht="18" customHeight="1">
      <c r="D309" s="424"/>
      <c r="F309" s="424"/>
      <c r="H309" s="424"/>
      <c r="J309" s="758"/>
      <c r="L309" s="758"/>
    </row>
    <row r="310" spans="4:12" ht="18" customHeight="1">
      <c r="D310" s="424"/>
      <c r="F310" s="424"/>
      <c r="H310" s="424"/>
      <c r="J310" s="758"/>
      <c r="L310" s="758"/>
    </row>
    <row r="311" spans="4:12" ht="18" customHeight="1">
      <c r="D311" s="424"/>
      <c r="F311" s="424"/>
      <c r="H311" s="424"/>
      <c r="J311" s="758"/>
      <c r="L311" s="758"/>
    </row>
    <row r="312" spans="4:12" ht="18" customHeight="1">
      <c r="D312" s="424"/>
      <c r="F312" s="424"/>
      <c r="H312" s="424"/>
      <c r="J312" s="758"/>
      <c r="L312" s="758"/>
    </row>
    <row r="313" spans="4:12" ht="18" customHeight="1">
      <c r="D313" s="424"/>
      <c r="F313" s="424"/>
      <c r="H313" s="424"/>
      <c r="J313" s="758"/>
      <c r="L313" s="758"/>
    </row>
    <row r="314" spans="4:12" ht="18" customHeight="1">
      <c r="D314" s="424"/>
      <c r="F314" s="424"/>
      <c r="H314" s="424"/>
      <c r="J314" s="758"/>
      <c r="L314" s="758"/>
    </row>
    <row r="315" spans="4:12" ht="18" customHeight="1">
      <c r="D315" s="424"/>
      <c r="F315" s="424"/>
      <c r="H315" s="424"/>
      <c r="J315" s="758"/>
      <c r="L315" s="758"/>
    </row>
    <row r="316" spans="4:12" ht="18" customHeight="1">
      <c r="D316" s="424"/>
      <c r="F316" s="424"/>
      <c r="H316" s="424"/>
      <c r="J316" s="758"/>
      <c r="L316" s="758"/>
    </row>
    <row r="317" spans="4:12" ht="18" customHeight="1">
      <c r="D317" s="424"/>
      <c r="F317" s="424"/>
      <c r="H317" s="424"/>
      <c r="J317" s="758"/>
      <c r="L317" s="758"/>
    </row>
    <row r="318" spans="4:12" ht="18" customHeight="1">
      <c r="D318" s="424"/>
      <c r="F318" s="424"/>
      <c r="H318" s="424"/>
      <c r="J318" s="758"/>
      <c r="L318" s="758"/>
    </row>
    <row r="319" spans="4:12" ht="18" customHeight="1">
      <c r="D319" s="424"/>
      <c r="F319" s="424"/>
      <c r="H319" s="424"/>
      <c r="J319" s="758"/>
      <c r="L319" s="758"/>
    </row>
    <row r="320" spans="4:12" ht="18" customHeight="1">
      <c r="D320" s="424"/>
      <c r="F320" s="424"/>
      <c r="H320" s="424"/>
      <c r="J320" s="758"/>
      <c r="L320" s="758"/>
    </row>
    <row r="321" spans="4:12" ht="18" customHeight="1">
      <c r="D321" s="424"/>
      <c r="F321" s="424"/>
      <c r="H321" s="424"/>
      <c r="J321" s="758"/>
      <c r="L321" s="758"/>
    </row>
    <row r="322" spans="4:12" ht="18" customHeight="1">
      <c r="D322" s="424"/>
      <c r="F322" s="424"/>
      <c r="H322" s="424"/>
      <c r="J322" s="758"/>
      <c r="L322" s="758"/>
    </row>
    <row r="323" spans="4:12" ht="18" customHeight="1">
      <c r="D323" s="424"/>
      <c r="F323" s="424"/>
      <c r="H323" s="424"/>
      <c r="J323" s="758"/>
      <c r="L323" s="758"/>
    </row>
    <row r="324" spans="4:12" ht="18" customHeight="1">
      <c r="D324" s="424"/>
      <c r="F324" s="424"/>
      <c r="H324" s="424"/>
      <c r="J324" s="758"/>
      <c r="L324" s="758"/>
    </row>
    <row r="325" spans="4:12" ht="18" customHeight="1">
      <c r="D325" s="424"/>
      <c r="F325" s="424"/>
      <c r="H325" s="424"/>
      <c r="J325" s="758"/>
      <c r="L325" s="758"/>
    </row>
    <row r="326" spans="4:12" ht="18" customHeight="1">
      <c r="D326" s="424"/>
      <c r="F326" s="424"/>
      <c r="H326" s="424"/>
      <c r="J326" s="758"/>
      <c r="L326" s="758"/>
    </row>
    <row r="327" spans="4:12" ht="18" customHeight="1">
      <c r="D327" s="424"/>
      <c r="F327" s="424"/>
      <c r="H327" s="424"/>
      <c r="J327" s="758"/>
      <c r="L327" s="758"/>
    </row>
    <row r="328" spans="4:12" ht="18" customHeight="1">
      <c r="D328" s="424"/>
      <c r="F328" s="424"/>
      <c r="H328" s="424"/>
      <c r="J328" s="758"/>
      <c r="L328" s="758"/>
    </row>
    <row r="329" spans="4:12" ht="18" customHeight="1">
      <c r="D329" s="424"/>
      <c r="F329" s="424"/>
      <c r="H329" s="424"/>
      <c r="J329" s="758"/>
      <c r="L329" s="758"/>
    </row>
    <row r="330" spans="4:12" ht="18" customHeight="1">
      <c r="D330" s="424"/>
      <c r="F330" s="424"/>
      <c r="H330" s="424"/>
      <c r="J330" s="758"/>
      <c r="L330" s="758"/>
    </row>
    <row r="331" spans="4:12" ht="18" customHeight="1">
      <c r="D331" s="424"/>
      <c r="F331" s="424"/>
      <c r="H331" s="424"/>
      <c r="J331" s="758"/>
      <c r="L331" s="758"/>
    </row>
    <row r="332" spans="4:12" ht="18" customHeight="1">
      <c r="D332" s="424"/>
      <c r="F332" s="424"/>
      <c r="H332" s="424"/>
      <c r="J332" s="758"/>
      <c r="L332" s="758"/>
    </row>
    <row r="333" spans="4:12" ht="18" customHeight="1">
      <c r="D333" s="424"/>
      <c r="F333" s="424"/>
      <c r="H333" s="424"/>
      <c r="J333" s="758"/>
      <c r="L333" s="758"/>
    </row>
    <row r="334" spans="4:12" ht="18" customHeight="1">
      <c r="D334" s="424"/>
      <c r="F334" s="424"/>
      <c r="H334" s="424"/>
      <c r="J334" s="758"/>
      <c r="L334" s="758"/>
    </row>
    <row r="335" spans="4:12" ht="18" customHeight="1">
      <c r="D335" s="424"/>
      <c r="F335" s="424"/>
      <c r="H335" s="424"/>
      <c r="J335" s="758"/>
      <c r="L335" s="758"/>
    </row>
  </sheetData>
  <mergeCells count="1">
    <mergeCell ref="A1:D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9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D578-CCE1-4F12-B483-28D3B50E93C5}">
  <sheetPr>
    <tabColor rgb="FF339933"/>
    <pageSetUpPr fitToPage="1"/>
  </sheetPr>
  <dimension ref="A1:F34"/>
  <sheetViews>
    <sheetView rightToLeft="1" view="pageBreakPreview" zoomScaleNormal="100" zoomScaleSheetLayoutView="100" workbookViewId="0">
      <selection sqref="A1:H1"/>
    </sheetView>
  </sheetViews>
  <sheetFormatPr defaultColWidth="9.140625" defaultRowHeight="18" customHeight="1"/>
  <cols>
    <col min="1" max="1" width="29.42578125" style="688" customWidth="1"/>
    <col min="2" max="2" width="20.140625" style="698" customWidth="1"/>
    <col min="3" max="4" width="20.7109375" style="698" customWidth="1"/>
    <col min="5" max="16384" width="9.140625" style="688"/>
  </cols>
  <sheetData>
    <row r="1" spans="1:6" ht="42.75" customHeight="1" thickBot="1">
      <c r="A1" s="571" t="s">
        <v>1094</v>
      </c>
      <c r="B1" s="571"/>
      <c r="C1" s="571"/>
      <c r="D1" s="571"/>
    </row>
    <row r="2" spans="1:6" ht="48.75" customHeight="1">
      <c r="A2" s="451" t="s">
        <v>1095</v>
      </c>
      <c r="B2" s="489" t="s">
        <v>1096</v>
      </c>
      <c r="C2" s="489" t="s">
        <v>1097</v>
      </c>
      <c r="D2" s="489" t="s">
        <v>1098</v>
      </c>
    </row>
    <row r="3" spans="1:6" ht="21" customHeight="1" thickBot="1">
      <c r="A3" s="762">
        <v>1400</v>
      </c>
      <c r="B3" s="627">
        <v>44</v>
      </c>
      <c r="C3" s="627">
        <v>15</v>
      </c>
      <c r="D3" s="424">
        <v>36</v>
      </c>
    </row>
    <row r="4" spans="1:6" ht="21" customHeight="1" thickBot="1">
      <c r="A4" s="767" t="s">
        <v>261</v>
      </c>
      <c r="B4" s="763">
        <v>54</v>
      </c>
      <c r="C4" s="694">
        <v>14</v>
      </c>
      <c r="D4" s="763">
        <v>33</v>
      </c>
      <c r="F4" s="758"/>
    </row>
    <row r="5" spans="1:6" ht="21" customHeight="1" thickBot="1">
      <c r="A5" s="768" t="s">
        <v>262</v>
      </c>
      <c r="B5" s="763">
        <v>47</v>
      </c>
      <c r="C5" s="694">
        <v>18</v>
      </c>
      <c r="D5" s="763">
        <v>39</v>
      </c>
      <c r="F5" s="758"/>
    </row>
    <row r="6" spans="1:6" ht="21" customHeight="1" thickBot="1">
      <c r="A6" s="768" t="s">
        <v>13</v>
      </c>
      <c r="B6" s="763">
        <v>58</v>
      </c>
      <c r="C6" s="694">
        <v>21</v>
      </c>
      <c r="D6" s="763">
        <v>48</v>
      </c>
      <c r="F6" s="758"/>
    </row>
    <row r="7" spans="1:6" ht="21" customHeight="1" thickBot="1">
      <c r="A7" s="768" t="s">
        <v>14</v>
      </c>
      <c r="B7" s="763">
        <v>55</v>
      </c>
      <c r="C7" s="694">
        <v>18</v>
      </c>
      <c r="D7" s="763">
        <v>45</v>
      </c>
      <c r="F7" s="758"/>
    </row>
    <row r="8" spans="1:6" ht="21" customHeight="1" thickBot="1">
      <c r="A8" s="768" t="s">
        <v>33</v>
      </c>
      <c r="B8" s="763">
        <v>41</v>
      </c>
      <c r="C8" s="694">
        <v>15</v>
      </c>
      <c r="D8" s="763">
        <v>38</v>
      </c>
      <c r="F8" s="758"/>
    </row>
    <row r="9" spans="1:6" ht="21" customHeight="1" thickBot="1">
      <c r="A9" s="768" t="s">
        <v>16</v>
      </c>
      <c r="B9" s="763">
        <v>41</v>
      </c>
      <c r="C9" s="694">
        <v>18</v>
      </c>
      <c r="D9" s="763">
        <v>40</v>
      </c>
      <c r="F9" s="758"/>
    </row>
    <row r="10" spans="1:6" ht="21" customHeight="1" thickBot="1">
      <c r="A10" s="768" t="s">
        <v>491</v>
      </c>
      <c r="B10" s="763">
        <v>51</v>
      </c>
      <c r="C10" s="694">
        <v>18</v>
      </c>
      <c r="D10" s="763">
        <v>47</v>
      </c>
      <c r="F10" s="758"/>
    </row>
    <row r="11" spans="1:6" ht="21" customHeight="1" thickBot="1">
      <c r="A11" s="768" t="s">
        <v>263</v>
      </c>
      <c r="B11" s="763">
        <v>43</v>
      </c>
      <c r="C11" s="694">
        <v>17</v>
      </c>
      <c r="D11" s="763">
        <v>41</v>
      </c>
      <c r="F11" s="758"/>
    </row>
    <row r="12" spans="1:6" ht="21" customHeight="1" thickBot="1">
      <c r="A12" s="768" t="s">
        <v>217</v>
      </c>
      <c r="B12" s="763">
        <v>39</v>
      </c>
      <c r="C12" s="694">
        <v>18</v>
      </c>
      <c r="D12" s="763">
        <v>40</v>
      </c>
      <c r="F12" s="758"/>
    </row>
    <row r="13" spans="1:6" ht="21" customHeight="1" thickBot="1">
      <c r="A13" s="768" t="s">
        <v>1099</v>
      </c>
      <c r="B13" s="763">
        <v>37</v>
      </c>
      <c r="C13" s="694">
        <v>13</v>
      </c>
      <c r="D13" s="763">
        <v>30</v>
      </c>
      <c r="F13" s="758"/>
    </row>
    <row r="14" spans="1:6" ht="21" customHeight="1" thickBot="1">
      <c r="A14" s="768" t="s">
        <v>219</v>
      </c>
      <c r="B14" s="763">
        <v>48</v>
      </c>
      <c r="C14" s="694">
        <v>19</v>
      </c>
      <c r="D14" s="763">
        <v>43</v>
      </c>
      <c r="F14" s="758"/>
    </row>
    <row r="15" spans="1:6" ht="21" customHeight="1" thickBot="1">
      <c r="A15" s="769" t="s">
        <v>17</v>
      </c>
      <c r="B15" s="763">
        <v>43</v>
      </c>
      <c r="C15" s="694">
        <v>14</v>
      </c>
      <c r="D15" s="763">
        <v>38</v>
      </c>
      <c r="F15" s="758"/>
    </row>
    <row r="16" spans="1:6" ht="21" customHeight="1" thickBot="1">
      <c r="A16" s="768" t="s">
        <v>18</v>
      </c>
      <c r="B16" s="763">
        <v>35</v>
      </c>
      <c r="C16" s="694">
        <v>15</v>
      </c>
      <c r="D16" s="763">
        <v>30</v>
      </c>
      <c r="F16" s="758"/>
    </row>
    <row r="17" spans="1:6" ht="21" customHeight="1" thickBot="1">
      <c r="A17" s="768" t="s">
        <v>19</v>
      </c>
      <c r="B17" s="763">
        <v>47</v>
      </c>
      <c r="C17" s="694">
        <v>19</v>
      </c>
      <c r="D17" s="763">
        <v>46</v>
      </c>
      <c r="F17" s="758"/>
    </row>
    <row r="18" spans="1:6" ht="21" customHeight="1" thickBot="1">
      <c r="A18" s="768" t="s">
        <v>264</v>
      </c>
      <c r="B18" s="763">
        <v>37</v>
      </c>
      <c r="C18" s="694">
        <v>11</v>
      </c>
      <c r="D18" s="763">
        <v>29</v>
      </c>
      <c r="F18" s="758"/>
    </row>
    <row r="19" spans="1:6" ht="21" customHeight="1" thickBot="1">
      <c r="A19" s="768" t="s">
        <v>20</v>
      </c>
      <c r="B19" s="763">
        <v>56</v>
      </c>
      <c r="C19" s="694">
        <v>22</v>
      </c>
      <c r="D19" s="763">
        <v>43</v>
      </c>
      <c r="F19" s="758"/>
    </row>
    <row r="20" spans="1:6" ht="21" customHeight="1" thickBot="1">
      <c r="A20" s="768" t="s">
        <v>21</v>
      </c>
      <c r="B20" s="763">
        <v>35</v>
      </c>
      <c r="C20" s="694">
        <v>13</v>
      </c>
      <c r="D20" s="763">
        <v>29</v>
      </c>
      <c r="F20" s="758"/>
    </row>
    <row r="21" spans="1:6" ht="21" customHeight="1" thickBot="1">
      <c r="A21" s="768" t="s">
        <v>22</v>
      </c>
      <c r="B21" s="763">
        <v>40</v>
      </c>
      <c r="C21" s="694">
        <v>12</v>
      </c>
      <c r="D21" s="763">
        <v>34</v>
      </c>
      <c r="F21" s="758"/>
    </row>
    <row r="22" spans="1:6" ht="21" customHeight="1" thickBot="1">
      <c r="A22" s="770" t="s">
        <v>750</v>
      </c>
      <c r="B22" s="763">
        <v>48</v>
      </c>
      <c r="C22" s="694">
        <v>19</v>
      </c>
      <c r="D22" s="763">
        <v>41</v>
      </c>
      <c r="F22" s="758"/>
    </row>
    <row r="23" spans="1:6" ht="21" customHeight="1" thickBot="1">
      <c r="A23" s="768" t="s">
        <v>222</v>
      </c>
      <c r="B23" s="763">
        <v>30</v>
      </c>
      <c r="C23" s="694">
        <v>12</v>
      </c>
      <c r="D23" s="763">
        <v>21</v>
      </c>
      <c r="F23" s="758"/>
    </row>
    <row r="24" spans="1:6" ht="21" customHeight="1" thickBot="1">
      <c r="A24" s="768" t="s">
        <v>223</v>
      </c>
      <c r="B24" s="763">
        <v>49</v>
      </c>
      <c r="C24" s="694">
        <v>17</v>
      </c>
      <c r="D24" s="763">
        <v>46</v>
      </c>
      <c r="F24" s="758"/>
    </row>
    <row r="25" spans="1:6" ht="21" customHeight="1" thickBot="1">
      <c r="A25" s="768" t="s">
        <v>224</v>
      </c>
      <c r="B25" s="763">
        <v>43</v>
      </c>
      <c r="C25" s="694">
        <v>17</v>
      </c>
      <c r="D25" s="763">
        <v>32</v>
      </c>
      <c r="F25" s="758"/>
    </row>
    <row r="26" spans="1:6" ht="21" customHeight="1" thickBot="1">
      <c r="A26" s="768" t="s">
        <v>1100</v>
      </c>
      <c r="B26" s="763">
        <v>42</v>
      </c>
      <c r="C26" s="694">
        <v>9</v>
      </c>
      <c r="D26" s="763">
        <v>24</v>
      </c>
      <c r="F26" s="758"/>
    </row>
    <row r="27" spans="1:6" ht="21" customHeight="1" thickBot="1">
      <c r="A27" s="768" t="s">
        <v>132</v>
      </c>
      <c r="B27" s="763">
        <v>42</v>
      </c>
      <c r="C27" s="694">
        <v>11</v>
      </c>
      <c r="D27" s="763">
        <v>33</v>
      </c>
      <c r="F27" s="758"/>
    </row>
    <row r="28" spans="1:6" ht="21" customHeight="1" thickBot="1">
      <c r="A28" s="768" t="s">
        <v>23</v>
      </c>
      <c r="B28" s="763">
        <v>61</v>
      </c>
      <c r="C28" s="694">
        <v>19</v>
      </c>
      <c r="D28" s="763">
        <v>47</v>
      </c>
      <c r="F28" s="758"/>
    </row>
    <row r="29" spans="1:6" ht="21" customHeight="1" thickBot="1">
      <c r="A29" s="768" t="s">
        <v>24</v>
      </c>
      <c r="B29" s="763">
        <v>45</v>
      </c>
      <c r="C29" s="694">
        <v>14</v>
      </c>
      <c r="D29" s="763">
        <v>35</v>
      </c>
      <c r="F29" s="758"/>
    </row>
    <row r="30" spans="1:6" ht="21" customHeight="1" thickBot="1">
      <c r="A30" s="768" t="s">
        <v>25</v>
      </c>
      <c r="B30" s="763">
        <v>57</v>
      </c>
      <c r="C30" s="694">
        <v>18</v>
      </c>
      <c r="D30" s="763">
        <v>47</v>
      </c>
      <c r="F30" s="758"/>
    </row>
    <row r="31" spans="1:6" ht="21" customHeight="1" thickBot="1">
      <c r="A31" s="768" t="s">
        <v>226</v>
      </c>
      <c r="B31" s="763">
        <v>35</v>
      </c>
      <c r="C31" s="694">
        <v>13</v>
      </c>
      <c r="D31" s="763">
        <v>28</v>
      </c>
      <c r="F31" s="758"/>
    </row>
    <row r="32" spans="1:6" ht="21" customHeight="1" thickBot="1">
      <c r="A32" s="768" t="s">
        <v>26</v>
      </c>
      <c r="B32" s="763">
        <v>38</v>
      </c>
      <c r="C32" s="694">
        <v>15</v>
      </c>
      <c r="D32" s="763">
        <v>32</v>
      </c>
      <c r="F32" s="758"/>
    </row>
    <row r="33" spans="1:6" ht="21" customHeight="1" thickBot="1">
      <c r="A33" s="768" t="s">
        <v>27</v>
      </c>
      <c r="B33" s="763">
        <v>41</v>
      </c>
      <c r="C33" s="694">
        <v>16</v>
      </c>
      <c r="D33" s="763">
        <v>32</v>
      </c>
      <c r="F33" s="758"/>
    </row>
    <row r="34" spans="1:6" ht="21" customHeight="1" thickBot="1">
      <c r="A34" s="768" t="s">
        <v>12</v>
      </c>
      <c r="B34" s="763">
        <v>47</v>
      </c>
      <c r="C34" s="694">
        <v>15</v>
      </c>
      <c r="D34" s="763">
        <v>39</v>
      </c>
      <c r="F34" s="758"/>
    </row>
  </sheetData>
  <mergeCells count="1">
    <mergeCell ref="A1:D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orientation="portrait" r:id="rId1"/>
  <headerFooter alignWithMargins="0">
    <oddFooter>&amp;C&amp;"Nazanin,Bold"&amp;12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D2690-C9A6-41A6-90F9-CCD888359077}">
  <sheetPr>
    <tabColor rgb="FF91DB91"/>
    <pageSetUpPr fitToPage="1"/>
  </sheetPr>
  <dimension ref="A1:I64"/>
  <sheetViews>
    <sheetView rightToLeft="1" view="pageBreakPreview" zoomScaleNormal="100" zoomScaleSheetLayoutView="100" workbookViewId="0">
      <pane xSplit="2" ySplit="2" topLeftCell="C3" activePane="bottomRight" state="frozen"/>
      <selection sqref="A1:H1"/>
      <selection pane="topRight" sqref="A1:H1"/>
      <selection pane="bottomLeft" sqref="A1:H1"/>
      <selection pane="bottomRight" sqref="A1:E1"/>
    </sheetView>
  </sheetViews>
  <sheetFormatPr defaultRowHeight="12.75"/>
  <cols>
    <col min="1" max="1" width="33.42578125" style="289" customWidth="1"/>
    <col min="2" max="2" width="37.140625" style="289" customWidth="1"/>
    <col min="3" max="3" width="17.5703125" style="289" customWidth="1"/>
    <col min="4" max="4" width="17.140625" style="289" customWidth="1"/>
    <col min="5" max="5" width="19.5703125" style="289" customWidth="1"/>
    <col min="6" max="6" width="9.140625" style="289"/>
    <col min="7" max="9" width="9.140625" style="288"/>
    <col min="10" max="16384" width="9.140625" style="289"/>
  </cols>
  <sheetData>
    <row r="1" spans="1:5" ht="30.75" customHeight="1" thickBot="1">
      <c r="A1" s="556" t="s">
        <v>1101</v>
      </c>
      <c r="B1" s="556"/>
      <c r="C1" s="556"/>
      <c r="D1" s="556"/>
      <c r="E1" s="556"/>
    </row>
    <row r="2" spans="1:5" ht="48.75" customHeight="1">
      <c r="A2" s="646" t="s">
        <v>493</v>
      </c>
      <c r="B2" s="699" t="s">
        <v>1102</v>
      </c>
      <c r="C2" s="489" t="s">
        <v>1096</v>
      </c>
      <c r="D2" s="489" t="s">
        <v>1097</v>
      </c>
      <c r="E2" s="489" t="s">
        <v>1098</v>
      </c>
    </row>
    <row r="3" spans="1:5" ht="24" customHeight="1" thickBot="1">
      <c r="A3" s="742" t="s">
        <v>498</v>
      </c>
      <c r="B3" s="742">
        <v>1400</v>
      </c>
      <c r="C3" s="421">
        <v>44</v>
      </c>
      <c r="D3" s="421">
        <v>15</v>
      </c>
      <c r="E3" s="421">
        <v>36</v>
      </c>
    </row>
    <row r="4" spans="1:5" ht="20.25" thickBot="1">
      <c r="A4" s="743" t="s">
        <v>469</v>
      </c>
      <c r="B4" s="771" t="s">
        <v>1103</v>
      </c>
      <c r="C4" s="772">
        <v>54</v>
      </c>
      <c r="D4" s="773">
        <v>14</v>
      </c>
      <c r="E4" s="772">
        <v>33</v>
      </c>
    </row>
    <row r="5" spans="1:5" ht="18" customHeight="1" thickBot="1">
      <c r="A5" s="749" t="s">
        <v>262</v>
      </c>
      <c r="B5" s="774" t="s">
        <v>1104</v>
      </c>
      <c r="C5" s="772">
        <v>47</v>
      </c>
      <c r="D5" s="773">
        <v>18</v>
      </c>
      <c r="E5" s="772">
        <v>39</v>
      </c>
    </row>
    <row r="6" spans="1:5" ht="18" customHeight="1" thickBot="1">
      <c r="A6" s="658" t="s">
        <v>13</v>
      </c>
      <c r="B6" s="774" t="s">
        <v>1105</v>
      </c>
      <c r="C6" s="772">
        <v>54</v>
      </c>
      <c r="D6" s="773">
        <v>17</v>
      </c>
      <c r="E6" s="772">
        <v>39</v>
      </c>
    </row>
    <row r="7" spans="1:5" ht="18" customHeight="1" thickBot="1">
      <c r="A7" s="653"/>
      <c r="B7" s="774" t="s">
        <v>1106</v>
      </c>
      <c r="C7" s="772">
        <v>70</v>
      </c>
      <c r="D7" s="773">
        <v>32</v>
      </c>
      <c r="E7" s="772">
        <v>67</v>
      </c>
    </row>
    <row r="8" spans="1:5" ht="18" customHeight="1" thickBot="1">
      <c r="A8" s="658" t="s">
        <v>0</v>
      </c>
      <c r="B8" s="774" t="s">
        <v>1107</v>
      </c>
      <c r="C8" s="772">
        <v>57</v>
      </c>
      <c r="D8" s="773">
        <v>16</v>
      </c>
      <c r="E8" s="772">
        <v>46</v>
      </c>
    </row>
    <row r="9" spans="1:5" ht="18" customHeight="1" thickBot="1">
      <c r="A9" s="701"/>
      <c r="B9" s="774" t="s">
        <v>1108</v>
      </c>
      <c r="C9" s="772">
        <v>55</v>
      </c>
      <c r="D9" s="773">
        <v>18</v>
      </c>
      <c r="E9" s="772">
        <v>51</v>
      </c>
    </row>
    <row r="10" spans="1:5" ht="18" customHeight="1" thickBot="1">
      <c r="A10" s="653"/>
      <c r="B10" s="774" t="s">
        <v>1109</v>
      </c>
      <c r="C10" s="772">
        <v>53</v>
      </c>
      <c r="D10" s="773">
        <v>20</v>
      </c>
      <c r="E10" s="772">
        <v>41</v>
      </c>
    </row>
    <row r="11" spans="1:5" ht="18" customHeight="1" thickBot="1">
      <c r="A11" s="749" t="s">
        <v>33</v>
      </c>
      <c r="B11" s="774" t="s">
        <v>994</v>
      </c>
      <c r="C11" s="772">
        <v>41</v>
      </c>
      <c r="D11" s="773">
        <v>15</v>
      </c>
      <c r="E11" s="772">
        <v>38</v>
      </c>
    </row>
    <row r="12" spans="1:5" ht="18" customHeight="1" thickBot="1">
      <c r="A12" s="658" t="s">
        <v>16</v>
      </c>
      <c r="B12" s="774" t="s">
        <v>1087</v>
      </c>
      <c r="C12" s="772">
        <v>35</v>
      </c>
      <c r="D12" s="773">
        <v>19</v>
      </c>
      <c r="E12" s="772">
        <v>38</v>
      </c>
    </row>
    <row r="13" spans="1:5" ht="18" customHeight="1" thickBot="1">
      <c r="A13" s="701"/>
      <c r="B13" s="775" t="s">
        <v>1110</v>
      </c>
      <c r="C13" s="772">
        <v>48</v>
      </c>
      <c r="D13" s="773">
        <v>17</v>
      </c>
      <c r="E13" s="772">
        <v>41</v>
      </c>
    </row>
    <row r="14" spans="1:5" ht="18" customHeight="1" thickBot="1">
      <c r="A14" s="653"/>
      <c r="B14" s="774" t="s">
        <v>1111</v>
      </c>
      <c r="C14" s="772">
        <v>33</v>
      </c>
      <c r="D14" s="773">
        <v>16</v>
      </c>
      <c r="E14" s="772">
        <v>43</v>
      </c>
    </row>
    <row r="15" spans="1:5" ht="18" customHeight="1" thickBot="1">
      <c r="A15" s="658" t="s">
        <v>971</v>
      </c>
      <c r="B15" s="775" t="s">
        <v>1112</v>
      </c>
      <c r="C15" s="772">
        <v>34</v>
      </c>
      <c r="D15" s="773">
        <v>12</v>
      </c>
      <c r="E15" s="772">
        <v>38</v>
      </c>
    </row>
    <row r="16" spans="1:5" ht="18" customHeight="1" thickBot="1">
      <c r="A16" s="701"/>
      <c r="B16" s="774" t="s">
        <v>1113</v>
      </c>
      <c r="C16" s="772">
        <v>59</v>
      </c>
      <c r="D16" s="773">
        <v>15</v>
      </c>
      <c r="E16" s="772">
        <v>46</v>
      </c>
    </row>
    <row r="17" spans="1:5" ht="18" customHeight="1" thickBot="1">
      <c r="A17" s="701"/>
      <c r="B17" s="774" t="s">
        <v>1114</v>
      </c>
      <c r="C17" s="772">
        <v>57</v>
      </c>
      <c r="D17" s="773">
        <v>19</v>
      </c>
      <c r="E17" s="772">
        <v>51</v>
      </c>
    </row>
    <row r="18" spans="1:5" ht="18" customHeight="1" thickBot="1">
      <c r="A18" s="701"/>
      <c r="B18" s="774" t="s">
        <v>1115</v>
      </c>
      <c r="C18" s="772">
        <v>42</v>
      </c>
      <c r="D18" s="773">
        <v>17</v>
      </c>
      <c r="E18" s="772">
        <v>41</v>
      </c>
    </row>
    <row r="19" spans="1:5" ht="18" customHeight="1" thickBot="1">
      <c r="A19" s="701"/>
      <c r="B19" s="774" t="s">
        <v>1004</v>
      </c>
      <c r="C19" s="772">
        <v>53</v>
      </c>
      <c r="D19" s="773">
        <v>20</v>
      </c>
      <c r="E19" s="772">
        <v>50</v>
      </c>
    </row>
    <row r="20" spans="1:5" ht="18" customHeight="1" thickBot="1">
      <c r="A20" s="653"/>
      <c r="B20" s="774" t="s">
        <v>1116</v>
      </c>
      <c r="C20" s="772">
        <v>55</v>
      </c>
      <c r="D20" s="773">
        <v>25</v>
      </c>
      <c r="E20" s="772">
        <v>53</v>
      </c>
    </row>
    <row r="21" spans="1:5" ht="18" customHeight="1" thickBot="1">
      <c r="A21" s="749" t="s">
        <v>474</v>
      </c>
      <c r="B21" s="775" t="s">
        <v>1117</v>
      </c>
      <c r="C21" s="772">
        <v>43</v>
      </c>
      <c r="D21" s="773">
        <v>17</v>
      </c>
      <c r="E21" s="772">
        <v>41</v>
      </c>
    </row>
    <row r="22" spans="1:5" ht="18" customHeight="1" thickBot="1">
      <c r="A22" s="749" t="s">
        <v>31</v>
      </c>
      <c r="B22" s="774" t="s">
        <v>1118</v>
      </c>
      <c r="C22" s="772">
        <v>39</v>
      </c>
      <c r="D22" s="773">
        <v>18</v>
      </c>
      <c r="E22" s="772">
        <v>40</v>
      </c>
    </row>
    <row r="23" spans="1:5" ht="18" customHeight="1" thickBot="1">
      <c r="A23" s="658" t="s">
        <v>30</v>
      </c>
      <c r="B23" s="774" t="s">
        <v>1119</v>
      </c>
      <c r="C23" s="772">
        <v>40</v>
      </c>
      <c r="D23" s="773">
        <v>14</v>
      </c>
      <c r="E23" s="772">
        <v>33</v>
      </c>
    </row>
    <row r="24" spans="1:5" ht="18" customHeight="1" thickBot="1">
      <c r="A24" s="653"/>
      <c r="B24" s="774" t="s">
        <v>1120</v>
      </c>
      <c r="C24" s="772">
        <v>32</v>
      </c>
      <c r="D24" s="773">
        <v>11</v>
      </c>
      <c r="E24" s="772">
        <v>24</v>
      </c>
    </row>
    <row r="25" spans="1:5" ht="18" customHeight="1" thickBot="1">
      <c r="A25" s="749" t="s">
        <v>29</v>
      </c>
      <c r="B25" s="775" t="s">
        <v>1121</v>
      </c>
      <c r="C25" s="772">
        <v>48</v>
      </c>
      <c r="D25" s="773">
        <v>19</v>
      </c>
      <c r="E25" s="772">
        <v>43</v>
      </c>
    </row>
    <row r="26" spans="1:5" ht="18" customHeight="1" thickBot="1">
      <c r="A26" s="701" t="s">
        <v>17</v>
      </c>
      <c r="B26" s="774" t="s">
        <v>1122</v>
      </c>
      <c r="C26" s="772">
        <v>42</v>
      </c>
      <c r="D26" s="773">
        <v>13</v>
      </c>
      <c r="E26" s="772">
        <v>39</v>
      </c>
    </row>
    <row r="27" spans="1:5" ht="18" customHeight="1" thickBot="1">
      <c r="A27" s="701"/>
      <c r="B27" s="774" t="s">
        <v>1123</v>
      </c>
      <c r="C27" s="772">
        <v>20</v>
      </c>
      <c r="D27" s="773">
        <v>8</v>
      </c>
      <c r="E27" s="772">
        <v>19</v>
      </c>
    </row>
    <row r="28" spans="1:5" ht="18" customHeight="1" thickBot="1">
      <c r="A28" s="701"/>
      <c r="B28" s="774" t="s">
        <v>1124</v>
      </c>
      <c r="C28" s="772">
        <v>47</v>
      </c>
      <c r="D28" s="773">
        <v>21</v>
      </c>
      <c r="E28" s="772">
        <v>51</v>
      </c>
    </row>
    <row r="29" spans="1:5" ht="18" customHeight="1" thickBot="1">
      <c r="A29" s="701"/>
      <c r="B29" s="774" t="s">
        <v>1125</v>
      </c>
      <c r="C29" s="772">
        <v>72</v>
      </c>
      <c r="D29" s="773">
        <v>18</v>
      </c>
      <c r="E29" s="772">
        <v>54</v>
      </c>
    </row>
    <row r="30" spans="1:5" ht="18" customHeight="1" thickBot="1">
      <c r="A30" s="653"/>
      <c r="B30" s="774" t="s">
        <v>1126</v>
      </c>
      <c r="C30" s="772">
        <v>42</v>
      </c>
      <c r="D30" s="773">
        <v>11</v>
      </c>
      <c r="E30" s="772">
        <v>30</v>
      </c>
    </row>
    <row r="31" spans="1:5" ht="18" customHeight="1" thickBot="1">
      <c r="A31" s="658" t="s">
        <v>3</v>
      </c>
      <c r="B31" s="774" t="s">
        <v>1127</v>
      </c>
      <c r="C31" s="772">
        <v>34</v>
      </c>
      <c r="D31" s="773">
        <v>14</v>
      </c>
      <c r="E31" s="772">
        <v>29</v>
      </c>
    </row>
    <row r="32" spans="1:5" ht="18" customHeight="1" thickBot="1">
      <c r="A32" s="653"/>
      <c r="B32" s="774" t="s">
        <v>1128</v>
      </c>
      <c r="C32" s="772">
        <v>39</v>
      </c>
      <c r="D32" s="773">
        <v>17</v>
      </c>
      <c r="E32" s="772">
        <v>38</v>
      </c>
    </row>
    <row r="33" spans="1:5" ht="18" customHeight="1" thickBot="1">
      <c r="A33" s="749" t="s">
        <v>4</v>
      </c>
      <c r="B33" s="774" t="s">
        <v>1129</v>
      </c>
      <c r="C33" s="772">
        <v>47</v>
      </c>
      <c r="D33" s="773">
        <v>19</v>
      </c>
      <c r="E33" s="772">
        <v>46</v>
      </c>
    </row>
    <row r="34" spans="1:5" ht="18" customHeight="1" thickBot="1">
      <c r="A34" s="752" t="s">
        <v>475</v>
      </c>
      <c r="B34" s="774" t="s">
        <v>1130</v>
      </c>
      <c r="C34" s="772">
        <v>37</v>
      </c>
      <c r="D34" s="773">
        <v>11</v>
      </c>
      <c r="E34" s="772">
        <v>29</v>
      </c>
    </row>
    <row r="35" spans="1:5" ht="18" customHeight="1" thickBot="1">
      <c r="A35" s="749" t="s">
        <v>20</v>
      </c>
      <c r="B35" s="774" t="s">
        <v>1131</v>
      </c>
      <c r="C35" s="772">
        <v>56</v>
      </c>
      <c r="D35" s="773">
        <v>22</v>
      </c>
      <c r="E35" s="772">
        <v>43</v>
      </c>
    </row>
    <row r="36" spans="1:5" ht="18" customHeight="1" thickBot="1">
      <c r="A36" s="658" t="s">
        <v>476</v>
      </c>
      <c r="B36" s="774" t="s">
        <v>1132</v>
      </c>
      <c r="C36" s="772">
        <v>36</v>
      </c>
      <c r="D36" s="773">
        <v>13</v>
      </c>
      <c r="E36" s="772">
        <v>30</v>
      </c>
    </row>
    <row r="37" spans="1:5" ht="18" customHeight="1" thickBot="1">
      <c r="A37" s="653"/>
      <c r="B37" s="774" t="s">
        <v>1133</v>
      </c>
      <c r="C37" s="772">
        <v>33</v>
      </c>
      <c r="D37" s="773">
        <v>12</v>
      </c>
      <c r="E37" s="772">
        <v>26</v>
      </c>
    </row>
    <row r="38" spans="1:5" ht="18" customHeight="1" thickBot="1">
      <c r="A38" s="753" t="s">
        <v>22</v>
      </c>
      <c r="B38" s="774" t="s">
        <v>1134</v>
      </c>
      <c r="C38" s="772">
        <v>40</v>
      </c>
      <c r="D38" s="773">
        <v>12</v>
      </c>
      <c r="E38" s="772">
        <v>34</v>
      </c>
    </row>
    <row r="39" spans="1:5" ht="18" customHeight="1" thickBot="1">
      <c r="A39" s="749" t="s">
        <v>477</v>
      </c>
      <c r="B39" s="774" t="s">
        <v>1135</v>
      </c>
      <c r="C39" s="772">
        <v>48</v>
      </c>
      <c r="D39" s="773">
        <v>19</v>
      </c>
      <c r="E39" s="772">
        <v>41</v>
      </c>
    </row>
    <row r="40" spans="1:5" ht="18" customHeight="1" thickBot="1">
      <c r="A40" s="658" t="s">
        <v>478</v>
      </c>
      <c r="B40" s="774" t="s">
        <v>1018</v>
      </c>
      <c r="C40" s="772">
        <v>28</v>
      </c>
      <c r="D40" s="773">
        <v>12</v>
      </c>
      <c r="E40" s="772">
        <v>19</v>
      </c>
    </row>
    <row r="41" spans="1:5" ht="18" customHeight="1" thickBot="1">
      <c r="A41" s="653"/>
      <c r="B41" s="774" t="s">
        <v>1017</v>
      </c>
      <c r="C41" s="772">
        <v>43</v>
      </c>
      <c r="D41" s="773">
        <v>16</v>
      </c>
      <c r="E41" s="772">
        <v>32</v>
      </c>
    </row>
    <row r="42" spans="1:5" ht="18" customHeight="1" thickBot="1">
      <c r="A42" s="658" t="s">
        <v>479</v>
      </c>
      <c r="B42" s="774" t="s">
        <v>1136</v>
      </c>
      <c r="C42" s="772">
        <v>53</v>
      </c>
      <c r="D42" s="773">
        <v>16</v>
      </c>
      <c r="E42" s="772">
        <v>48</v>
      </c>
    </row>
    <row r="43" spans="1:5" ht="18" customHeight="1" thickBot="1">
      <c r="A43" s="701"/>
      <c r="B43" s="774" t="s">
        <v>1137</v>
      </c>
      <c r="C43" s="772">
        <v>57</v>
      </c>
      <c r="D43" s="773">
        <v>22</v>
      </c>
      <c r="E43" s="772">
        <v>58</v>
      </c>
    </row>
    <row r="44" spans="1:5" ht="18" customHeight="1" thickBot="1">
      <c r="A44" s="653"/>
      <c r="B44" s="774" t="s">
        <v>1138</v>
      </c>
      <c r="C44" s="772">
        <v>42</v>
      </c>
      <c r="D44" s="773">
        <v>15</v>
      </c>
      <c r="E44" s="772">
        <v>38</v>
      </c>
    </row>
    <row r="45" spans="1:5" ht="18" customHeight="1" thickBot="1">
      <c r="A45" s="754" t="s">
        <v>131</v>
      </c>
      <c r="B45" s="774" t="s">
        <v>1062</v>
      </c>
      <c r="C45" s="772">
        <v>43</v>
      </c>
      <c r="D45" s="773">
        <v>17</v>
      </c>
      <c r="E45" s="772">
        <v>32</v>
      </c>
    </row>
    <row r="46" spans="1:5" ht="18" customHeight="1" thickBot="1">
      <c r="A46" s="749" t="s">
        <v>480</v>
      </c>
      <c r="B46" s="774" t="s">
        <v>1139</v>
      </c>
      <c r="C46" s="772">
        <v>42</v>
      </c>
      <c r="D46" s="773">
        <v>9</v>
      </c>
      <c r="E46" s="772">
        <v>24</v>
      </c>
    </row>
    <row r="47" spans="1:5" ht="18" customHeight="1" thickBot="1">
      <c r="A47" s="658" t="s">
        <v>7</v>
      </c>
      <c r="B47" s="774" t="s">
        <v>1064</v>
      </c>
      <c r="C47" s="772">
        <v>40</v>
      </c>
      <c r="D47" s="773">
        <v>16</v>
      </c>
      <c r="E47" s="772">
        <v>41</v>
      </c>
    </row>
    <row r="48" spans="1:5" ht="18" customHeight="1" thickBot="1">
      <c r="A48" s="653"/>
      <c r="B48" s="775" t="s">
        <v>1065</v>
      </c>
      <c r="C48" s="772">
        <v>43</v>
      </c>
      <c r="D48" s="773">
        <v>7</v>
      </c>
      <c r="E48" s="772">
        <v>23</v>
      </c>
    </row>
    <row r="49" spans="1:5" ht="18" customHeight="1" thickBot="1">
      <c r="A49" s="749" t="s">
        <v>481</v>
      </c>
      <c r="B49" s="775" t="s">
        <v>1140</v>
      </c>
      <c r="C49" s="772">
        <v>61</v>
      </c>
      <c r="D49" s="773">
        <v>19</v>
      </c>
      <c r="E49" s="772">
        <v>47</v>
      </c>
    </row>
    <row r="50" spans="1:5" ht="18" customHeight="1" thickBot="1">
      <c r="A50" s="658" t="s">
        <v>8</v>
      </c>
      <c r="B50" s="775" t="s">
        <v>1141</v>
      </c>
      <c r="C50" s="772">
        <v>51</v>
      </c>
      <c r="D50" s="773">
        <v>13</v>
      </c>
      <c r="E50" s="772">
        <v>34</v>
      </c>
    </row>
    <row r="51" spans="1:5" ht="18" customHeight="1" thickBot="1">
      <c r="A51" s="701"/>
      <c r="B51" s="775" t="s">
        <v>1142</v>
      </c>
      <c r="C51" s="772">
        <v>43</v>
      </c>
      <c r="D51" s="773">
        <v>17</v>
      </c>
      <c r="E51" s="772">
        <v>36</v>
      </c>
    </row>
    <row r="52" spans="1:5" ht="18" customHeight="1" thickBot="1">
      <c r="A52" s="653"/>
      <c r="B52" s="774" t="s">
        <v>1143</v>
      </c>
      <c r="C52" s="772">
        <v>37</v>
      </c>
      <c r="D52" s="773">
        <v>14</v>
      </c>
      <c r="E52" s="772">
        <v>34</v>
      </c>
    </row>
    <row r="53" spans="1:5" ht="18" customHeight="1" thickBot="1">
      <c r="A53" s="658" t="s">
        <v>9</v>
      </c>
      <c r="B53" s="774" t="s">
        <v>1144</v>
      </c>
      <c r="C53" s="772">
        <v>55</v>
      </c>
      <c r="D53" s="773">
        <v>12</v>
      </c>
      <c r="E53" s="772">
        <v>33</v>
      </c>
    </row>
    <row r="54" spans="1:5" ht="18" customHeight="1" thickBot="1">
      <c r="A54" s="701"/>
      <c r="B54" s="774" t="s">
        <v>1068</v>
      </c>
      <c r="C54" s="772">
        <v>56</v>
      </c>
      <c r="D54" s="773">
        <v>24</v>
      </c>
      <c r="E54" s="772">
        <v>48</v>
      </c>
    </row>
    <row r="55" spans="1:5" ht="18" customHeight="1" thickBot="1">
      <c r="A55" s="701"/>
      <c r="B55" s="774" t="s">
        <v>1145</v>
      </c>
      <c r="C55" s="772">
        <v>60</v>
      </c>
      <c r="D55" s="773">
        <v>23</v>
      </c>
      <c r="E55" s="772">
        <v>60</v>
      </c>
    </row>
    <row r="56" spans="1:5" ht="18" customHeight="1" thickBot="1">
      <c r="A56" s="701"/>
      <c r="B56" s="774" t="s">
        <v>1069</v>
      </c>
      <c r="C56" s="772">
        <v>56</v>
      </c>
      <c r="D56" s="773">
        <v>17</v>
      </c>
      <c r="E56" s="772">
        <v>48</v>
      </c>
    </row>
    <row r="57" spans="1:5" ht="18" customHeight="1" thickBot="1">
      <c r="A57" s="653"/>
      <c r="B57" s="774" t="s">
        <v>1146</v>
      </c>
      <c r="C57" s="772">
        <v>58</v>
      </c>
      <c r="D57" s="773">
        <v>15</v>
      </c>
      <c r="E57" s="772">
        <v>53</v>
      </c>
    </row>
    <row r="58" spans="1:5" ht="18" customHeight="1" thickBot="1">
      <c r="A58" s="658" t="s">
        <v>226</v>
      </c>
      <c r="B58" s="774" t="s">
        <v>1071</v>
      </c>
      <c r="C58" s="772">
        <v>34</v>
      </c>
      <c r="D58" s="773">
        <v>15</v>
      </c>
      <c r="E58" s="772">
        <v>29</v>
      </c>
    </row>
    <row r="59" spans="1:5" ht="18" customHeight="1" thickBot="1">
      <c r="A59" s="701"/>
      <c r="B59" s="775" t="s">
        <v>1147</v>
      </c>
      <c r="C59" s="772">
        <v>33</v>
      </c>
      <c r="D59" s="773">
        <v>12</v>
      </c>
      <c r="E59" s="772">
        <v>24</v>
      </c>
    </row>
    <row r="60" spans="1:5" ht="18" customHeight="1" thickBot="1">
      <c r="A60" s="653"/>
      <c r="B60" s="774" t="s">
        <v>1148</v>
      </c>
      <c r="C60" s="772">
        <v>37</v>
      </c>
      <c r="D60" s="773">
        <v>11</v>
      </c>
      <c r="E60" s="772">
        <v>26</v>
      </c>
    </row>
    <row r="61" spans="1:5" ht="18" customHeight="1" thickBot="1">
      <c r="A61" s="749" t="s">
        <v>10</v>
      </c>
      <c r="B61" s="774" t="s">
        <v>1149</v>
      </c>
      <c r="C61" s="772">
        <v>38</v>
      </c>
      <c r="D61" s="773">
        <v>15</v>
      </c>
      <c r="E61" s="772">
        <v>32</v>
      </c>
    </row>
    <row r="62" spans="1:5" ht="18" customHeight="1" thickBot="1">
      <c r="A62" s="658" t="s">
        <v>11</v>
      </c>
      <c r="B62" s="774" t="s">
        <v>1150</v>
      </c>
      <c r="C62" s="772">
        <v>39</v>
      </c>
      <c r="D62" s="773">
        <v>14</v>
      </c>
      <c r="E62" s="772">
        <v>27</v>
      </c>
    </row>
    <row r="63" spans="1:5" ht="18" customHeight="1" thickBot="1">
      <c r="A63" s="653"/>
      <c r="B63" s="774" t="s">
        <v>1151</v>
      </c>
      <c r="C63" s="772">
        <v>51</v>
      </c>
      <c r="D63" s="773">
        <v>23</v>
      </c>
      <c r="E63" s="772">
        <v>54</v>
      </c>
    </row>
    <row r="64" spans="1:5" ht="18" customHeight="1" thickBot="1">
      <c r="A64" s="749" t="s">
        <v>1028</v>
      </c>
      <c r="B64" s="774" t="s">
        <v>1152</v>
      </c>
      <c r="C64" s="772">
        <v>47</v>
      </c>
      <c r="D64" s="773">
        <v>15</v>
      </c>
      <c r="E64" s="772">
        <v>39</v>
      </c>
    </row>
  </sheetData>
  <mergeCells count="16">
    <mergeCell ref="A50:A52"/>
    <mergeCell ref="A53:A57"/>
    <mergeCell ref="A58:A60"/>
    <mergeCell ref="A62:A63"/>
    <mergeCell ref="A26:A30"/>
    <mergeCell ref="A31:A32"/>
    <mergeCell ref="A36:A37"/>
    <mergeCell ref="A40:A41"/>
    <mergeCell ref="A42:A44"/>
    <mergeCell ref="A47:A48"/>
    <mergeCell ref="A1:E1"/>
    <mergeCell ref="A6:A7"/>
    <mergeCell ref="A8:A10"/>
    <mergeCell ref="A12:A14"/>
    <mergeCell ref="A15:A20"/>
    <mergeCell ref="A23:A24"/>
  </mergeCells>
  <printOptions horizontalCentered="1"/>
  <pageMargins left="1.1811024E-2" right="1.1811024E-2" top="0.49803149600000002" bottom="0" header="0.31496062992126" footer="0.31496062992126"/>
  <pageSetup paperSize="9" scale="61" orientation="portrait" r:id="rId1"/>
  <rowBreaks count="1" manualBreakCount="1">
    <brk id="39" max="4" man="1"/>
  </rowBreaks>
  <colBreaks count="1" manualBreakCount="1">
    <brk id="1" max="63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8D88-B17F-4CB4-9D48-837360F84943}">
  <sheetPr>
    <tabColor rgb="FF339933"/>
  </sheetPr>
  <dimension ref="A1:L335"/>
  <sheetViews>
    <sheetView rightToLeft="1" view="pageBreakPreview" zoomScaleNormal="100" zoomScaleSheetLayoutView="100" workbookViewId="0">
      <selection sqref="A1:E1"/>
    </sheetView>
  </sheetViews>
  <sheetFormatPr defaultColWidth="14.7109375" defaultRowHeight="18" customHeight="1"/>
  <cols>
    <col min="1" max="1" width="34.85546875" style="691" customWidth="1"/>
    <col min="2" max="2" width="20.42578125" style="691" customWidth="1"/>
    <col min="3" max="3" width="16.85546875" style="786" customWidth="1"/>
    <col min="4" max="5" width="16.7109375" style="786" customWidth="1"/>
    <col min="6" max="6" width="17.7109375" style="786" bestFit="1" customWidth="1"/>
    <col min="7" max="16384" width="14.7109375" style="691"/>
  </cols>
  <sheetData>
    <row r="1" spans="1:12" ht="42.75" customHeight="1" thickBot="1">
      <c r="A1" s="776" t="s">
        <v>1153</v>
      </c>
      <c r="B1" s="777"/>
      <c r="C1" s="777"/>
      <c r="D1" s="777"/>
      <c r="E1" s="777"/>
      <c r="F1" s="778"/>
    </row>
    <row r="2" spans="1:12" s="781" customFormat="1" ht="48.75" customHeight="1">
      <c r="A2" s="451" t="s">
        <v>461</v>
      </c>
      <c r="B2" s="647" t="s">
        <v>1154</v>
      </c>
      <c r="C2" s="779" t="s">
        <v>1155</v>
      </c>
      <c r="D2" s="779" t="s">
        <v>1156</v>
      </c>
      <c r="E2" s="779" t="s">
        <v>1157</v>
      </c>
      <c r="F2" s="780"/>
    </row>
    <row r="3" spans="1:12" ht="21" customHeight="1">
      <c r="A3" s="423">
        <v>1395</v>
      </c>
      <c r="B3" s="424">
        <v>916590</v>
      </c>
      <c r="C3" s="424">
        <v>839591</v>
      </c>
      <c r="D3" s="424">
        <v>62602</v>
      </c>
      <c r="E3" s="424">
        <v>14397</v>
      </c>
      <c r="F3" s="424"/>
      <c r="H3" s="424"/>
      <c r="J3" s="757"/>
      <c r="L3" s="758"/>
    </row>
    <row r="4" spans="1:12" ht="21" customHeight="1">
      <c r="A4" s="423">
        <v>1396</v>
      </c>
      <c r="B4" s="424">
        <v>936764</v>
      </c>
      <c r="C4" s="424">
        <v>863872</v>
      </c>
      <c r="D4" s="424">
        <v>59540</v>
      </c>
      <c r="E4" s="424">
        <v>13352</v>
      </c>
      <c r="F4" s="424"/>
      <c r="H4" s="424"/>
      <c r="J4" s="759"/>
      <c r="L4" s="758"/>
    </row>
    <row r="5" spans="1:12" ht="21" customHeight="1">
      <c r="A5" s="423">
        <v>1397</v>
      </c>
      <c r="B5" s="424">
        <v>977941</v>
      </c>
      <c r="C5" s="424">
        <v>890063</v>
      </c>
      <c r="D5" s="424">
        <v>70078</v>
      </c>
      <c r="E5" s="424">
        <v>17800</v>
      </c>
      <c r="F5" s="424"/>
      <c r="H5" s="424"/>
      <c r="J5" s="758"/>
      <c r="L5" s="758"/>
    </row>
    <row r="6" spans="1:12" ht="21" customHeight="1">
      <c r="A6" s="423">
        <v>1398</v>
      </c>
      <c r="B6" s="424">
        <v>908917</v>
      </c>
      <c r="C6" s="424">
        <v>831532</v>
      </c>
      <c r="D6" s="424">
        <v>54369</v>
      </c>
      <c r="E6" s="424">
        <v>23016</v>
      </c>
      <c r="F6" s="424"/>
      <c r="H6" s="424"/>
      <c r="J6" s="758"/>
      <c r="L6" s="758"/>
    </row>
    <row r="7" spans="1:12" ht="21" customHeight="1">
      <c r="A7" s="720">
        <v>1399</v>
      </c>
      <c r="B7" s="461">
        <v>629703</v>
      </c>
      <c r="C7" s="461">
        <v>554346</v>
      </c>
      <c r="D7" s="424">
        <v>47439</v>
      </c>
      <c r="E7" s="424">
        <v>27918</v>
      </c>
      <c r="F7" s="424"/>
      <c r="H7" s="424"/>
      <c r="J7" s="758"/>
      <c r="L7" s="758"/>
    </row>
    <row r="8" spans="1:12" ht="21" customHeight="1" thickBot="1">
      <c r="A8" s="762">
        <v>1400</v>
      </c>
      <c r="B8" s="627">
        <v>768425</v>
      </c>
      <c r="C8" s="627">
        <v>686637</v>
      </c>
      <c r="D8" s="424">
        <v>49929</v>
      </c>
      <c r="E8" s="463">
        <v>31859</v>
      </c>
      <c r="F8" s="424"/>
      <c r="H8" s="424"/>
      <c r="J8" s="758"/>
      <c r="L8" s="758"/>
    </row>
    <row r="9" spans="1:12" ht="21" customHeight="1" thickBot="1">
      <c r="A9" s="629" t="s">
        <v>261</v>
      </c>
      <c r="B9" s="782">
        <v>27546</v>
      </c>
      <c r="C9" s="783">
        <v>25986</v>
      </c>
      <c r="D9" s="763">
        <v>1037</v>
      </c>
      <c r="E9" s="783">
        <v>523</v>
      </c>
      <c r="F9" s="424"/>
      <c r="H9" s="424"/>
      <c r="J9" s="758"/>
      <c r="L9" s="758"/>
    </row>
    <row r="10" spans="1:12" ht="21" customHeight="1" thickBot="1">
      <c r="A10" s="431" t="s">
        <v>262</v>
      </c>
      <c r="B10" s="693">
        <v>20264</v>
      </c>
      <c r="C10" s="784">
        <v>17235</v>
      </c>
      <c r="D10" s="763">
        <v>2340</v>
      </c>
      <c r="E10" s="784">
        <v>689</v>
      </c>
      <c r="F10" s="424"/>
      <c r="H10" s="424"/>
      <c r="J10" s="758"/>
      <c r="L10" s="758"/>
    </row>
    <row r="11" spans="1:12" ht="21.75" customHeight="1" thickBot="1">
      <c r="A11" s="431" t="s">
        <v>13</v>
      </c>
      <c r="B11" s="693">
        <v>16973</v>
      </c>
      <c r="C11" s="784">
        <v>15189</v>
      </c>
      <c r="D11" s="763">
        <v>1344</v>
      </c>
      <c r="E11" s="784">
        <v>440</v>
      </c>
      <c r="F11" s="424"/>
      <c r="H11" s="424"/>
      <c r="J11" s="758"/>
      <c r="L11" s="758"/>
    </row>
    <row r="12" spans="1:12" ht="21" customHeight="1" thickBot="1">
      <c r="A12" s="431" t="s">
        <v>14</v>
      </c>
      <c r="B12" s="693">
        <v>66095</v>
      </c>
      <c r="C12" s="784">
        <v>61242</v>
      </c>
      <c r="D12" s="763">
        <v>2672</v>
      </c>
      <c r="E12" s="784">
        <v>2181</v>
      </c>
      <c r="F12" s="424"/>
      <c r="H12" s="424"/>
      <c r="J12" s="758"/>
      <c r="L12" s="758"/>
    </row>
    <row r="13" spans="1:12" ht="21" customHeight="1" thickBot="1">
      <c r="A13" s="431" t="s">
        <v>33</v>
      </c>
      <c r="B13" s="693">
        <v>5575</v>
      </c>
      <c r="C13" s="784">
        <v>4978</v>
      </c>
      <c r="D13" s="763">
        <v>0</v>
      </c>
      <c r="E13" s="784">
        <v>597</v>
      </c>
      <c r="F13" s="424"/>
      <c r="H13" s="424"/>
      <c r="J13" s="758"/>
      <c r="L13" s="758"/>
    </row>
    <row r="14" spans="1:12" ht="21" customHeight="1" thickBot="1">
      <c r="A14" s="431" t="s">
        <v>15</v>
      </c>
      <c r="B14" s="693">
        <v>470</v>
      </c>
      <c r="C14" s="784">
        <v>424</v>
      </c>
      <c r="D14" s="763">
        <v>0</v>
      </c>
      <c r="E14" s="784">
        <v>46</v>
      </c>
      <c r="F14" s="424"/>
      <c r="H14" s="424"/>
      <c r="J14" s="758"/>
      <c r="L14" s="758"/>
    </row>
    <row r="15" spans="1:12" ht="21" customHeight="1" thickBot="1">
      <c r="A15" s="431" t="s">
        <v>16</v>
      </c>
      <c r="B15" s="693">
        <v>25998</v>
      </c>
      <c r="C15" s="784">
        <v>20695</v>
      </c>
      <c r="D15" s="763">
        <v>3928</v>
      </c>
      <c r="E15" s="784">
        <v>1375</v>
      </c>
      <c r="F15" s="424"/>
      <c r="H15" s="424"/>
      <c r="J15" s="758"/>
      <c r="L15" s="758"/>
    </row>
    <row r="16" spans="1:12" ht="21" customHeight="1" thickBot="1">
      <c r="A16" s="431" t="s">
        <v>491</v>
      </c>
      <c r="B16" s="693">
        <v>106356</v>
      </c>
      <c r="C16" s="784">
        <v>96080</v>
      </c>
      <c r="D16" s="763">
        <v>3462</v>
      </c>
      <c r="E16" s="784">
        <v>6814</v>
      </c>
      <c r="F16" s="424"/>
      <c r="H16" s="424"/>
      <c r="J16" s="758"/>
      <c r="L16" s="758"/>
    </row>
    <row r="17" spans="1:12" ht="21" customHeight="1" thickBot="1">
      <c r="A17" s="640" t="s">
        <v>474</v>
      </c>
      <c r="B17" s="693">
        <v>14068</v>
      </c>
      <c r="C17" s="784">
        <v>12658</v>
      </c>
      <c r="D17" s="763">
        <v>1196</v>
      </c>
      <c r="E17" s="784">
        <v>214</v>
      </c>
      <c r="F17" s="424"/>
      <c r="H17" s="424"/>
      <c r="J17" s="758"/>
      <c r="L17" s="758"/>
    </row>
    <row r="18" spans="1:12" ht="21" customHeight="1" thickBot="1">
      <c r="A18" s="431" t="s">
        <v>31</v>
      </c>
      <c r="B18" s="693">
        <v>5875</v>
      </c>
      <c r="C18" s="784">
        <v>4524</v>
      </c>
      <c r="D18" s="763">
        <v>1119</v>
      </c>
      <c r="E18" s="784">
        <v>232</v>
      </c>
      <c r="F18" s="424"/>
      <c r="H18" s="424"/>
      <c r="J18" s="758"/>
      <c r="L18" s="758"/>
    </row>
    <row r="19" spans="1:12" ht="21" customHeight="1" thickBot="1">
      <c r="A19" s="431" t="s">
        <v>30</v>
      </c>
      <c r="B19" s="693">
        <v>42722</v>
      </c>
      <c r="C19" s="784">
        <v>38763</v>
      </c>
      <c r="D19" s="763">
        <v>2567</v>
      </c>
      <c r="E19" s="784">
        <v>1392</v>
      </c>
      <c r="F19" s="424"/>
      <c r="H19" s="424"/>
      <c r="J19" s="758"/>
      <c r="L19" s="758"/>
    </row>
    <row r="20" spans="1:12" ht="21" customHeight="1" thickBot="1">
      <c r="A20" s="431" t="s">
        <v>29</v>
      </c>
      <c r="B20" s="693">
        <v>10920</v>
      </c>
      <c r="C20" s="784">
        <v>9584</v>
      </c>
      <c r="D20" s="763">
        <v>1108</v>
      </c>
      <c r="E20" s="784">
        <v>228</v>
      </c>
      <c r="F20" s="424"/>
      <c r="H20" s="424"/>
      <c r="J20" s="758"/>
      <c r="L20" s="758"/>
    </row>
    <row r="21" spans="1:12" ht="21" customHeight="1" thickBot="1">
      <c r="A21" s="431" t="s">
        <v>17</v>
      </c>
      <c r="B21" s="693">
        <v>30859</v>
      </c>
      <c r="C21" s="784">
        <v>29841</v>
      </c>
      <c r="D21" s="763">
        <v>480</v>
      </c>
      <c r="E21" s="784">
        <v>538</v>
      </c>
      <c r="F21" s="424"/>
      <c r="H21" s="424"/>
      <c r="J21" s="758"/>
      <c r="L21" s="758"/>
    </row>
    <row r="22" spans="1:12" ht="21" customHeight="1" thickBot="1">
      <c r="A22" s="431" t="s">
        <v>18</v>
      </c>
      <c r="B22" s="693">
        <v>17139</v>
      </c>
      <c r="C22" s="784">
        <v>15280</v>
      </c>
      <c r="D22" s="763">
        <v>1299</v>
      </c>
      <c r="E22" s="784">
        <v>560</v>
      </c>
      <c r="F22" s="424"/>
      <c r="H22" s="424"/>
      <c r="J22" s="758"/>
      <c r="L22" s="758"/>
    </row>
    <row r="23" spans="1:12" ht="21" customHeight="1" thickBot="1">
      <c r="A23" s="431" t="s">
        <v>19</v>
      </c>
      <c r="B23" s="693">
        <v>9179</v>
      </c>
      <c r="C23" s="784">
        <v>7650</v>
      </c>
      <c r="D23" s="763">
        <v>740</v>
      </c>
      <c r="E23" s="784">
        <v>789</v>
      </c>
      <c r="F23" s="424"/>
      <c r="H23" s="424"/>
      <c r="J23" s="758"/>
      <c r="L23" s="758"/>
    </row>
    <row r="24" spans="1:12" ht="21" customHeight="1" thickBot="1">
      <c r="A24" s="435" t="s">
        <v>475</v>
      </c>
      <c r="B24" s="693">
        <v>17750</v>
      </c>
      <c r="C24" s="784">
        <v>14364</v>
      </c>
      <c r="D24" s="763">
        <v>1822</v>
      </c>
      <c r="E24" s="784">
        <v>1564</v>
      </c>
      <c r="F24" s="424"/>
      <c r="H24" s="424"/>
      <c r="J24" s="758"/>
      <c r="L24" s="758"/>
    </row>
    <row r="25" spans="1:12" ht="21" customHeight="1" thickBot="1">
      <c r="A25" s="431" t="s">
        <v>20</v>
      </c>
      <c r="B25" s="693">
        <v>20497</v>
      </c>
      <c r="C25" s="784">
        <v>20057</v>
      </c>
      <c r="D25" s="763">
        <v>99</v>
      </c>
      <c r="E25" s="784">
        <v>341</v>
      </c>
      <c r="F25" s="424"/>
      <c r="H25" s="424"/>
      <c r="J25" s="758"/>
      <c r="L25" s="758"/>
    </row>
    <row r="26" spans="1:12" ht="21" customHeight="1" thickBot="1">
      <c r="A26" s="431" t="s">
        <v>21</v>
      </c>
      <c r="B26" s="693">
        <v>28912</v>
      </c>
      <c r="C26" s="784">
        <v>25289</v>
      </c>
      <c r="D26" s="763">
        <v>2283</v>
      </c>
      <c r="E26" s="784">
        <v>1340</v>
      </c>
      <c r="F26" s="424"/>
      <c r="H26" s="424"/>
      <c r="J26" s="758"/>
      <c r="L26" s="758"/>
    </row>
    <row r="27" spans="1:12" ht="21" customHeight="1" thickBot="1">
      <c r="A27" s="431" t="s">
        <v>22</v>
      </c>
      <c r="B27" s="693">
        <v>11006</v>
      </c>
      <c r="C27" s="784">
        <v>9647</v>
      </c>
      <c r="D27" s="763">
        <v>419</v>
      </c>
      <c r="E27" s="784">
        <v>940</v>
      </c>
      <c r="F27" s="424"/>
      <c r="H27" s="424"/>
      <c r="J27" s="758"/>
      <c r="L27" s="758"/>
    </row>
    <row r="28" spans="1:12" ht="21" customHeight="1" thickBot="1">
      <c r="A28" s="431" t="s">
        <v>477</v>
      </c>
      <c r="B28" s="693">
        <v>7371</v>
      </c>
      <c r="C28" s="784">
        <v>5907</v>
      </c>
      <c r="D28" s="763">
        <v>676</v>
      </c>
      <c r="E28" s="784">
        <v>788</v>
      </c>
      <c r="F28" s="424"/>
      <c r="H28" s="424"/>
      <c r="J28" s="758"/>
      <c r="L28" s="758"/>
    </row>
    <row r="29" spans="1:12" ht="21" customHeight="1" thickBot="1">
      <c r="A29" s="431" t="s">
        <v>222</v>
      </c>
      <c r="B29" s="693">
        <v>19102</v>
      </c>
      <c r="C29" s="784">
        <v>16539</v>
      </c>
      <c r="D29" s="763">
        <v>2209</v>
      </c>
      <c r="E29" s="784">
        <v>354</v>
      </c>
      <c r="F29" s="424"/>
      <c r="H29" s="424"/>
      <c r="J29" s="758"/>
      <c r="L29" s="758"/>
    </row>
    <row r="30" spans="1:12" ht="21" customHeight="1" thickBot="1">
      <c r="A30" s="431" t="s">
        <v>223</v>
      </c>
      <c r="B30" s="693">
        <v>48192</v>
      </c>
      <c r="C30" s="784">
        <v>43996</v>
      </c>
      <c r="D30" s="763">
        <v>2547</v>
      </c>
      <c r="E30" s="784">
        <v>1649</v>
      </c>
      <c r="F30" s="424"/>
      <c r="H30" s="424"/>
      <c r="J30" s="758"/>
      <c r="L30" s="758"/>
    </row>
    <row r="31" spans="1:12" ht="21" customHeight="1" thickBot="1">
      <c r="A31" s="431" t="s">
        <v>224</v>
      </c>
      <c r="B31" s="693">
        <v>19061</v>
      </c>
      <c r="C31" s="784">
        <v>16952</v>
      </c>
      <c r="D31" s="763">
        <v>1386</v>
      </c>
      <c r="E31" s="784">
        <v>723</v>
      </c>
      <c r="F31" s="424"/>
      <c r="H31" s="424"/>
      <c r="J31" s="758"/>
      <c r="L31" s="758"/>
    </row>
    <row r="32" spans="1:12" ht="21" customHeight="1" thickBot="1">
      <c r="A32" s="643" t="s">
        <v>480</v>
      </c>
      <c r="B32" s="693">
        <v>6545</v>
      </c>
      <c r="C32" s="784">
        <v>5734</v>
      </c>
      <c r="D32" s="763">
        <v>505</v>
      </c>
      <c r="E32" s="784">
        <v>306</v>
      </c>
      <c r="F32" s="424"/>
      <c r="H32" s="424"/>
      <c r="J32" s="758"/>
      <c r="L32" s="758"/>
    </row>
    <row r="33" spans="1:12" ht="21" customHeight="1" thickBot="1">
      <c r="A33" s="431" t="s">
        <v>7</v>
      </c>
      <c r="B33" s="693">
        <v>22780</v>
      </c>
      <c r="C33" s="784">
        <v>22146</v>
      </c>
      <c r="D33" s="763">
        <v>435</v>
      </c>
      <c r="E33" s="784">
        <v>199</v>
      </c>
      <c r="F33" s="424"/>
      <c r="H33" s="424"/>
      <c r="J33" s="758"/>
      <c r="L33" s="758"/>
    </row>
    <row r="34" spans="1:12" ht="21" customHeight="1" thickBot="1">
      <c r="A34" s="431" t="s">
        <v>23</v>
      </c>
      <c r="B34" s="693">
        <v>12819</v>
      </c>
      <c r="C34" s="784">
        <v>11494</v>
      </c>
      <c r="D34" s="763">
        <v>1093</v>
      </c>
      <c r="E34" s="784">
        <v>232</v>
      </c>
      <c r="F34" s="424"/>
      <c r="H34" s="424"/>
      <c r="J34" s="758"/>
      <c r="L34" s="758"/>
    </row>
    <row r="35" spans="1:12" ht="21" customHeight="1" thickBot="1">
      <c r="A35" s="431" t="s">
        <v>24</v>
      </c>
      <c r="B35" s="693">
        <v>21052</v>
      </c>
      <c r="C35" s="784">
        <v>17867</v>
      </c>
      <c r="D35" s="763">
        <v>2510</v>
      </c>
      <c r="E35" s="784">
        <v>675</v>
      </c>
      <c r="F35" s="424"/>
      <c r="H35" s="424"/>
      <c r="J35" s="758"/>
      <c r="L35" s="758"/>
    </row>
    <row r="36" spans="1:12" ht="21" customHeight="1" thickBot="1">
      <c r="A36" s="431" t="s">
        <v>25</v>
      </c>
      <c r="B36" s="693">
        <v>30545</v>
      </c>
      <c r="C36" s="784">
        <v>27167</v>
      </c>
      <c r="D36" s="763">
        <v>2351</v>
      </c>
      <c r="E36" s="784">
        <v>1027</v>
      </c>
      <c r="F36" s="424"/>
      <c r="H36" s="424"/>
      <c r="J36" s="758"/>
      <c r="L36" s="758"/>
    </row>
    <row r="37" spans="1:12" ht="21" customHeight="1" thickBot="1">
      <c r="A37" s="431" t="s">
        <v>226</v>
      </c>
      <c r="B37" s="693">
        <v>29366</v>
      </c>
      <c r="C37" s="784">
        <v>25718</v>
      </c>
      <c r="D37" s="763">
        <v>2757</v>
      </c>
      <c r="E37" s="784">
        <v>891</v>
      </c>
      <c r="F37" s="424"/>
      <c r="H37" s="424"/>
      <c r="J37" s="758"/>
      <c r="L37" s="758"/>
    </row>
    <row r="38" spans="1:12" ht="21" customHeight="1" thickBot="1">
      <c r="A38" s="431" t="s">
        <v>26</v>
      </c>
      <c r="B38" s="693">
        <v>17993</v>
      </c>
      <c r="C38" s="784">
        <v>14221</v>
      </c>
      <c r="D38" s="763">
        <v>1387</v>
      </c>
      <c r="E38" s="784">
        <v>2385</v>
      </c>
      <c r="F38" s="424"/>
      <c r="H38" s="424"/>
      <c r="J38" s="758"/>
      <c r="L38" s="758"/>
    </row>
    <row r="39" spans="1:12" ht="21" customHeight="1" thickBot="1">
      <c r="A39" s="431" t="s">
        <v>27</v>
      </c>
      <c r="B39" s="693">
        <v>31846</v>
      </c>
      <c r="C39" s="784">
        <v>27620</v>
      </c>
      <c r="D39" s="763">
        <v>3332</v>
      </c>
      <c r="E39" s="784">
        <v>894</v>
      </c>
      <c r="F39" s="424"/>
      <c r="H39" s="424"/>
      <c r="J39" s="758"/>
      <c r="L39" s="758"/>
    </row>
    <row r="40" spans="1:12" ht="21" customHeight="1" thickBot="1">
      <c r="A40" s="431" t="s">
        <v>12</v>
      </c>
      <c r="B40" s="693">
        <v>23549</v>
      </c>
      <c r="C40" s="784">
        <v>21790</v>
      </c>
      <c r="D40" s="763">
        <v>826</v>
      </c>
      <c r="E40" s="784">
        <v>933</v>
      </c>
      <c r="F40" s="424"/>
      <c r="H40" s="424"/>
      <c r="J40" s="758"/>
      <c r="L40" s="758"/>
    </row>
    <row r="41" spans="1:12" ht="18" customHeight="1">
      <c r="A41" s="765"/>
      <c r="B41" s="766"/>
      <c r="C41" s="765"/>
      <c r="D41" s="424"/>
      <c r="E41" s="765"/>
      <c r="F41" s="424"/>
      <c r="H41" s="424"/>
      <c r="J41" s="758"/>
      <c r="L41" s="758"/>
    </row>
    <row r="42" spans="1:12" ht="18" customHeight="1">
      <c r="C42" s="785"/>
      <c r="D42" s="424"/>
      <c r="F42" s="424"/>
      <c r="H42" s="424"/>
      <c r="J42" s="758"/>
      <c r="L42" s="758"/>
    </row>
    <row r="43" spans="1:12" ht="18" customHeight="1">
      <c r="D43" s="424"/>
      <c r="F43" s="424"/>
      <c r="H43" s="424"/>
      <c r="J43" s="758"/>
      <c r="L43" s="758"/>
    </row>
    <row r="44" spans="1:12" ht="18" customHeight="1">
      <c r="D44" s="424"/>
      <c r="F44" s="424"/>
      <c r="H44" s="424"/>
      <c r="J44" s="758"/>
      <c r="L44" s="758"/>
    </row>
    <row r="45" spans="1:12" ht="18" customHeight="1">
      <c r="D45" s="424"/>
      <c r="F45" s="424"/>
      <c r="H45" s="424"/>
      <c r="J45" s="758"/>
      <c r="L45" s="758"/>
    </row>
    <row r="46" spans="1:12" ht="18" customHeight="1">
      <c r="D46" s="424"/>
      <c r="F46" s="424"/>
      <c r="H46" s="424"/>
      <c r="J46" s="758"/>
      <c r="L46" s="758"/>
    </row>
    <row r="47" spans="1:12" ht="18" customHeight="1">
      <c r="D47" s="424"/>
      <c r="F47" s="424"/>
      <c r="H47" s="424"/>
      <c r="J47" s="758"/>
      <c r="L47" s="758"/>
    </row>
    <row r="48" spans="1:12" ht="18" customHeight="1">
      <c r="D48" s="424"/>
      <c r="F48" s="424"/>
      <c r="H48" s="424"/>
      <c r="J48" s="758"/>
      <c r="L48" s="758"/>
    </row>
    <row r="49" spans="4:12" ht="18" customHeight="1">
      <c r="D49" s="424"/>
      <c r="F49" s="424"/>
      <c r="H49" s="424"/>
      <c r="J49" s="758"/>
      <c r="L49" s="758"/>
    </row>
    <row r="50" spans="4:12" ht="18" customHeight="1">
      <c r="D50" s="424"/>
      <c r="F50" s="424"/>
      <c r="H50" s="424"/>
      <c r="J50" s="758"/>
      <c r="L50" s="758"/>
    </row>
    <row r="51" spans="4:12" ht="18" customHeight="1">
      <c r="D51" s="424"/>
      <c r="F51" s="424"/>
      <c r="H51" s="424"/>
      <c r="J51" s="758"/>
      <c r="L51" s="758"/>
    </row>
    <row r="52" spans="4:12" ht="18" customHeight="1">
      <c r="D52" s="424"/>
      <c r="F52" s="424"/>
      <c r="H52" s="424"/>
      <c r="J52" s="758"/>
      <c r="L52" s="758"/>
    </row>
    <row r="53" spans="4:12" ht="18" customHeight="1">
      <c r="D53" s="424"/>
      <c r="F53" s="424"/>
      <c r="H53" s="424"/>
      <c r="J53" s="758"/>
      <c r="L53" s="758"/>
    </row>
    <row r="54" spans="4:12" ht="18" customHeight="1">
      <c r="D54" s="424"/>
      <c r="F54" s="424"/>
      <c r="H54" s="424"/>
      <c r="J54" s="758"/>
      <c r="L54" s="758"/>
    </row>
    <row r="55" spans="4:12" ht="18" customHeight="1">
      <c r="D55" s="424"/>
      <c r="F55" s="424"/>
      <c r="H55" s="424"/>
      <c r="J55" s="758"/>
      <c r="L55" s="758"/>
    </row>
    <row r="56" spans="4:12" ht="18" customHeight="1">
      <c r="D56" s="424"/>
      <c r="F56" s="424"/>
      <c r="H56" s="424"/>
      <c r="J56" s="758"/>
      <c r="L56" s="758"/>
    </row>
    <row r="57" spans="4:12" ht="18" customHeight="1">
      <c r="D57" s="424"/>
      <c r="F57" s="424"/>
      <c r="H57" s="424"/>
      <c r="J57" s="758"/>
      <c r="L57" s="758"/>
    </row>
    <row r="58" spans="4:12" ht="18" customHeight="1">
      <c r="D58" s="424"/>
      <c r="F58" s="424"/>
      <c r="H58" s="424"/>
      <c r="J58" s="758"/>
      <c r="L58" s="758"/>
    </row>
    <row r="59" spans="4:12" ht="18" customHeight="1">
      <c r="D59" s="424"/>
      <c r="F59" s="424"/>
      <c r="H59" s="424"/>
      <c r="J59" s="758"/>
      <c r="L59" s="758"/>
    </row>
    <row r="60" spans="4:12" ht="18" customHeight="1">
      <c r="D60" s="424"/>
      <c r="F60" s="424"/>
      <c r="H60" s="424"/>
      <c r="J60" s="758"/>
      <c r="L60" s="758"/>
    </row>
    <row r="61" spans="4:12" ht="18" customHeight="1">
      <c r="D61" s="424"/>
      <c r="F61" s="424"/>
      <c r="H61" s="424"/>
      <c r="J61" s="758"/>
      <c r="L61" s="758"/>
    </row>
    <row r="62" spans="4:12" ht="18" customHeight="1">
      <c r="D62" s="424"/>
      <c r="F62" s="424"/>
      <c r="H62" s="424"/>
      <c r="J62" s="758"/>
      <c r="L62" s="758"/>
    </row>
    <row r="63" spans="4:12" ht="18" customHeight="1">
      <c r="D63" s="424"/>
      <c r="F63" s="424"/>
      <c r="H63" s="424"/>
      <c r="J63" s="758"/>
      <c r="L63" s="758"/>
    </row>
    <row r="64" spans="4:12" ht="18" customHeight="1">
      <c r="D64" s="424"/>
      <c r="F64" s="424"/>
      <c r="H64" s="424"/>
      <c r="J64" s="758"/>
      <c r="L64" s="758"/>
    </row>
    <row r="65" spans="4:12" ht="18" customHeight="1">
      <c r="D65" s="424"/>
      <c r="F65" s="424"/>
      <c r="H65" s="424"/>
      <c r="J65" s="758"/>
      <c r="L65" s="758"/>
    </row>
    <row r="66" spans="4:12" ht="18" customHeight="1">
      <c r="D66" s="424"/>
      <c r="F66" s="424"/>
      <c r="H66" s="424"/>
      <c r="J66" s="758"/>
      <c r="L66" s="758"/>
    </row>
    <row r="67" spans="4:12" ht="18" customHeight="1">
      <c r="D67" s="424"/>
      <c r="F67" s="424"/>
      <c r="H67" s="424"/>
      <c r="J67" s="758"/>
      <c r="L67" s="758"/>
    </row>
    <row r="68" spans="4:12" ht="18" customHeight="1">
      <c r="D68" s="424"/>
      <c r="F68" s="424"/>
      <c r="H68" s="424"/>
      <c r="J68" s="758"/>
      <c r="L68" s="758"/>
    </row>
    <row r="69" spans="4:12" ht="18" customHeight="1">
      <c r="D69" s="424"/>
      <c r="F69" s="424"/>
      <c r="H69" s="424"/>
      <c r="J69" s="758"/>
      <c r="L69" s="758"/>
    </row>
    <row r="70" spans="4:12" ht="18" customHeight="1">
      <c r="D70" s="424"/>
      <c r="F70" s="424"/>
      <c r="H70" s="424"/>
      <c r="J70" s="758"/>
      <c r="L70" s="758"/>
    </row>
    <row r="71" spans="4:12" ht="18" customHeight="1">
      <c r="D71" s="424"/>
      <c r="F71" s="424"/>
      <c r="H71" s="424"/>
      <c r="J71" s="758"/>
      <c r="L71" s="758"/>
    </row>
    <row r="72" spans="4:12" ht="18" customHeight="1">
      <c r="D72" s="424"/>
      <c r="F72" s="424"/>
      <c r="H72" s="424"/>
      <c r="J72" s="758"/>
      <c r="L72" s="758"/>
    </row>
    <row r="73" spans="4:12" ht="18" customHeight="1">
      <c r="D73" s="424"/>
      <c r="F73" s="424"/>
      <c r="H73" s="424"/>
      <c r="J73" s="758"/>
      <c r="L73" s="758"/>
    </row>
    <row r="74" spans="4:12" ht="18" customHeight="1">
      <c r="D74" s="424"/>
      <c r="F74" s="424"/>
      <c r="H74" s="424"/>
      <c r="J74" s="758"/>
      <c r="L74" s="758"/>
    </row>
    <row r="75" spans="4:12" ht="18" customHeight="1">
      <c r="D75" s="424"/>
      <c r="F75" s="424"/>
      <c r="H75" s="424"/>
      <c r="J75" s="758"/>
      <c r="L75" s="758"/>
    </row>
    <row r="76" spans="4:12" ht="18" customHeight="1">
      <c r="D76" s="424"/>
      <c r="F76" s="424"/>
      <c r="H76" s="424"/>
      <c r="J76" s="758"/>
      <c r="L76" s="758"/>
    </row>
    <row r="77" spans="4:12" ht="18" customHeight="1">
      <c r="D77" s="424"/>
      <c r="F77" s="424"/>
      <c r="H77" s="424"/>
      <c r="J77" s="758"/>
      <c r="L77" s="758"/>
    </row>
    <row r="78" spans="4:12" ht="18" customHeight="1">
      <c r="D78" s="424"/>
      <c r="F78" s="424"/>
      <c r="H78" s="424"/>
      <c r="J78" s="758"/>
      <c r="L78" s="758"/>
    </row>
    <row r="79" spans="4:12" ht="18" customHeight="1">
      <c r="D79" s="424"/>
      <c r="F79" s="424"/>
      <c r="H79" s="424"/>
      <c r="J79" s="758"/>
      <c r="L79" s="758"/>
    </row>
    <row r="80" spans="4:12" ht="18" customHeight="1">
      <c r="D80" s="424"/>
      <c r="F80" s="424"/>
      <c r="H80" s="424"/>
      <c r="J80" s="758"/>
      <c r="L80" s="758"/>
    </row>
    <row r="81" spans="4:12" ht="18" customHeight="1">
      <c r="D81" s="424"/>
      <c r="F81" s="424"/>
      <c r="H81" s="424"/>
      <c r="J81" s="758"/>
      <c r="L81" s="758"/>
    </row>
    <row r="82" spans="4:12" ht="18" customHeight="1">
      <c r="D82" s="424"/>
      <c r="F82" s="424"/>
      <c r="H82" s="424"/>
      <c r="J82" s="758"/>
      <c r="L82" s="758"/>
    </row>
    <row r="83" spans="4:12" ht="18" customHeight="1">
      <c r="D83" s="424"/>
      <c r="F83" s="424"/>
      <c r="H83" s="424"/>
      <c r="J83" s="758"/>
      <c r="L83" s="758"/>
    </row>
    <row r="84" spans="4:12" ht="18" customHeight="1">
      <c r="D84" s="424"/>
      <c r="F84" s="424"/>
      <c r="H84" s="424"/>
      <c r="J84" s="758"/>
      <c r="L84" s="758"/>
    </row>
    <row r="85" spans="4:12" ht="18" customHeight="1">
      <c r="D85" s="424"/>
      <c r="F85" s="424"/>
      <c r="H85" s="424"/>
      <c r="J85" s="758"/>
      <c r="L85" s="758"/>
    </row>
    <row r="86" spans="4:12" ht="18" customHeight="1">
      <c r="D86" s="424"/>
      <c r="F86" s="424"/>
      <c r="H86" s="424"/>
      <c r="J86" s="758"/>
      <c r="L86" s="758"/>
    </row>
    <row r="87" spans="4:12" ht="18" customHeight="1">
      <c r="D87" s="424"/>
      <c r="F87" s="424"/>
      <c r="H87" s="424"/>
      <c r="J87" s="758"/>
      <c r="L87" s="758"/>
    </row>
    <row r="88" spans="4:12" ht="18" customHeight="1">
      <c r="D88" s="424"/>
      <c r="F88" s="424"/>
      <c r="H88" s="424"/>
      <c r="J88" s="758"/>
      <c r="L88" s="758"/>
    </row>
    <row r="89" spans="4:12" ht="18" customHeight="1">
      <c r="D89" s="424"/>
      <c r="F89" s="424"/>
      <c r="H89" s="424"/>
      <c r="J89" s="758"/>
      <c r="L89" s="758"/>
    </row>
    <row r="90" spans="4:12" ht="18" customHeight="1">
      <c r="D90" s="424"/>
      <c r="F90" s="424"/>
      <c r="H90" s="424"/>
      <c r="J90" s="758"/>
      <c r="L90" s="758"/>
    </row>
    <row r="91" spans="4:12" ht="18" customHeight="1">
      <c r="D91" s="424"/>
      <c r="F91" s="424"/>
      <c r="H91" s="424"/>
      <c r="J91" s="758"/>
      <c r="L91" s="758"/>
    </row>
    <row r="92" spans="4:12" ht="18" customHeight="1">
      <c r="D92" s="424"/>
      <c r="F92" s="424"/>
      <c r="H92" s="424"/>
      <c r="J92" s="758"/>
      <c r="L92" s="758"/>
    </row>
    <row r="93" spans="4:12" ht="18" customHeight="1">
      <c r="D93" s="424"/>
      <c r="F93" s="424"/>
      <c r="H93" s="424"/>
      <c r="J93" s="758"/>
      <c r="L93" s="758"/>
    </row>
    <row r="94" spans="4:12" ht="18" customHeight="1">
      <c r="D94" s="424"/>
      <c r="F94" s="424"/>
      <c r="H94" s="424"/>
      <c r="J94" s="758"/>
      <c r="L94" s="758"/>
    </row>
    <row r="95" spans="4:12" ht="18" customHeight="1">
      <c r="D95" s="424"/>
      <c r="F95" s="424"/>
      <c r="H95" s="424"/>
      <c r="J95" s="758"/>
      <c r="L95" s="758"/>
    </row>
    <row r="96" spans="4:12" ht="18" customHeight="1">
      <c r="D96" s="424"/>
      <c r="F96" s="424"/>
      <c r="H96" s="424"/>
      <c r="J96" s="758"/>
      <c r="L96" s="758"/>
    </row>
    <row r="97" spans="4:12" ht="18" customHeight="1">
      <c r="D97" s="424"/>
      <c r="F97" s="424"/>
      <c r="H97" s="424"/>
      <c r="J97" s="758"/>
      <c r="L97" s="758"/>
    </row>
    <row r="98" spans="4:12" ht="18" customHeight="1">
      <c r="D98" s="424"/>
      <c r="F98" s="424"/>
      <c r="H98" s="424"/>
      <c r="J98" s="758"/>
      <c r="L98" s="758"/>
    </row>
    <row r="99" spans="4:12" ht="18" customHeight="1">
      <c r="D99" s="424"/>
      <c r="F99" s="424"/>
      <c r="H99" s="424"/>
      <c r="J99" s="758"/>
      <c r="L99" s="758"/>
    </row>
    <row r="100" spans="4:12" ht="18" customHeight="1">
      <c r="D100" s="424"/>
      <c r="F100" s="424"/>
      <c r="H100" s="424"/>
      <c r="J100" s="758"/>
      <c r="L100" s="758"/>
    </row>
    <row r="101" spans="4:12" ht="18" customHeight="1">
      <c r="D101" s="424"/>
      <c r="F101" s="424"/>
      <c r="H101" s="424"/>
      <c r="J101" s="758"/>
      <c r="L101" s="758"/>
    </row>
    <row r="102" spans="4:12" ht="18" customHeight="1">
      <c r="D102" s="424"/>
      <c r="F102" s="424"/>
      <c r="H102" s="424"/>
      <c r="J102" s="758"/>
      <c r="L102" s="758"/>
    </row>
    <row r="103" spans="4:12" ht="18" customHeight="1">
      <c r="D103" s="424"/>
      <c r="F103" s="424"/>
      <c r="H103" s="424"/>
      <c r="J103" s="758"/>
      <c r="L103" s="758"/>
    </row>
    <row r="104" spans="4:12" ht="18" customHeight="1">
      <c r="D104" s="424"/>
      <c r="F104" s="424"/>
      <c r="H104" s="424"/>
      <c r="J104" s="758"/>
      <c r="L104" s="758"/>
    </row>
    <row r="105" spans="4:12" ht="18" customHeight="1">
      <c r="D105" s="424"/>
      <c r="F105" s="424"/>
      <c r="H105" s="424"/>
      <c r="J105" s="758"/>
      <c r="L105" s="758"/>
    </row>
    <row r="106" spans="4:12" ht="18" customHeight="1">
      <c r="D106" s="424"/>
      <c r="F106" s="424"/>
      <c r="H106" s="424"/>
      <c r="J106" s="758"/>
      <c r="L106" s="758"/>
    </row>
    <row r="107" spans="4:12" ht="18" customHeight="1">
      <c r="D107" s="424"/>
      <c r="F107" s="424"/>
      <c r="H107" s="424"/>
      <c r="J107" s="758"/>
      <c r="L107" s="758"/>
    </row>
    <row r="108" spans="4:12" ht="18" customHeight="1">
      <c r="D108" s="424"/>
      <c r="F108" s="424"/>
      <c r="H108" s="424"/>
      <c r="J108" s="758"/>
      <c r="L108" s="758"/>
    </row>
    <row r="109" spans="4:12" ht="18" customHeight="1">
      <c r="D109" s="424"/>
      <c r="F109" s="424"/>
      <c r="H109" s="424"/>
      <c r="J109" s="758"/>
      <c r="L109" s="758"/>
    </row>
    <row r="110" spans="4:12" ht="18" customHeight="1">
      <c r="D110" s="424"/>
      <c r="F110" s="424"/>
      <c r="H110" s="424"/>
      <c r="J110" s="758"/>
      <c r="L110" s="758"/>
    </row>
    <row r="111" spans="4:12" ht="18" customHeight="1">
      <c r="D111" s="424"/>
      <c r="F111" s="424"/>
      <c r="H111" s="424"/>
      <c r="J111" s="758"/>
      <c r="L111" s="758"/>
    </row>
    <row r="112" spans="4:12" ht="18" customHeight="1">
      <c r="D112" s="424"/>
      <c r="F112" s="424"/>
      <c r="H112" s="424"/>
      <c r="J112" s="758"/>
      <c r="L112" s="758"/>
    </row>
    <row r="113" spans="4:12" ht="18" customHeight="1">
      <c r="D113" s="424"/>
      <c r="F113" s="424"/>
      <c r="H113" s="424"/>
      <c r="J113" s="758"/>
      <c r="L113" s="758"/>
    </row>
    <row r="114" spans="4:12" ht="18" customHeight="1">
      <c r="D114" s="424"/>
      <c r="F114" s="424"/>
      <c r="H114" s="424"/>
      <c r="J114" s="758"/>
      <c r="L114" s="758"/>
    </row>
    <row r="115" spans="4:12" ht="18" customHeight="1">
      <c r="D115" s="424"/>
      <c r="F115" s="424"/>
      <c r="H115" s="424"/>
      <c r="J115" s="758"/>
      <c r="L115" s="758"/>
    </row>
    <row r="116" spans="4:12" ht="18" customHeight="1">
      <c r="D116" s="424"/>
      <c r="F116" s="424"/>
      <c r="H116" s="424"/>
      <c r="J116" s="758"/>
      <c r="L116" s="758"/>
    </row>
    <row r="117" spans="4:12" ht="18" customHeight="1">
      <c r="D117" s="424"/>
      <c r="F117" s="424"/>
      <c r="H117" s="424"/>
      <c r="J117" s="758"/>
      <c r="L117" s="758"/>
    </row>
    <row r="118" spans="4:12" ht="18" customHeight="1">
      <c r="D118" s="424"/>
      <c r="F118" s="424"/>
      <c r="H118" s="424"/>
      <c r="J118" s="758"/>
      <c r="L118" s="758"/>
    </row>
    <row r="119" spans="4:12" ht="18" customHeight="1">
      <c r="D119" s="424"/>
      <c r="F119" s="424"/>
      <c r="H119" s="424"/>
      <c r="J119" s="758"/>
      <c r="L119" s="758"/>
    </row>
    <row r="120" spans="4:12" ht="18" customHeight="1">
      <c r="D120" s="424"/>
      <c r="F120" s="424"/>
      <c r="H120" s="424"/>
      <c r="J120" s="758"/>
      <c r="L120" s="758"/>
    </row>
    <row r="121" spans="4:12" ht="18" customHeight="1">
      <c r="D121" s="424"/>
      <c r="F121" s="424"/>
      <c r="H121" s="424"/>
      <c r="J121" s="758"/>
      <c r="L121" s="758"/>
    </row>
    <row r="122" spans="4:12" ht="18" customHeight="1">
      <c r="D122" s="424"/>
      <c r="F122" s="424"/>
      <c r="H122" s="424"/>
      <c r="J122" s="758"/>
      <c r="L122" s="758"/>
    </row>
    <row r="123" spans="4:12" ht="18" customHeight="1">
      <c r="D123" s="424"/>
      <c r="F123" s="424"/>
      <c r="H123" s="424"/>
      <c r="J123" s="758"/>
      <c r="L123" s="758"/>
    </row>
    <row r="124" spans="4:12" ht="18" customHeight="1">
      <c r="D124" s="424"/>
      <c r="F124" s="424"/>
      <c r="H124" s="424"/>
      <c r="J124" s="758"/>
      <c r="L124" s="758"/>
    </row>
    <row r="125" spans="4:12" ht="18" customHeight="1">
      <c r="D125" s="424"/>
      <c r="F125" s="424"/>
      <c r="H125" s="424"/>
      <c r="J125" s="758"/>
      <c r="L125" s="758"/>
    </row>
    <row r="126" spans="4:12" ht="18" customHeight="1">
      <c r="D126" s="424"/>
      <c r="F126" s="424"/>
      <c r="H126" s="424"/>
      <c r="J126" s="758"/>
      <c r="L126" s="758"/>
    </row>
    <row r="127" spans="4:12" ht="18" customHeight="1">
      <c r="D127" s="424"/>
      <c r="F127" s="424"/>
      <c r="H127" s="424"/>
      <c r="J127" s="758"/>
      <c r="L127" s="758"/>
    </row>
    <row r="128" spans="4:12" ht="18" customHeight="1">
      <c r="D128" s="424"/>
      <c r="F128" s="424"/>
      <c r="H128" s="424"/>
      <c r="J128" s="758"/>
      <c r="L128" s="758"/>
    </row>
    <row r="129" spans="4:12" ht="18" customHeight="1">
      <c r="D129" s="424"/>
      <c r="F129" s="424"/>
      <c r="H129" s="424"/>
      <c r="J129" s="758"/>
      <c r="L129" s="758"/>
    </row>
    <row r="130" spans="4:12" ht="18" customHeight="1">
      <c r="D130" s="424"/>
      <c r="F130" s="424"/>
      <c r="H130" s="424"/>
      <c r="J130" s="758"/>
      <c r="L130" s="758"/>
    </row>
    <row r="131" spans="4:12" ht="18" customHeight="1">
      <c r="D131" s="424"/>
      <c r="F131" s="424"/>
      <c r="H131" s="424"/>
      <c r="J131" s="758"/>
      <c r="L131" s="758"/>
    </row>
    <row r="132" spans="4:12" ht="18" customHeight="1">
      <c r="D132" s="424"/>
      <c r="F132" s="424"/>
      <c r="H132" s="424"/>
      <c r="J132" s="758"/>
      <c r="L132" s="758"/>
    </row>
    <row r="133" spans="4:12" ht="18" customHeight="1">
      <c r="D133" s="424"/>
      <c r="F133" s="424"/>
      <c r="H133" s="424"/>
      <c r="J133" s="758"/>
      <c r="L133" s="758"/>
    </row>
    <row r="134" spans="4:12" ht="18" customHeight="1">
      <c r="D134" s="424"/>
      <c r="F134" s="424"/>
      <c r="H134" s="424"/>
      <c r="J134" s="758"/>
      <c r="L134" s="758"/>
    </row>
    <row r="135" spans="4:12" ht="18" customHeight="1">
      <c r="D135" s="424"/>
      <c r="F135" s="424"/>
      <c r="H135" s="424"/>
      <c r="J135" s="758"/>
      <c r="L135" s="758"/>
    </row>
    <row r="136" spans="4:12" ht="18" customHeight="1">
      <c r="D136" s="424"/>
      <c r="F136" s="424"/>
      <c r="H136" s="424"/>
      <c r="J136" s="758"/>
      <c r="L136" s="758"/>
    </row>
    <row r="137" spans="4:12" ht="18" customHeight="1">
      <c r="D137" s="424"/>
      <c r="F137" s="424"/>
      <c r="H137" s="424"/>
      <c r="J137" s="758"/>
      <c r="L137" s="758"/>
    </row>
    <row r="138" spans="4:12" ht="18" customHeight="1">
      <c r="D138" s="424"/>
      <c r="F138" s="424"/>
      <c r="H138" s="424"/>
      <c r="J138" s="758"/>
      <c r="L138" s="758"/>
    </row>
    <row r="139" spans="4:12" ht="18" customHeight="1">
      <c r="D139" s="424"/>
      <c r="F139" s="424"/>
      <c r="H139" s="424"/>
      <c r="J139" s="758"/>
      <c r="L139" s="758"/>
    </row>
    <row r="140" spans="4:12" ht="18" customHeight="1">
      <c r="D140" s="424"/>
      <c r="F140" s="424"/>
      <c r="H140" s="424"/>
      <c r="J140" s="758"/>
      <c r="L140" s="758"/>
    </row>
    <row r="141" spans="4:12" ht="18" customHeight="1">
      <c r="D141" s="424"/>
      <c r="F141" s="424"/>
      <c r="H141" s="424"/>
      <c r="J141" s="758"/>
      <c r="L141" s="758"/>
    </row>
    <row r="142" spans="4:12" ht="18" customHeight="1">
      <c r="D142" s="424"/>
      <c r="F142" s="424"/>
      <c r="H142" s="424"/>
      <c r="J142" s="758"/>
      <c r="L142" s="758"/>
    </row>
    <row r="143" spans="4:12" ht="18" customHeight="1">
      <c r="D143" s="424"/>
      <c r="F143" s="424"/>
      <c r="H143" s="424"/>
      <c r="J143" s="758"/>
      <c r="L143" s="758"/>
    </row>
    <row r="144" spans="4:12" ht="18" customHeight="1">
      <c r="D144" s="424"/>
      <c r="F144" s="424"/>
      <c r="H144" s="424"/>
      <c r="J144" s="758"/>
      <c r="L144" s="758"/>
    </row>
    <row r="145" spans="4:12" ht="18" customHeight="1">
      <c r="D145" s="424"/>
      <c r="F145" s="424"/>
      <c r="H145" s="424"/>
      <c r="J145" s="758"/>
      <c r="L145" s="758"/>
    </row>
    <row r="146" spans="4:12" ht="18" customHeight="1">
      <c r="D146" s="424"/>
      <c r="F146" s="424"/>
      <c r="H146" s="424"/>
      <c r="J146" s="758"/>
      <c r="L146" s="758"/>
    </row>
    <row r="147" spans="4:12" ht="18" customHeight="1">
      <c r="D147" s="424"/>
      <c r="F147" s="424"/>
      <c r="H147" s="424"/>
      <c r="J147" s="758"/>
      <c r="L147" s="758"/>
    </row>
    <row r="148" spans="4:12" ht="18" customHeight="1">
      <c r="D148" s="424"/>
      <c r="F148" s="424"/>
      <c r="H148" s="424"/>
      <c r="J148" s="758"/>
      <c r="L148" s="758"/>
    </row>
    <row r="149" spans="4:12" ht="18" customHeight="1">
      <c r="D149" s="424"/>
      <c r="F149" s="424"/>
      <c r="H149" s="424"/>
      <c r="J149" s="758"/>
      <c r="L149" s="758"/>
    </row>
    <row r="150" spans="4:12" ht="18" customHeight="1">
      <c r="D150" s="424"/>
      <c r="F150" s="424"/>
      <c r="H150" s="424"/>
      <c r="J150" s="758"/>
      <c r="L150" s="758"/>
    </row>
    <row r="151" spans="4:12" ht="18" customHeight="1">
      <c r="D151" s="424"/>
      <c r="F151" s="424"/>
      <c r="H151" s="424"/>
      <c r="J151" s="758"/>
      <c r="L151" s="758"/>
    </row>
    <row r="152" spans="4:12" ht="18" customHeight="1">
      <c r="D152" s="424"/>
      <c r="F152" s="424"/>
      <c r="H152" s="424"/>
      <c r="J152" s="758"/>
      <c r="L152" s="758"/>
    </row>
    <row r="153" spans="4:12" ht="18" customHeight="1">
      <c r="D153" s="424"/>
      <c r="F153" s="424"/>
      <c r="H153" s="424"/>
      <c r="J153" s="758"/>
      <c r="L153" s="758"/>
    </row>
    <row r="154" spans="4:12" ht="18" customHeight="1">
      <c r="D154" s="424"/>
      <c r="F154" s="424"/>
      <c r="H154" s="424"/>
      <c r="J154" s="758"/>
      <c r="L154" s="758"/>
    </row>
    <row r="155" spans="4:12" ht="18" customHeight="1">
      <c r="D155" s="424"/>
      <c r="F155" s="424"/>
      <c r="H155" s="424"/>
      <c r="J155" s="758"/>
      <c r="L155" s="758"/>
    </row>
    <row r="156" spans="4:12" ht="18" customHeight="1">
      <c r="D156" s="424"/>
      <c r="F156" s="424"/>
      <c r="H156" s="424"/>
      <c r="J156" s="758"/>
      <c r="L156" s="758"/>
    </row>
    <row r="157" spans="4:12" ht="18" customHeight="1">
      <c r="D157" s="424"/>
      <c r="F157" s="424"/>
      <c r="H157" s="424"/>
      <c r="J157" s="758"/>
      <c r="L157" s="758"/>
    </row>
    <row r="158" spans="4:12" ht="18" customHeight="1">
      <c r="D158" s="424"/>
      <c r="F158" s="424"/>
      <c r="H158" s="424"/>
      <c r="J158" s="758"/>
      <c r="L158" s="758"/>
    </row>
    <row r="159" spans="4:12" ht="18" customHeight="1">
      <c r="D159" s="424"/>
      <c r="F159" s="424"/>
      <c r="H159" s="424"/>
      <c r="J159" s="758"/>
      <c r="L159" s="758"/>
    </row>
    <row r="160" spans="4:12" ht="18" customHeight="1">
      <c r="D160" s="424"/>
      <c r="F160" s="424"/>
      <c r="H160" s="424"/>
      <c r="J160" s="758"/>
      <c r="L160" s="758"/>
    </row>
    <row r="161" spans="4:12" ht="18" customHeight="1">
      <c r="D161" s="424"/>
      <c r="F161" s="424"/>
      <c r="H161" s="424"/>
      <c r="J161" s="758"/>
      <c r="L161" s="758"/>
    </row>
    <row r="162" spans="4:12" ht="18" customHeight="1">
      <c r="D162" s="424"/>
      <c r="F162" s="424"/>
      <c r="H162" s="424"/>
      <c r="J162" s="758"/>
      <c r="L162" s="758"/>
    </row>
    <row r="163" spans="4:12" ht="18" customHeight="1">
      <c r="D163" s="424"/>
      <c r="F163" s="424"/>
      <c r="H163" s="424"/>
      <c r="J163" s="758"/>
      <c r="L163" s="758"/>
    </row>
    <row r="164" spans="4:12" ht="18" customHeight="1">
      <c r="D164" s="424"/>
      <c r="F164" s="424"/>
      <c r="H164" s="424"/>
      <c r="J164" s="758"/>
      <c r="L164" s="758"/>
    </row>
    <row r="165" spans="4:12" ht="18" customHeight="1">
      <c r="D165" s="424"/>
      <c r="F165" s="424"/>
      <c r="H165" s="424"/>
      <c r="J165" s="758"/>
      <c r="L165" s="758"/>
    </row>
    <row r="166" spans="4:12" ht="18" customHeight="1">
      <c r="D166" s="424"/>
      <c r="F166" s="424"/>
      <c r="H166" s="424"/>
      <c r="J166" s="758"/>
      <c r="L166" s="758"/>
    </row>
    <row r="167" spans="4:12" ht="18" customHeight="1">
      <c r="D167" s="424"/>
      <c r="F167" s="424"/>
      <c r="H167" s="424"/>
      <c r="J167" s="758"/>
      <c r="L167" s="758"/>
    </row>
    <row r="168" spans="4:12" ht="18" customHeight="1">
      <c r="D168" s="424"/>
      <c r="F168" s="424"/>
      <c r="H168" s="424"/>
      <c r="J168" s="758"/>
      <c r="L168" s="758"/>
    </row>
    <row r="169" spans="4:12" ht="18" customHeight="1">
      <c r="D169" s="424"/>
      <c r="F169" s="424"/>
      <c r="H169" s="424"/>
      <c r="J169" s="758"/>
      <c r="L169" s="758"/>
    </row>
    <row r="170" spans="4:12" ht="18" customHeight="1">
      <c r="D170" s="424"/>
      <c r="F170" s="424"/>
      <c r="H170" s="424"/>
      <c r="J170" s="758"/>
      <c r="L170" s="758"/>
    </row>
    <row r="171" spans="4:12" ht="18" customHeight="1">
      <c r="D171" s="424"/>
      <c r="F171" s="424"/>
      <c r="H171" s="424"/>
      <c r="J171" s="758"/>
      <c r="L171" s="758"/>
    </row>
    <row r="172" spans="4:12" ht="18" customHeight="1">
      <c r="D172" s="424"/>
      <c r="F172" s="424"/>
      <c r="H172" s="424"/>
      <c r="J172" s="758"/>
      <c r="L172" s="758"/>
    </row>
    <row r="173" spans="4:12" ht="18" customHeight="1">
      <c r="D173" s="424"/>
      <c r="F173" s="424"/>
      <c r="H173" s="424"/>
      <c r="J173" s="758"/>
      <c r="L173" s="758"/>
    </row>
    <row r="174" spans="4:12" ht="18" customHeight="1">
      <c r="D174" s="424"/>
      <c r="F174" s="424"/>
      <c r="H174" s="424"/>
      <c r="J174" s="758"/>
      <c r="L174" s="758"/>
    </row>
    <row r="175" spans="4:12" ht="18" customHeight="1">
      <c r="D175" s="424"/>
      <c r="F175" s="424"/>
      <c r="H175" s="424"/>
      <c r="J175" s="758"/>
      <c r="L175" s="758"/>
    </row>
    <row r="176" spans="4:12" ht="18" customHeight="1">
      <c r="D176" s="424"/>
      <c r="F176" s="424"/>
      <c r="H176" s="424"/>
      <c r="J176" s="758"/>
      <c r="L176" s="758"/>
    </row>
    <row r="177" spans="4:12" ht="18" customHeight="1">
      <c r="D177" s="424"/>
      <c r="F177" s="424"/>
      <c r="H177" s="424"/>
      <c r="J177" s="758"/>
      <c r="L177" s="758"/>
    </row>
    <row r="178" spans="4:12" ht="18" customHeight="1">
      <c r="D178" s="424"/>
      <c r="F178" s="424"/>
      <c r="H178" s="424"/>
      <c r="J178" s="758"/>
      <c r="L178" s="758"/>
    </row>
    <row r="179" spans="4:12" ht="18" customHeight="1">
      <c r="D179" s="424"/>
      <c r="F179" s="424"/>
      <c r="H179" s="424"/>
      <c r="J179" s="758"/>
      <c r="L179" s="758"/>
    </row>
    <row r="180" spans="4:12" ht="18" customHeight="1">
      <c r="D180" s="424"/>
      <c r="F180" s="424"/>
      <c r="H180" s="424"/>
      <c r="J180" s="758"/>
      <c r="L180" s="758"/>
    </row>
    <row r="181" spans="4:12" ht="18" customHeight="1">
      <c r="D181" s="424"/>
      <c r="F181" s="424"/>
      <c r="H181" s="424"/>
      <c r="J181" s="758"/>
      <c r="L181" s="758"/>
    </row>
    <row r="182" spans="4:12" ht="18" customHeight="1">
      <c r="D182" s="424"/>
      <c r="F182" s="424"/>
      <c r="H182" s="424"/>
      <c r="J182" s="758"/>
      <c r="L182" s="758"/>
    </row>
    <row r="183" spans="4:12" ht="18" customHeight="1">
      <c r="D183" s="424"/>
      <c r="F183" s="424"/>
      <c r="H183" s="424"/>
      <c r="J183" s="758"/>
      <c r="L183" s="758"/>
    </row>
    <row r="184" spans="4:12" ht="18" customHeight="1">
      <c r="D184" s="424"/>
      <c r="F184" s="424"/>
      <c r="H184" s="424"/>
      <c r="J184" s="758"/>
      <c r="L184" s="758"/>
    </row>
    <row r="185" spans="4:12" ht="18" customHeight="1">
      <c r="D185" s="424"/>
      <c r="F185" s="424"/>
      <c r="H185" s="424"/>
      <c r="J185" s="758"/>
      <c r="L185" s="758"/>
    </row>
    <row r="186" spans="4:12" ht="18" customHeight="1">
      <c r="D186" s="424"/>
      <c r="F186" s="424"/>
      <c r="H186" s="424"/>
      <c r="J186" s="758"/>
      <c r="L186" s="758"/>
    </row>
    <row r="187" spans="4:12" ht="18" customHeight="1">
      <c r="D187" s="424"/>
      <c r="F187" s="424"/>
      <c r="H187" s="424"/>
      <c r="J187" s="758"/>
      <c r="L187" s="758"/>
    </row>
    <row r="188" spans="4:12" ht="18" customHeight="1">
      <c r="D188" s="424"/>
      <c r="F188" s="424"/>
      <c r="H188" s="424"/>
      <c r="J188" s="758"/>
      <c r="L188" s="758"/>
    </row>
    <row r="189" spans="4:12" ht="18" customHeight="1">
      <c r="D189" s="424"/>
      <c r="F189" s="424"/>
      <c r="H189" s="424"/>
      <c r="J189" s="758"/>
      <c r="L189" s="758"/>
    </row>
    <row r="190" spans="4:12" ht="18" customHeight="1">
      <c r="D190" s="424"/>
      <c r="F190" s="424"/>
      <c r="H190" s="424"/>
      <c r="J190" s="758"/>
      <c r="L190" s="758"/>
    </row>
    <row r="191" spans="4:12" ht="18" customHeight="1">
      <c r="D191" s="424"/>
      <c r="F191" s="424"/>
      <c r="H191" s="424"/>
      <c r="J191" s="758"/>
      <c r="L191" s="758"/>
    </row>
    <row r="192" spans="4:12" ht="18" customHeight="1">
      <c r="D192" s="424"/>
      <c r="F192" s="424"/>
      <c r="H192" s="424"/>
      <c r="J192" s="758"/>
      <c r="L192" s="758"/>
    </row>
    <row r="193" spans="4:12" ht="18" customHeight="1">
      <c r="D193" s="424"/>
      <c r="F193" s="424"/>
      <c r="H193" s="424"/>
      <c r="J193" s="758"/>
      <c r="L193" s="758"/>
    </row>
    <row r="194" spans="4:12" ht="18" customHeight="1">
      <c r="D194" s="424"/>
      <c r="F194" s="424"/>
      <c r="H194" s="424"/>
      <c r="J194" s="758"/>
      <c r="L194" s="758"/>
    </row>
    <row r="195" spans="4:12" ht="18" customHeight="1">
      <c r="D195" s="424"/>
      <c r="F195" s="424"/>
      <c r="H195" s="424"/>
      <c r="J195" s="758"/>
      <c r="L195" s="758"/>
    </row>
    <row r="196" spans="4:12" ht="18" customHeight="1">
      <c r="D196" s="424"/>
      <c r="F196" s="424"/>
      <c r="H196" s="424"/>
      <c r="J196" s="758"/>
      <c r="L196" s="758"/>
    </row>
    <row r="197" spans="4:12" ht="18" customHeight="1">
      <c r="D197" s="424"/>
      <c r="F197" s="424"/>
      <c r="H197" s="424"/>
      <c r="J197" s="758"/>
      <c r="L197" s="758"/>
    </row>
    <row r="198" spans="4:12" ht="18" customHeight="1">
      <c r="D198" s="424"/>
      <c r="F198" s="424"/>
      <c r="H198" s="424"/>
      <c r="J198" s="758"/>
      <c r="L198" s="758"/>
    </row>
    <row r="199" spans="4:12" ht="18" customHeight="1">
      <c r="D199" s="424"/>
      <c r="F199" s="424"/>
      <c r="H199" s="424"/>
      <c r="J199" s="758"/>
      <c r="L199" s="758"/>
    </row>
    <row r="200" spans="4:12" ht="18" customHeight="1">
      <c r="D200" s="424"/>
      <c r="F200" s="424"/>
      <c r="H200" s="424"/>
      <c r="J200" s="758"/>
      <c r="L200" s="758"/>
    </row>
    <row r="201" spans="4:12" ht="18" customHeight="1">
      <c r="D201" s="424"/>
      <c r="F201" s="424"/>
      <c r="H201" s="424"/>
      <c r="J201" s="758"/>
      <c r="L201" s="758"/>
    </row>
    <row r="202" spans="4:12" ht="18" customHeight="1">
      <c r="D202" s="424"/>
      <c r="F202" s="424"/>
      <c r="H202" s="424"/>
      <c r="J202" s="758"/>
      <c r="L202" s="758"/>
    </row>
    <row r="203" spans="4:12" ht="18" customHeight="1">
      <c r="D203" s="424"/>
      <c r="F203" s="424"/>
      <c r="H203" s="424"/>
      <c r="J203" s="758"/>
      <c r="L203" s="758"/>
    </row>
    <row r="204" spans="4:12" ht="18" customHeight="1">
      <c r="D204" s="424"/>
      <c r="F204" s="424"/>
      <c r="H204" s="424"/>
      <c r="J204" s="758"/>
      <c r="L204" s="758"/>
    </row>
    <row r="205" spans="4:12" ht="18" customHeight="1">
      <c r="D205" s="424"/>
      <c r="F205" s="424"/>
      <c r="H205" s="424"/>
      <c r="J205" s="758"/>
      <c r="L205" s="758"/>
    </row>
    <row r="206" spans="4:12" ht="18" customHeight="1">
      <c r="D206" s="424"/>
      <c r="F206" s="424"/>
      <c r="H206" s="424"/>
      <c r="J206" s="758"/>
      <c r="L206" s="758"/>
    </row>
    <row r="207" spans="4:12" ht="18" customHeight="1">
      <c r="D207" s="424"/>
      <c r="F207" s="424"/>
      <c r="H207" s="424"/>
      <c r="J207" s="758"/>
      <c r="L207" s="758"/>
    </row>
    <row r="208" spans="4:12" ht="18" customHeight="1">
      <c r="D208" s="424"/>
      <c r="F208" s="424"/>
      <c r="H208" s="424"/>
      <c r="J208" s="758"/>
      <c r="L208" s="758"/>
    </row>
    <row r="209" spans="4:12" ht="18" customHeight="1">
      <c r="D209" s="424"/>
      <c r="F209" s="424"/>
      <c r="H209" s="424"/>
      <c r="J209" s="758"/>
      <c r="L209" s="758"/>
    </row>
    <row r="210" spans="4:12" ht="18" customHeight="1">
      <c r="D210" s="424"/>
      <c r="F210" s="424"/>
      <c r="H210" s="424"/>
      <c r="J210" s="758"/>
      <c r="L210" s="758"/>
    </row>
    <row r="211" spans="4:12" ht="18" customHeight="1">
      <c r="D211" s="424"/>
      <c r="F211" s="424"/>
      <c r="H211" s="424"/>
      <c r="J211" s="758"/>
      <c r="L211" s="758"/>
    </row>
    <row r="212" spans="4:12" ht="18" customHeight="1">
      <c r="D212" s="424"/>
      <c r="F212" s="424"/>
      <c r="H212" s="424"/>
      <c r="J212" s="758"/>
      <c r="L212" s="758"/>
    </row>
    <row r="213" spans="4:12" ht="18" customHeight="1">
      <c r="D213" s="424"/>
      <c r="F213" s="424"/>
      <c r="H213" s="424"/>
      <c r="J213" s="758"/>
      <c r="L213" s="758"/>
    </row>
    <row r="214" spans="4:12" ht="18" customHeight="1">
      <c r="D214" s="424"/>
      <c r="F214" s="424"/>
      <c r="H214" s="424"/>
      <c r="J214" s="758"/>
      <c r="L214" s="758"/>
    </row>
    <row r="215" spans="4:12" ht="18" customHeight="1">
      <c r="D215" s="424"/>
      <c r="F215" s="424"/>
      <c r="H215" s="424"/>
      <c r="J215" s="758"/>
      <c r="L215" s="758"/>
    </row>
    <row r="216" spans="4:12" ht="18" customHeight="1">
      <c r="D216" s="424"/>
      <c r="F216" s="424"/>
      <c r="H216" s="424"/>
      <c r="J216" s="758"/>
      <c r="L216" s="758"/>
    </row>
    <row r="217" spans="4:12" ht="18" customHeight="1">
      <c r="D217" s="424"/>
      <c r="F217" s="424"/>
      <c r="H217" s="424"/>
      <c r="J217" s="758"/>
      <c r="L217" s="758"/>
    </row>
    <row r="218" spans="4:12" ht="18" customHeight="1">
      <c r="D218" s="424"/>
      <c r="F218" s="424"/>
      <c r="H218" s="424"/>
      <c r="J218" s="758"/>
      <c r="L218" s="758"/>
    </row>
    <row r="219" spans="4:12" ht="18" customHeight="1">
      <c r="D219" s="424"/>
      <c r="F219" s="424"/>
      <c r="H219" s="424"/>
      <c r="J219" s="758"/>
      <c r="L219" s="758"/>
    </row>
    <row r="220" spans="4:12" ht="18" customHeight="1">
      <c r="D220" s="424"/>
      <c r="F220" s="424"/>
      <c r="H220" s="424"/>
      <c r="J220" s="758"/>
      <c r="L220" s="758"/>
    </row>
    <row r="221" spans="4:12" ht="18" customHeight="1">
      <c r="D221" s="424"/>
      <c r="F221" s="424"/>
      <c r="H221" s="424"/>
      <c r="J221" s="758"/>
      <c r="L221" s="758"/>
    </row>
    <row r="222" spans="4:12" ht="18" customHeight="1">
      <c r="D222" s="424"/>
      <c r="F222" s="424"/>
      <c r="H222" s="424"/>
      <c r="J222" s="758"/>
      <c r="L222" s="758"/>
    </row>
    <row r="223" spans="4:12" ht="18" customHeight="1">
      <c r="D223" s="424"/>
      <c r="F223" s="424"/>
      <c r="H223" s="424"/>
      <c r="J223" s="758"/>
      <c r="L223" s="758"/>
    </row>
    <row r="224" spans="4:12" ht="18" customHeight="1">
      <c r="D224" s="424"/>
      <c r="F224" s="424"/>
      <c r="H224" s="424"/>
      <c r="J224" s="758"/>
      <c r="L224" s="758"/>
    </row>
    <row r="225" spans="4:12" ht="18" customHeight="1">
      <c r="D225" s="424"/>
      <c r="F225" s="424"/>
      <c r="H225" s="424"/>
      <c r="J225" s="758"/>
      <c r="L225" s="758"/>
    </row>
    <row r="226" spans="4:12" ht="18" customHeight="1">
      <c r="D226" s="424"/>
      <c r="F226" s="424"/>
      <c r="H226" s="424"/>
      <c r="J226" s="758"/>
      <c r="L226" s="758"/>
    </row>
    <row r="227" spans="4:12" ht="18" customHeight="1">
      <c r="D227" s="424"/>
      <c r="F227" s="424"/>
      <c r="H227" s="424"/>
      <c r="J227" s="758"/>
      <c r="L227" s="758"/>
    </row>
    <row r="228" spans="4:12" ht="18" customHeight="1">
      <c r="D228" s="424"/>
      <c r="F228" s="424"/>
      <c r="H228" s="424"/>
      <c r="J228" s="758"/>
      <c r="L228" s="758"/>
    </row>
    <row r="229" spans="4:12" ht="18" customHeight="1">
      <c r="D229" s="424"/>
      <c r="F229" s="424"/>
      <c r="H229" s="424"/>
      <c r="J229" s="758"/>
      <c r="L229" s="758"/>
    </row>
    <row r="230" spans="4:12" ht="18" customHeight="1">
      <c r="D230" s="424"/>
      <c r="F230" s="424"/>
      <c r="H230" s="424"/>
      <c r="J230" s="758"/>
      <c r="L230" s="758"/>
    </row>
    <row r="231" spans="4:12" ht="18" customHeight="1">
      <c r="D231" s="424"/>
      <c r="F231" s="424"/>
      <c r="H231" s="424"/>
      <c r="J231" s="758"/>
      <c r="L231" s="758"/>
    </row>
    <row r="232" spans="4:12" ht="18" customHeight="1">
      <c r="D232" s="424"/>
      <c r="F232" s="424"/>
      <c r="H232" s="424"/>
      <c r="J232" s="758"/>
      <c r="L232" s="758"/>
    </row>
    <row r="233" spans="4:12" ht="18" customHeight="1">
      <c r="D233" s="424"/>
      <c r="F233" s="424"/>
      <c r="H233" s="424"/>
      <c r="J233" s="758"/>
      <c r="L233" s="758"/>
    </row>
    <row r="234" spans="4:12" ht="18" customHeight="1">
      <c r="D234" s="424"/>
      <c r="F234" s="424"/>
      <c r="H234" s="424"/>
      <c r="J234" s="758"/>
      <c r="L234" s="758"/>
    </row>
    <row r="235" spans="4:12" ht="18" customHeight="1">
      <c r="D235" s="424"/>
      <c r="F235" s="424"/>
      <c r="H235" s="424"/>
      <c r="J235" s="758"/>
      <c r="L235" s="758"/>
    </row>
    <row r="236" spans="4:12" ht="18" customHeight="1">
      <c r="D236" s="424"/>
      <c r="F236" s="424"/>
      <c r="H236" s="424"/>
      <c r="J236" s="758"/>
      <c r="L236" s="758"/>
    </row>
    <row r="237" spans="4:12" ht="18" customHeight="1">
      <c r="D237" s="424"/>
      <c r="F237" s="424"/>
      <c r="H237" s="424"/>
      <c r="J237" s="758"/>
      <c r="L237" s="758"/>
    </row>
    <row r="238" spans="4:12" ht="18" customHeight="1">
      <c r="D238" s="424"/>
      <c r="F238" s="424"/>
      <c r="H238" s="424"/>
      <c r="J238" s="758"/>
      <c r="L238" s="758"/>
    </row>
    <row r="239" spans="4:12" ht="18" customHeight="1">
      <c r="D239" s="424"/>
      <c r="F239" s="424"/>
      <c r="H239" s="424"/>
      <c r="J239" s="758"/>
      <c r="L239" s="758"/>
    </row>
    <row r="240" spans="4:12" ht="18" customHeight="1">
      <c r="D240" s="424"/>
      <c r="F240" s="424"/>
      <c r="H240" s="424"/>
      <c r="J240" s="758"/>
      <c r="L240" s="758"/>
    </row>
    <row r="241" spans="4:12" ht="18" customHeight="1">
      <c r="D241" s="424"/>
      <c r="F241" s="424"/>
      <c r="H241" s="424"/>
      <c r="J241" s="758"/>
      <c r="L241" s="758"/>
    </row>
    <row r="242" spans="4:12" ht="18" customHeight="1">
      <c r="D242" s="424"/>
      <c r="F242" s="424"/>
      <c r="H242" s="424"/>
      <c r="J242" s="758"/>
      <c r="L242" s="758"/>
    </row>
    <row r="243" spans="4:12" ht="18" customHeight="1">
      <c r="D243" s="424"/>
      <c r="F243" s="424"/>
      <c r="H243" s="424"/>
      <c r="J243" s="758"/>
      <c r="L243" s="758"/>
    </row>
    <row r="244" spans="4:12" ht="18" customHeight="1">
      <c r="D244" s="424"/>
      <c r="F244" s="424"/>
      <c r="H244" s="424"/>
      <c r="J244" s="758"/>
      <c r="L244" s="758"/>
    </row>
    <row r="245" spans="4:12" ht="18" customHeight="1">
      <c r="D245" s="424"/>
      <c r="F245" s="424"/>
      <c r="H245" s="424"/>
      <c r="J245" s="758"/>
      <c r="L245" s="758"/>
    </row>
    <row r="246" spans="4:12" ht="18" customHeight="1">
      <c r="D246" s="424"/>
      <c r="F246" s="424"/>
      <c r="H246" s="424"/>
      <c r="J246" s="758"/>
      <c r="L246" s="758"/>
    </row>
    <row r="247" spans="4:12" ht="18" customHeight="1">
      <c r="D247" s="424"/>
      <c r="F247" s="424"/>
      <c r="H247" s="424"/>
      <c r="J247" s="758"/>
      <c r="L247" s="758"/>
    </row>
    <row r="248" spans="4:12" ht="18" customHeight="1">
      <c r="D248" s="424"/>
      <c r="F248" s="424"/>
      <c r="H248" s="424"/>
      <c r="J248" s="758"/>
      <c r="L248" s="758"/>
    </row>
    <row r="249" spans="4:12" ht="18" customHeight="1">
      <c r="D249" s="424"/>
      <c r="F249" s="424"/>
      <c r="H249" s="424"/>
      <c r="J249" s="758"/>
      <c r="L249" s="758"/>
    </row>
    <row r="250" spans="4:12" ht="18" customHeight="1">
      <c r="D250" s="424"/>
      <c r="F250" s="424"/>
      <c r="H250" s="424"/>
      <c r="J250" s="758"/>
      <c r="L250" s="758"/>
    </row>
    <row r="251" spans="4:12" ht="18" customHeight="1">
      <c r="D251" s="424"/>
      <c r="F251" s="424"/>
      <c r="H251" s="424"/>
      <c r="J251" s="758"/>
      <c r="L251" s="758"/>
    </row>
    <row r="252" spans="4:12" ht="18" customHeight="1">
      <c r="D252" s="424"/>
      <c r="F252" s="424"/>
      <c r="H252" s="424"/>
      <c r="J252" s="758"/>
      <c r="L252" s="758"/>
    </row>
    <row r="253" spans="4:12" ht="18" customHeight="1">
      <c r="D253" s="424"/>
      <c r="F253" s="424"/>
      <c r="H253" s="424"/>
      <c r="J253" s="758"/>
      <c r="L253" s="758"/>
    </row>
    <row r="254" spans="4:12" ht="18" customHeight="1">
      <c r="D254" s="424"/>
      <c r="F254" s="424"/>
      <c r="H254" s="424"/>
      <c r="J254" s="758"/>
      <c r="L254" s="758"/>
    </row>
    <row r="255" spans="4:12" ht="18" customHeight="1">
      <c r="D255" s="424"/>
      <c r="F255" s="424"/>
      <c r="H255" s="424"/>
      <c r="J255" s="758"/>
      <c r="L255" s="758"/>
    </row>
    <row r="256" spans="4:12" ht="18" customHeight="1">
      <c r="D256" s="424"/>
      <c r="F256" s="424"/>
      <c r="H256" s="424"/>
      <c r="J256" s="758"/>
      <c r="L256" s="758"/>
    </row>
    <row r="257" spans="4:12" ht="18" customHeight="1">
      <c r="D257" s="424"/>
      <c r="F257" s="424"/>
      <c r="H257" s="424"/>
      <c r="J257" s="758"/>
      <c r="L257" s="758"/>
    </row>
    <row r="258" spans="4:12" ht="18" customHeight="1">
      <c r="D258" s="424"/>
      <c r="F258" s="424"/>
      <c r="H258" s="424"/>
      <c r="J258" s="758"/>
      <c r="L258" s="758"/>
    </row>
    <row r="259" spans="4:12" ht="18" customHeight="1">
      <c r="D259" s="424"/>
      <c r="F259" s="424"/>
      <c r="H259" s="424"/>
      <c r="J259" s="758"/>
      <c r="L259" s="758"/>
    </row>
    <row r="260" spans="4:12" ht="18" customHeight="1">
      <c r="D260" s="424"/>
      <c r="F260" s="424"/>
      <c r="H260" s="424"/>
      <c r="J260" s="758"/>
      <c r="L260" s="758"/>
    </row>
    <row r="261" spans="4:12" ht="18" customHeight="1">
      <c r="D261" s="424"/>
      <c r="F261" s="424"/>
      <c r="H261" s="424"/>
      <c r="J261" s="758"/>
      <c r="L261" s="758"/>
    </row>
    <row r="262" spans="4:12" ht="18" customHeight="1">
      <c r="D262" s="424"/>
      <c r="F262" s="424"/>
      <c r="H262" s="424"/>
      <c r="J262" s="758"/>
      <c r="L262" s="758"/>
    </row>
    <row r="263" spans="4:12" ht="18" customHeight="1">
      <c r="D263" s="424"/>
      <c r="F263" s="424"/>
      <c r="H263" s="424"/>
      <c r="J263" s="758"/>
      <c r="L263" s="758"/>
    </row>
    <row r="264" spans="4:12" ht="18" customHeight="1">
      <c r="D264" s="424"/>
      <c r="F264" s="424"/>
      <c r="H264" s="424"/>
      <c r="J264" s="758"/>
      <c r="L264" s="758"/>
    </row>
    <row r="265" spans="4:12" ht="18" customHeight="1">
      <c r="D265" s="424"/>
      <c r="F265" s="424"/>
      <c r="H265" s="424"/>
      <c r="J265" s="758"/>
      <c r="L265" s="758"/>
    </row>
    <row r="266" spans="4:12" ht="18" customHeight="1">
      <c r="D266" s="424"/>
      <c r="F266" s="424"/>
      <c r="H266" s="424"/>
      <c r="J266" s="758"/>
      <c r="L266" s="758"/>
    </row>
    <row r="267" spans="4:12" ht="18" customHeight="1">
      <c r="D267" s="424"/>
      <c r="F267" s="424"/>
      <c r="H267" s="424"/>
      <c r="J267" s="758"/>
      <c r="L267" s="758"/>
    </row>
    <row r="268" spans="4:12" ht="18" customHeight="1">
      <c r="D268" s="424"/>
      <c r="F268" s="424"/>
      <c r="H268" s="424"/>
      <c r="J268" s="758"/>
      <c r="L268" s="758"/>
    </row>
    <row r="269" spans="4:12" ht="18" customHeight="1">
      <c r="D269" s="424"/>
      <c r="F269" s="424"/>
      <c r="H269" s="424"/>
      <c r="J269" s="758"/>
      <c r="L269" s="758"/>
    </row>
    <row r="270" spans="4:12" ht="18" customHeight="1">
      <c r="D270" s="424"/>
      <c r="F270" s="424"/>
      <c r="H270" s="424"/>
      <c r="J270" s="758"/>
      <c r="L270" s="758"/>
    </row>
    <row r="271" spans="4:12" ht="18" customHeight="1">
      <c r="D271" s="424"/>
      <c r="F271" s="424"/>
      <c r="H271" s="424"/>
      <c r="J271" s="758"/>
      <c r="L271" s="758"/>
    </row>
    <row r="272" spans="4:12" ht="18" customHeight="1">
      <c r="D272" s="424"/>
      <c r="F272" s="424"/>
      <c r="H272" s="424"/>
      <c r="J272" s="758"/>
      <c r="L272" s="758"/>
    </row>
    <row r="273" spans="4:12" ht="18" customHeight="1">
      <c r="D273" s="424"/>
      <c r="F273" s="424"/>
      <c r="H273" s="424"/>
      <c r="J273" s="758"/>
      <c r="L273" s="758"/>
    </row>
    <row r="274" spans="4:12" ht="18" customHeight="1">
      <c r="D274" s="424"/>
      <c r="F274" s="424"/>
      <c r="H274" s="424"/>
      <c r="J274" s="758"/>
      <c r="L274" s="758"/>
    </row>
    <row r="275" spans="4:12" ht="18" customHeight="1">
      <c r="D275" s="424"/>
      <c r="F275" s="424"/>
      <c r="H275" s="424"/>
      <c r="J275" s="758"/>
      <c r="L275" s="758"/>
    </row>
    <row r="276" spans="4:12" ht="18" customHeight="1">
      <c r="D276" s="424"/>
      <c r="F276" s="424"/>
      <c r="H276" s="424"/>
      <c r="J276" s="758"/>
      <c r="L276" s="758"/>
    </row>
    <row r="277" spans="4:12" ht="18" customHeight="1">
      <c r="D277" s="424"/>
      <c r="F277" s="424"/>
      <c r="H277" s="424"/>
      <c r="J277" s="758"/>
      <c r="L277" s="758"/>
    </row>
    <row r="278" spans="4:12" ht="18" customHeight="1">
      <c r="D278" s="424"/>
      <c r="F278" s="424"/>
      <c r="H278" s="424"/>
      <c r="J278" s="758"/>
      <c r="L278" s="758"/>
    </row>
    <row r="279" spans="4:12" ht="18" customHeight="1">
      <c r="D279" s="424"/>
      <c r="F279" s="424"/>
      <c r="H279" s="424"/>
      <c r="J279" s="758"/>
      <c r="L279" s="758"/>
    </row>
    <row r="280" spans="4:12" ht="18" customHeight="1">
      <c r="D280" s="424"/>
      <c r="F280" s="424"/>
      <c r="H280" s="424"/>
      <c r="J280" s="758"/>
      <c r="L280" s="758"/>
    </row>
    <row r="281" spans="4:12" ht="18" customHeight="1">
      <c r="D281" s="424"/>
      <c r="F281" s="424"/>
      <c r="H281" s="424"/>
      <c r="J281" s="758"/>
      <c r="L281" s="758"/>
    </row>
    <row r="282" spans="4:12" ht="18" customHeight="1">
      <c r="D282" s="424"/>
      <c r="F282" s="424"/>
      <c r="H282" s="424"/>
      <c r="J282" s="758"/>
      <c r="L282" s="758"/>
    </row>
    <row r="283" spans="4:12" ht="18" customHeight="1">
      <c r="D283" s="424"/>
      <c r="F283" s="424"/>
      <c r="H283" s="424"/>
      <c r="J283" s="758"/>
      <c r="L283" s="758"/>
    </row>
    <row r="284" spans="4:12" ht="18" customHeight="1">
      <c r="D284" s="424"/>
      <c r="F284" s="424"/>
      <c r="H284" s="424"/>
      <c r="J284" s="758"/>
      <c r="L284" s="758"/>
    </row>
    <row r="285" spans="4:12" ht="18" customHeight="1">
      <c r="D285" s="424"/>
      <c r="F285" s="424"/>
      <c r="H285" s="424"/>
      <c r="J285" s="758"/>
      <c r="L285" s="758"/>
    </row>
    <row r="286" spans="4:12" ht="18" customHeight="1">
      <c r="D286" s="424"/>
      <c r="F286" s="424"/>
      <c r="H286" s="424"/>
      <c r="J286" s="758"/>
      <c r="L286" s="758"/>
    </row>
    <row r="287" spans="4:12" ht="18" customHeight="1">
      <c r="D287" s="424"/>
      <c r="F287" s="424"/>
      <c r="H287" s="424"/>
      <c r="J287" s="758"/>
      <c r="L287" s="758"/>
    </row>
    <row r="288" spans="4:12" ht="18" customHeight="1">
      <c r="D288" s="424"/>
      <c r="F288" s="424"/>
      <c r="H288" s="424"/>
      <c r="J288" s="758"/>
      <c r="L288" s="758"/>
    </row>
    <row r="289" spans="4:12" ht="18" customHeight="1">
      <c r="D289" s="424"/>
      <c r="F289" s="424"/>
      <c r="H289" s="424"/>
      <c r="J289" s="758"/>
      <c r="L289" s="758"/>
    </row>
    <row r="290" spans="4:12" ht="18" customHeight="1">
      <c r="D290" s="424"/>
      <c r="F290" s="424"/>
      <c r="H290" s="424"/>
      <c r="J290" s="758"/>
      <c r="L290" s="758"/>
    </row>
    <row r="291" spans="4:12" ht="18" customHeight="1">
      <c r="D291" s="424"/>
      <c r="F291" s="424"/>
      <c r="H291" s="424"/>
      <c r="J291" s="758"/>
      <c r="L291" s="758"/>
    </row>
    <row r="292" spans="4:12" ht="18" customHeight="1">
      <c r="D292" s="424"/>
      <c r="F292" s="424"/>
      <c r="H292" s="424"/>
      <c r="J292" s="758"/>
      <c r="L292" s="758"/>
    </row>
    <row r="293" spans="4:12" ht="18" customHeight="1">
      <c r="D293" s="424"/>
      <c r="F293" s="424"/>
      <c r="H293" s="424"/>
      <c r="J293" s="758"/>
      <c r="L293" s="758"/>
    </row>
    <row r="294" spans="4:12" ht="18" customHeight="1">
      <c r="D294" s="424"/>
      <c r="F294" s="424"/>
      <c r="H294" s="424"/>
      <c r="J294" s="758"/>
      <c r="L294" s="758"/>
    </row>
    <row r="295" spans="4:12" ht="18" customHeight="1">
      <c r="D295" s="424"/>
      <c r="F295" s="424"/>
      <c r="H295" s="424"/>
      <c r="J295" s="758"/>
      <c r="L295" s="758"/>
    </row>
    <row r="296" spans="4:12" ht="18" customHeight="1">
      <c r="D296" s="424"/>
      <c r="F296" s="424"/>
      <c r="H296" s="424"/>
      <c r="J296" s="758"/>
      <c r="L296" s="758"/>
    </row>
    <row r="297" spans="4:12" ht="18" customHeight="1">
      <c r="D297" s="424"/>
      <c r="F297" s="424"/>
      <c r="H297" s="424"/>
      <c r="J297" s="758"/>
      <c r="L297" s="758"/>
    </row>
    <row r="298" spans="4:12" ht="18" customHeight="1">
      <c r="D298" s="424"/>
      <c r="F298" s="424"/>
      <c r="H298" s="424"/>
      <c r="J298" s="758"/>
      <c r="L298" s="758"/>
    </row>
    <row r="299" spans="4:12" ht="18" customHeight="1">
      <c r="D299" s="424"/>
      <c r="F299" s="424"/>
      <c r="H299" s="424"/>
      <c r="J299" s="758"/>
      <c r="L299" s="758"/>
    </row>
    <row r="300" spans="4:12" ht="18" customHeight="1">
      <c r="D300" s="424"/>
      <c r="F300" s="424"/>
      <c r="H300" s="424"/>
      <c r="J300" s="758"/>
      <c r="L300" s="758"/>
    </row>
    <row r="301" spans="4:12" ht="18" customHeight="1">
      <c r="D301" s="424"/>
      <c r="F301" s="424"/>
      <c r="H301" s="424"/>
      <c r="J301" s="758"/>
      <c r="L301" s="758"/>
    </row>
    <row r="302" spans="4:12" ht="18" customHeight="1">
      <c r="D302" s="424"/>
      <c r="F302" s="424"/>
      <c r="H302" s="424"/>
      <c r="J302" s="758"/>
      <c r="L302" s="758"/>
    </row>
    <row r="303" spans="4:12" ht="18" customHeight="1">
      <c r="D303" s="424"/>
      <c r="F303" s="424"/>
      <c r="H303" s="424"/>
      <c r="J303" s="758"/>
      <c r="L303" s="758"/>
    </row>
    <row r="304" spans="4:12" ht="18" customHeight="1">
      <c r="D304" s="424"/>
      <c r="F304" s="424"/>
      <c r="H304" s="424"/>
      <c r="J304" s="758"/>
      <c r="L304" s="758"/>
    </row>
    <row r="305" spans="4:12" ht="18" customHeight="1">
      <c r="D305" s="424"/>
      <c r="F305" s="424"/>
      <c r="H305" s="424"/>
      <c r="J305" s="758"/>
      <c r="L305" s="758"/>
    </row>
    <row r="306" spans="4:12" ht="18" customHeight="1">
      <c r="D306" s="424"/>
      <c r="F306" s="424"/>
      <c r="H306" s="424"/>
      <c r="J306" s="758"/>
      <c r="L306" s="758"/>
    </row>
    <row r="307" spans="4:12" ht="18" customHeight="1">
      <c r="D307" s="424"/>
      <c r="F307" s="424"/>
      <c r="H307" s="424"/>
      <c r="J307" s="758"/>
      <c r="L307" s="758"/>
    </row>
    <row r="308" spans="4:12" ht="18" customHeight="1">
      <c r="D308" s="424"/>
      <c r="F308" s="424"/>
      <c r="H308" s="424"/>
      <c r="J308" s="758"/>
      <c r="L308" s="758"/>
    </row>
    <row r="309" spans="4:12" ht="18" customHeight="1">
      <c r="D309" s="424"/>
      <c r="F309" s="424"/>
      <c r="H309" s="424"/>
      <c r="J309" s="758"/>
      <c r="L309" s="758"/>
    </row>
    <row r="310" spans="4:12" ht="18" customHeight="1">
      <c r="D310" s="424"/>
      <c r="F310" s="424"/>
      <c r="H310" s="424"/>
      <c r="J310" s="758"/>
      <c r="L310" s="758"/>
    </row>
    <row r="311" spans="4:12" ht="18" customHeight="1">
      <c r="D311" s="424"/>
      <c r="F311" s="424"/>
      <c r="H311" s="424"/>
      <c r="J311" s="758"/>
      <c r="L311" s="758"/>
    </row>
    <row r="312" spans="4:12" ht="18" customHeight="1">
      <c r="D312" s="424"/>
      <c r="F312" s="424"/>
      <c r="H312" s="424"/>
      <c r="J312" s="758"/>
      <c r="L312" s="758"/>
    </row>
    <row r="313" spans="4:12" ht="18" customHeight="1">
      <c r="D313" s="424"/>
      <c r="F313" s="424"/>
      <c r="H313" s="424"/>
      <c r="J313" s="758"/>
      <c r="L313" s="758"/>
    </row>
    <row r="314" spans="4:12" ht="18" customHeight="1">
      <c r="D314" s="424"/>
      <c r="F314" s="424"/>
      <c r="H314" s="424"/>
      <c r="J314" s="758"/>
      <c r="L314" s="758"/>
    </row>
    <row r="315" spans="4:12" ht="18" customHeight="1">
      <c r="D315" s="424"/>
      <c r="F315" s="424"/>
      <c r="H315" s="424"/>
      <c r="J315" s="758"/>
      <c r="L315" s="758"/>
    </row>
    <row r="316" spans="4:12" ht="18" customHeight="1">
      <c r="D316" s="424"/>
      <c r="F316" s="424"/>
      <c r="H316" s="424"/>
      <c r="J316" s="758"/>
      <c r="L316" s="758"/>
    </row>
    <row r="317" spans="4:12" ht="18" customHeight="1">
      <c r="D317" s="424"/>
      <c r="F317" s="424"/>
      <c r="H317" s="424"/>
      <c r="J317" s="758"/>
      <c r="L317" s="758"/>
    </row>
    <row r="318" spans="4:12" ht="18" customHeight="1">
      <c r="D318" s="424"/>
      <c r="F318" s="424"/>
      <c r="H318" s="424"/>
      <c r="J318" s="758"/>
      <c r="L318" s="758"/>
    </row>
    <row r="319" spans="4:12" ht="18" customHeight="1">
      <c r="D319" s="424"/>
      <c r="F319" s="424"/>
      <c r="H319" s="424"/>
      <c r="J319" s="758"/>
      <c r="L319" s="758"/>
    </row>
    <row r="320" spans="4:12" ht="18" customHeight="1">
      <c r="D320" s="424"/>
      <c r="F320" s="424"/>
      <c r="H320" s="424"/>
      <c r="J320" s="758"/>
      <c r="L320" s="758"/>
    </row>
    <row r="321" spans="4:12" ht="18" customHeight="1">
      <c r="D321" s="424"/>
      <c r="F321" s="424"/>
      <c r="H321" s="424"/>
      <c r="J321" s="758"/>
      <c r="L321" s="758"/>
    </row>
    <row r="322" spans="4:12" ht="18" customHeight="1">
      <c r="D322" s="424"/>
      <c r="F322" s="424"/>
      <c r="H322" s="424"/>
      <c r="J322" s="758"/>
      <c r="L322" s="758"/>
    </row>
    <row r="323" spans="4:12" ht="18" customHeight="1">
      <c r="D323" s="424"/>
      <c r="F323" s="424"/>
      <c r="H323" s="424"/>
      <c r="J323" s="758"/>
      <c r="L323" s="758"/>
    </row>
    <row r="324" spans="4:12" ht="18" customHeight="1">
      <c r="D324" s="424"/>
      <c r="F324" s="424"/>
      <c r="H324" s="424"/>
      <c r="J324" s="758"/>
      <c r="L324" s="758"/>
    </row>
    <row r="325" spans="4:12" ht="18" customHeight="1">
      <c r="D325" s="424"/>
      <c r="F325" s="424"/>
      <c r="H325" s="424"/>
      <c r="J325" s="758"/>
      <c r="L325" s="758"/>
    </row>
    <row r="326" spans="4:12" ht="18" customHeight="1">
      <c r="D326" s="424"/>
      <c r="F326" s="424"/>
      <c r="H326" s="424"/>
      <c r="J326" s="758"/>
      <c r="L326" s="758"/>
    </row>
    <row r="327" spans="4:12" ht="18" customHeight="1">
      <c r="D327" s="424"/>
      <c r="F327" s="424"/>
      <c r="H327" s="424"/>
      <c r="J327" s="758"/>
      <c r="L327" s="758"/>
    </row>
    <row r="328" spans="4:12" ht="18" customHeight="1">
      <c r="D328" s="424"/>
      <c r="F328" s="424"/>
      <c r="H328" s="424"/>
      <c r="J328" s="758"/>
      <c r="L328" s="758"/>
    </row>
    <row r="329" spans="4:12" ht="18" customHeight="1">
      <c r="D329" s="424"/>
      <c r="F329" s="424"/>
      <c r="H329" s="424"/>
      <c r="J329" s="758"/>
      <c r="L329" s="758"/>
    </row>
    <row r="330" spans="4:12" ht="18" customHeight="1">
      <c r="D330" s="424"/>
      <c r="F330" s="424"/>
      <c r="H330" s="424"/>
      <c r="J330" s="758"/>
      <c r="L330" s="758"/>
    </row>
    <row r="331" spans="4:12" ht="18" customHeight="1">
      <c r="D331" s="424"/>
      <c r="F331" s="424"/>
      <c r="H331" s="424"/>
      <c r="J331" s="758"/>
      <c r="L331" s="758"/>
    </row>
    <row r="332" spans="4:12" ht="18" customHeight="1">
      <c r="D332" s="424"/>
      <c r="F332" s="424"/>
      <c r="H332" s="424"/>
      <c r="J332" s="758"/>
      <c r="L332" s="758"/>
    </row>
    <row r="333" spans="4:12" ht="18" customHeight="1">
      <c r="D333" s="424"/>
      <c r="F333" s="424"/>
      <c r="H333" s="424"/>
      <c r="J333" s="758"/>
      <c r="L333" s="758"/>
    </row>
    <row r="334" spans="4:12" ht="18" customHeight="1">
      <c r="D334" s="424"/>
      <c r="F334" s="424"/>
      <c r="H334" s="424"/>
      <c r="J334" s="758"/>
      <c r="L334" s="758"/>
    </row>
    <row r="335" spans="4:12" ht="18" customHeight="1">
      <c r="D335" s="424"/>
      <c r="F335" s="424"/>
      <c r="H335" s="424"/>
      <c r="J335" s="758"/>
      <c r="L335" s="758"/>
    </row>
  </sheetData>
  <mergeCells count="1">
    <mergeCell ref="A1:E1"/>
  </mergeCells>
  <printOptions horizontalCentered="1" verticalCentered="1"/>
  <pageMargins left="0.15748031496062992" right="0.55118110236220474" top="0.78740157480314965" bottom="0.39370078740157483" header="0.51181102362204722" footer="0.31496062992125984"/>
  <pageSetup paperSize="9" scale="85" orientation="portrait" r:id="rId1"/>
  <headerFooter alignWithMargins="0"/>
  <colBreaks count="1" manualBreakCount="1">
    <brk id="5" max="40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66646-09E1-4035-8C53-BEB060BE85C4}">
  <sheetPr>
    <tabColor rgb="FF91DB91"/>
  </sheetPr>
  <dimension ref="A1:G78"/>
  <sheetViews>
    <sheetView rightToLeft="1" view="pageBreakPreview" zoomScaleNormal="100" zoomScaleSheetLayoutView="100" workbookViewId="0">
      <selection sqref="A1:F1"/>
    </sheetView>
  </sheetViews>
  <sheetFormatPr defaultRowHeight="12.75"/>
  <cols>
    <col min="1" max="1" width="18.7109375" style="289" customWidth="1"/>
    <col min="2" max="2" width="31.7109375" style="289" customWidth="1"/>
    <col min="3" max="6" width="20.140625" style="289" customWidth="1"/>
    <col min="7" max="16384" width="9.140625" style="289"/>
  </cols>
  <sheetData>
    <row r="1" spans="1:7" ht="42" customHeight="1" thickBot="1">
      <c r="A1" s="776" t="s">
        <v>1158</v>
      </c>
      <c r="B1" s="776"/>
      <c r="C1" s="776"/>
      <c r="D1" s="776"/>
      <c r="E1" s="776"/>
      <c r="F1" s="776"/>
    </row>
    <row r="2" spans="1:7" ht="48" customHeight="1">
      <c r="A2" s="646" t="s">
        <v>493</v>
      </c>
      <c r="B2" s="647" t="s">
        <v>1036</v>
      </c>
      <c r="C2" s="647" t="s">
        <v>1154</v>
      </c>
      <c r="D2" s="779" t="s">
        <v>1155</v>
      </c>
      <c r="E2" s="779" t="s">
        <v>1156</v>
      </c>
      <c r="F2" s="779" t="s">
        <v>1157</v>
      </c>
    </row>
    <row r="3" spans="1:7" ht="24" customHeight="1" thickBot="1">
      <c r="A3" s="558" t="s">
        <v>498</v>
      </c>
      <c r="B3" s="558">
        <v>1400</v>
      </c>
      <c r="C3" s="787">
        <v>768425</v>
      </c>
      <c r="D3" s="787">
        <v>686637</v>
      </c>
      <c r="E3" s="787">
        <v>49929</v>
      </c>
      <c r="F3" s="787">
        <v>31859</v>
      </c>
    </row>
    <row r="4" spans="1:7" ht="21.2" customHeight="1" thickBot="1">
      <c r="A4" s="653" t="s">
        <v>469</v>
      </c>
      <c r="B4" s="654" t="s">
        <v>991</v>
      </c>
      <c r="C4" s="788">
        <v>7510</v>
      </c>
      <c r="D4" s="789">
        <v>7188</v>
      </c>
      <c r="E4" s="790">
        <v>176</v>
      </c>
      <c r="F4" s="789">
        <v>146</v>
      </c>
      <c r="G4" s="748"/>
    </row>
    <row r="5" spans="1:7" ht="21.2" customHeight="1" thickBot="1">
      <c r="A5" s="658"/>
      <c r="B5" s="659" t="s">
        <v>992</v>
      </c>
      <c r="C5" s="791">
        <v>20036</v>
      </c>
      <c r="D5" s="792">
        <v>18798</v>
      </c>
      <c r="E5" s="793">
        <v>861</v>
      </c>
      <c r="F5" s="789">
        <v>377</v>
      </c>
      <c r="G5" s="748"/>
    </row>
    <row r="6" spans="1:7" ht="21.2" customHeight="1" thickBot="1">
      <c r="A6" s="709" t="s">
        <v>262</v>
      </c>
      <c r="B6" s="712" t="s">
        <v>993</v>
      </c>
      <c r="C6" s="791">
        <v>19543</v>
      </c>
      <c r="D6" s="792">
        <v>16559</v>
      </c>
      <c r="E6" s="793">
        <v>2326</v>
      </c>
      <c r="F6" s="789">
        <v>658</v>
      </c>
      <c r="G6" s="748"/>
    </row>
    <row r="7" spans="1:7" ht="21.2" customHeight="1" thickBot="1">
      <c r="A7" s="710"/>
      <c r="B7" s="794" t="s">
        <v>519</v>
      </c>
      <c r="C7" s="791">
        <v>721</v>
      </c>
      <c r="D7" s="792">
        <v>676</v>
      </c>
      <c r="E7" s="793">
        <v>14</v>
      </c>
      <c r="F7" s="789">
        <v>31</v>
      </c>
      <c r="G7" s="748"/>
    </row>
    <row r="8" spans="1:7" ht="21.2" customHeight="1" thickBot="1">
      <c r="A8" s="653" t="s">
        <v>13</v>
      </c>
      <c r="B8" s="654" t="s">
        <v>1037</v>
      </c>
      <c r="C8" s="791">
        <v>12452</v>
      </c>
      <c r="D8" s="792">
        <v>11351</v>
      </c>
      <c r="E8" s="793">
        <v>859</v>
      </c>
      <c r="F8" s="789">
        <v>242</v>
      </c>
      <c r="G8" s="748"/>
    </row>
    <row r="9" spans="1:7" ht="21.2" customHeight="1" thickBot="1">
      <c r="A9" s="658"/>
      <c r="B9" s="659" t="s">
        <v>1038</v>
      </c>
      <c r="C9" s="791">
        <v>4521</v>
      </c>
      <c r="D9" s="792">
        <v>3838</v>
      </c>
      <c r="E9" s="793">
        <v>485</v>
      </c>
      <c r="F9" s="789">
        <v>198</v>
      </c>
      <c r="G9" s="748"/>
    </row>
    <row r="10" spans="1:7" ht="21.2" customHeight="1" thickBot="1">
      <c r="A10" s="736" t="s">
        <v>0</v>
      </c>
      <c r="B10" s="666" t="s">
        <v>1039</v>
      </c>
      <c r="C10" s="791">
        <v>31800</v>
      </c>
      <c r="D10" s="792">
        <v>30911</v>
      </c>
      <c r="E10" s="793">
        <v>501</v>
      </c>
      <c r="F10" s="789">
        <v>388</v>
      </c>
      <c r="G10" s="748"/>
    </row>
    <row r="11" spans="1:7" ht="21.2" customHeight="1" thickBot="1">
      <c r="A11" s="737"/>
      <c r="B11" s="667" t="s">
        <v>1040</v>
      </c>
      <c r="C11" s="791">
        <v>18860</v>
      </c>
      <c r="D11" s="792">
        <v>17635</v>
      </c>
      <c r="E11" s="793">
        <v>476</v>
      </c>
      <c r="F11" s="789">
        <v>749</v>
      </c>
      <c r="G11" s="748"/>
    </row>
    <row r="12" spans="1:7" ht="21.2" customHeight="1" thickBot="1">
      <c r="A12" s="738"/>
      <c r="B12" s="668" t="s">
        <v>1041</v>
      </c>
      <c r="C12" s="791">
        <v>15435</v>
      </c>
      <c r="D12" s="792">
        <v>12696</v>
      </c>
      <c r="E12" s="793">
        <v>1695</v>
      </c>
      <c r="F12" s="789">
        <v>1044</v>
      </c>
      <c r="G12" s="748"/>
    </row>
    <row r="13" spans="1:7" ht="21.2" customHeight="1" thickBot="1">
      <c r="A13" s="701" t="s">
        <v>33</v>
      </c>
      <c r="B13" s="669" t="s">
        <v>994</v>
      </c>
      <c r="C13" s="791">
        <v>4059</v>
      </c>
      <c r="D13" s="792">
        <v>3507</v>
      </c>
      <c r="E13" s="793">
        <v>0</v>
      </c>
      <c r="F13" s="789">
        <v>552</v>
      </c>
      <c r="G13" s="748"/>
    </row>
    <row r="14" spans="1:7" ht="21.2" customHeight="1" thickBot="1">
      <c r="A14" s="701"/>
      <c r="B14" s="795" t="s">
        <v>1159</v>
      </c>
      <c r="C14" s="791">
        <v>1516</v>
      </c>
      <c r="D14" s="792">
        <v>1471</v>
      </c>
      <c r="E14" s="793">
        <v>0</v>
      </c>
      <c r="F14" s="789">
        <v>45</v>
      </c>
      <c r="G14" s="748"/>
    </row>
    <row r="15" spans="1:7" ht="21.2" customHeight="1" thickBot="1">
      <c r="A15" s="663" t="s">
        <v>122</v>
      </c>
      <c r="B15" s="672" t="s">
        <v>1080</v>
      </c>
      <c r="C15" s="791">
        <v>470</v>
      </c>
      <c r="D15" s="792">
        <v>424</v>
      </c>
      <c r="E15" s="793">
        <v>0</v>
      </c>
      <c r="F15" s="789">
        <v>46</v>
      </c>
      <c r="G15" s="748"/>
    </row>
    <row r="16" spans="1:7" ht="21.2" customHeight="1" thickBot="1">
      <c r="A16" s="653" t="s">
        <v>16</v>
      </c>
      <c r="B16" s="654" t="s">
        <v>1086</v>
      </c>
      <c r="C16" s="791">
        <v>4573</v>
      </c>
      <c r="D16" s="792">
        <v>3559</v>
      </c>
      <c r="E16" s="793">
        <v>765</v>
      </c>
      <c r="F16" s="789">
        <v>249</v>
      </c>
      <c r="G16" s="748"/>
    </row>
    <row r="17" spans="1:7" ht="21.2" customHeight="1" thickBot="1">
      <c r="A17" s="737"/>
      <c r="B17" s="667" t="s">
        <v>1046</v>
      </c>
      <c r="C17" s="791">
        <v>3044</v>
      </c>
      <c r="D17" s="792">
        <v>2319</v>
      </c>
      <c r="E17" s="793">
        <v>418</v>
      </c>
      <c r="F17" s="789">
        <v>307</v>
      </c>
      <c r="G17" s="748"/>
    </row>
    <row r="18" spans="1:7" ht="21.2" customHeight="1" thickBot="1">
      <c r="A18" s="658"/>
      <c r="B18" s="659" t="s">
        <v>1087</v>
      </c>
      <c r="C18" s="791">
        <v>18381</v>
      </c>
      <c r="D18" s="792">
        <v>14817</v>
      </c>
      <c r="E18" s="793">
        <v>2745</v>
      </c>
      <c r="F18" s="789">
        <v>819</v>
      </c>
      <c r="G18" s="748"/>
    </row>
    <row r="19" spans="1:7" ht="21.2" customHeight="1" thickBot="1">
      <c r="A19" s="709" t="s">
        <v>971</v>
      </c>
      <c r="B19" s="666" t="s">
        <v>995</v>
      </c>
      <c r="C19" s="791">
        <v>10203</v>
      </c>
      <c r="D19" s="792">
        <v>9506</v>
      </c>
      <c r="E19" s="793">
        <v>178</v>
      </c>
      <c r="F19" s="789">
        <v>519</v>
      </c>
      <c r="G19" s="748"/>
    </row>
    <row r="20" spans="1:7" ht="21.2" customHeight="1" thickBot="1">
      <c r="A20" s="701"/>
      <c r="B20" s="667" t="s">
        <v>996</v>
      </c>
      <c r="C20" s="791">
        <v>3612</v>
      </c>
      <c r="D20" s="792">
        <v>3501</v>
      </c>
      <c r="E20" s="793">
        <v>32</v>
      </c>
      <c r="F20" s="789">
        <v>79</v>
      </c>
      <c r="G20" s="748"/>
    </row>
    <row r="21" spans="1:7" ht="21.2" customHeight="1" thickBot="1">
      <c r="A21" s="701"/>
      <c r="B21" s="667" t="s">
        <v>997</v>
      </c>
      <c r="C21" s="791">
        <v>19246</v>
      </c>
      <c r="D21" s="792">
        <v>16877</v>
      </c>
      <c r="E21" s="793">
        <v>1308</v>
      </c>
      <c r="F21" s="789">
        <v>1061</v>
      </c>
      <c r="G21" s="748"/>
    </row>
    <row r="22" spans="1:7" ht="21.2" customHeight="1" thickBot="1">
      <c r="A22" s="701"/>
      <c r="B22" s="667" t="s">
        <v>998</v>
      </c>
      <c r="C22" s="791">
        <v>12501</v>
      </c>
      <c r="D22" s="792">
        <v>10453</v>
      </c>
      <c r="E22" s="793">
        <v>919</v>
      </c>
      <c r="F22" s="789">
        <v>1129</v>
      </c>
      <c r="G22" s="748"/>
    </row>
    <row r="23" spans="1:7" ht="21.2" customHeight="1" thickBot="1">
      <c r="A23" s="701"/>
      <c r="B23" s="667" t="s">
        <v>999</v>
      </c>
      <c r="C23" s="791">
        <v>10335</v>
      </c>
      <c r="D23" s="792">
        <v>9883</v>
      </c>
      <c r="E23" s="793">
        <v>272</v>
      </c>
      <c r="F23" s="789">
        <v>180</v>
      </c>
      <c r="G23" s="748"/>
    </row>
    <row r="24" spans="1:7" ht="21.2" customHeight="1" thickBot="1">
      <c r="A24" s="701"/>
      <c r="B24" s="659" t="s">
        <v>1000</v>
      </c>
      <c r="C24" s="791">
        <v>10925</v>
      </c>
      <c r="D24" s="792">
        <v>10019</v>
      </c>
      <c r="E24" s="793">
        <v>0</v>
      </c>
      <c r="F24" s="789">
        <v>906</v>
      </c>
      <c r="G24" s="748"/>
    </row>
    <row r="25" spans="1:7" ht="21.2" customHeight="1" thickBot="1">
      <c r="A25" s="701"/>
      <c r="B25" s="670" t="s">
        <v>1115</v>
      </c>
      <c r="C25" s="796">
        <v>12193</v>
      </c>
      <c r="D25" s="792">
        <v>11380</v>
      </c>
      <c r="E25" s="793">
        <v>273</v>
      </c>
      <c r="F25" s="789">
        <v>540</v>
      </c>
      <c r="G25" s="748"/>
    </row>
    <row r="26" spans="1:7" ht="21.2" customHeight="1" thickBot="1">
      <c r="A26" s="701"/>
      <c r="B26" s="667" t="s">
        <v>1002</v>
      </c>
      <c r="C26" s="791">
        <v>10216</v>
      </c>
      <c r="D26" s="792">
        <v>8788</v>
      </c>
      <c r="E26" s="793">
        <v>311</v>
      </c>
      <c r="F26" s="789">
        <v>1117</v>
      </c>
      <c r="G26" s="748"/>
    </row>
    <row r="27" spans="1:7" ht="21.2" customHeight="1" thickBot="1">
      <c r="A27" s="701"/>
      <c r="B27" s="667" t="s">
        <v>1003</v>
      </c>
      <c r="C27" s="791">
        <v>3942</v>
      </c>
      <c r="D27" s="792">
        <v>3772</v>
      </c>
      <c r="E27" s="793">
        <v>2</v>
      </c>
      <c r="F27" s="789">
        <v>168</v>
      </c>
      <c r="G27" s="748"/>
    </row>
    <row r="28" spans="1:7" ht="21.2" customHeight="1" thickBot="1">
      <c r="A28" s="701"/>
      <c r="B28" s="659" t="s">
        <v>1004</v>
      </c>
      <c r="C28" s="791">
        <v>10995</v>
      </c>
      <c r="D28" s="792">
        <v>9794</v>
      </c>
      <c r="E28" s="793">
        <v>165</v>
      </c>
      <c r="F28" s="789">
        <v>1036</v>
      </c>
      <c r="G28" s="748"/>
    </row>
    <row r="29" spans="1:7" ht="21.2" customHeight="1" thickBot="1">
      <c r="A29" s="701"/>
      <c r="B29" s="664" t="s">
        <v>597</v>
      </c>
      <c r="C29" s="791">
        <v>1171</v>
      </c>
      <c r="D29" s="792">
        <v>1128</v>
      </c>
      <c r="E29" s="793">
        <v>2</v>
      </c>
      <c r="F29" s="789">
        <v>41</v>
      </c>
      <c r="G29" s="748"/>
    </row>
    <row r="30" spans="1:7" ht="21.2" customHeight="1" thickBot="1">
      <c r="A30" s="710"/>
      <c r="B30" s="664" t="s">
        <v>596</v>
      </c>
      <c r="C30" s="791">
        <v>1017</v>
      </c>
      <c r="D30" s="792">
        <v>979</v>
      </c>
      <c r="E30" s="793">
        <v>0</v>
      </c>
      <c r="F30" s="789">
        <v>38</v>
      </c>
      <c r="G30" s="748"/>
    </row>
    <row r="31" spans="1:7" ht="21.2" customHeight="1" thickBot="1">
      <c r="A31" s="714" t="s">
        <v>474</v>
      </c>
      <c r="B31" s="669" t="s">
        <v>1005</v>
      </c>
      <c r="C31" s="791">
        <v>14068</v>
      </c>
      <c r="D31" s="792">
        <v>12658</v>
      </c>
      <c r="E31" s="793">
        <v>1196</v>
      </c>
      <c r="F31" s="789">
        <v>214</v>
      </c>
      <c r="G31" s="748"/>
    </row>
    <row r="32" spans="1:7" ht="21.2" customHeight="1" thickBot="1">
      <c r="A32" s="663" t="s">
        <v>31</v>
      </c>
      <c r="B32" s="672" t="s">
        <v>1006</v>
      </c>
      <c r="C32" s="796">
        <v>5875</v>
      </c>
      <c r="D32" s="792">
        <v>4524</v>
      </c>
      <c r="E32" s="793">
        <v>1119</v>
      </c>
      <c r="F32" s="789">
        <v>232</v>
      </c>
      <c r="G32" s="748"/>
    </row>
    <row r="33" spans="1:7" ht="21.2" customHeight="1" thickBot="1">
      <c r="A33" s="653" t="s">
        <v>30</v>
      </c>
      <c r="B33" s="654" t="s">
        <v>1007</v>
      </c>
      <c r="C33" s="791">
        <v>16749</v>
      </c>
      <c r="D33" s="792">
        <v>16018</v>
      </c>
      <c r="E33" s="793">
        <v>317</v>
      </c>
      <c r="F33" s="789">
        <v>414</v>
      </c>
      <c r="G33" s="748"/>
    </row>
    <row r="34" spans="1:7" ht="21.2" customHeight="1" thickBot="1">
      <c r="A34" s="737"/>
      <c r="B34" s="667" t="s">
        <v>1008</v>
      </c>
      <c r="C34" s="791">
        <v>13614</v>
      </c>
      <c r="D34" s="792">
        <v>12780</v>
      </c>
      <c r="E34" s="793">
        <v>389</v>
      </c>
      <c r="F34" s="789">
        <v>445</v>
      </c>
      <c r="G34" s="748"/>
    </row>
    <row r="35" spans="1:7" ht="21.2" customHeight="1" thickBot="1">
      <c r="A35" s="658"/>
      <c r="B35" s="659" t="s">
        <v>1009</v>
      </c>
      <c r="C35" s="791">
        <v>12359</v>
      </c>
      <c r="D35" s="792">
        <v>9965</v>
      </c>
      <c r="E35" s="793">
        <v>1861</v>
      </c>
      <c r="F35" s="789">
        <v>533</v>
      </c>
      <c r="G35" s="748"/>
    </row>
    <row r="36" spans="1:7" ht="21.2" customHeight="1" thickBot="1">
      <c r="A36" s="663" t="s">
        <v>29</v>
      </c>
      <c r="B36" s="664" t="s">
        <v>1010</v>
      </c>
      <c r="C36" s="791">
        <v>10920</v>
      </c>
      <c r="D36" s="792">
        <v>9584</v>
      </c>
      <c r="E36" s="793">
        <v>1108</v>
      </c>
      <c r="F36" s="789">
        <v>228</v>
      </c>
      <c r="G36" s="748"/>
    </row>
    <row r="37" spans="1:7" ht="21.2" customHeight="1" thickBot="1">
      <c r="A37" s="653" t="s">
        <v>2</v>
      </c>
      <c r="B37" s="654" t="s">
        <v>1048</v>
      </c>
      <c r="C37" s="791">
        <v>991</v>
      </c>
      <c r="D37" s="792">
        <v>991</v>
      </c>
      <c r="E37" s="793">
        <v>0</v>
      </c>
      <c r="F37" s="789">
        <v>0</v>
      </c>
      <c r="G37" s="748"/>
    </row>
    <row r="38" spans="1:7" ht="21.2" customHeight="1" thickBot="1">
      <c r="A38" s="737"/>
      <c r="B38" s="667" t="s">
        <v>1049</v>
      </c>
      <c r="C38" s="791">
        <v>8708</v>
      </c>
      <c r="D38" s="792">
        <v>8665</v>
      </c>
      <c r="E38" s="793">
        <v>14</v>
      </c>
      <c r="F38" s="789">
        <v>29</v>
      </c>
      <c r="G38" s="748"/>
    </row>
    <row r="39" spans="1:7" ht="21.2" customHeight="1" thickBot="1">
      <c r="A39" s="737"/>
      <c r="B39" s="667" t="s">
        <v>1050</v>
      </c>
      <c r="C39" s="791">
        <v>5946</v>
      </c>
      <c r="D39" s="792">
        <v>5756</v>
      </c>
      <c r="E39" s="793">
        <v>39</v>
      </c>
      <c r="F39" s="789">
        <v>151</v>
      </c>
      <c r="G39" s="748"/>
    </row>
    <row r="40" spans="1:7" ht="21.2" customHeight="1" thickBot="1">
      <c r="A40" s="737"/>
      <c r="B40" s="667" t="s">
        <v>1051</v>
      </c>
      <c r="C40" s="791">
        <v>7048</v>
      </c>
      <c r="D40" s="792">
        <v>6486</v>
      </c>
      <c r="E40" s="793">
        <v>316</v>
      </c>
      <c r="F40" s="789">
        <v>246</v>
      </c>
      <c r="G40" s="748"/>
    </row>
    <row r="41" spans="1:7" ht="21.2" customHeight="1" thickBot="1">
      <c r="A41" s="737"/>
      <c r="B41" s="667" t="s">
        <v>1052</v>
      </c>
      <c r="C41" s="791">
        <v>4647</v>
      </c>
      <c r="D41" s="792">
        <v>4573</v>
      </c>
      <c r="E41" s="793">
        <v>0</v>
      </c>
      <c r="F41" s="789">
        <v>74</v>
      </c>
      <c r="G41" s="748"/>
    </row>
    <row r="42" spans="1:7" ht="21.2" customHeight="1" thickBot="1">
      <c r="A42" s="658"/>
      <c r="B42" s="659" t="s">
        <v>1053</v>
      </c>
      <c r="C42" s="791">
        <v>3519</v>
      </c>
      <c r="D42" s="792">
        <v>3370</v>
      </c>
      <c r="E42" s="793">
        <v>111</v>
      </c>
      <c r="F42" s="789">
        <v>38</v>
      </c>
      <c r="G42" s="748"/>
    </row>
    <row r="43" spans="1:7" ht="21.2" customHeight="1" thickBot="1">
      <c r="A43" s="736" t="s">
        <v>3</v>
      </c>
      <c r="B43" s="666" t="s">
        <v>1011</v>
      </c>
      <c r="C43" s="791">
        <v>12751</v>
      </c>
      <c r="D43" s="792">
        <v>11162</v>
      </c>
      <c r="E43" s="793">
        <v>1102</v>
      </c>
      <c r="F43" s="789">
        <v>487</v>
      </c>
      <c r="G43" s="748"/>
    </row>
    <row r="44" spans="1:7" ht="21.2" customHeight="1" thickBot="1">
      <c r="A44" s="738"/>
      <c r="B44" s="668" t="s">
        <v>1012</v>
      </c>
      <c r="C44" s="791">
        <v>4388</v>
      </c>
      <c r="D44" s="792">
        <v>4118</v>
      </c>
      <c r="E44" s="793">
        <v>197</v>
      </c>
      <c r="F44" s="789">
        <v>73</v>
      </c>
      <c r="G44" s="748"/>
    </row>
    <row r="45" spans="1:7" ht="21.2" customHeight="1" thickBot="1">
      <c r="A45" s="663" t="s">
        <v>4</v>
      </c>
      <c r="B45" s="668" t="s">
        <v>1013</v>
      </c>
      <c r="C45" s="797">
        <v>9179</v>
      </c>
      <c r="D45" s="798">
        <v>7650</v>
      </c>
      <c r="E45" s="799">
        <v>740</v>
      </c>
      <c r="F45" s="800">
        <v>789</v>
      </c>
      <c r="G45" s="748"/>
    </row>
    <row r="46" spans="1:7" ht="21.2" customHeight="1" thickBot="1">
      <c r="A46" s="801" t="s">
        <v>475</v>
      </c>
      <c r="B46" s="654" t="s">
        <v>1054</v>
      </c>
      <c r="C46" s="788">
        <v>15879</v>
      </c>
      <c r="D46" s="792">
        <v>12797</v>
      </c>
      <c r="E46" s="790">
        <v>1598</v>
      </c>
      <c r="F46" s="789">
        <v>1484</v>
      </c>
      <c r="G46" s="748"/>
    </row>
    <row r="47" spans="1:7" ht="21.2" customHeight="1" thickBot="1">
      <c r="A47" s="802"/>
      <c r="B47" s="659" t="s">
        <v>1055</v>
      </c>
      <c r="C47" s="791">
        <v>1871</v>
      </c>
      <c r="D47" s="792">
        <v>1567</v>
      </c>
      <c r="E47" s="793">
        <v>224</v>
      </c>
      <c r="F47" s="789">
        <v>80</v>
      </c>
      <c r="G47" s="748"/>
    </row>
    <row r="48" spans="1:7" ht="21.2" customHeight="1" thickBot="1">
      <c r="A48" s="663" t="s">
        <v>20</v>
      </c>
      <c r="B48" s="664" t="s">
        <v>1014</v>
      </c>
      <c r="C48" s="791">
        <v>20497</v>
      </c>
      <c r="D48" s="792">
        <v>20057</v>
      </c>
      <c r="E48" s="793">
        <v>99</v>
      </c>
      <c r="F48" s="789">
        <v>341</v>
      </c>
      <c r="G48" s="748"/>
    </row>
    <row r="49" spans="1:7" ht="21.2" customHeight="1" thickBot="1">
      <c r="A49" s="653" t="s">
        <v>476</v>
      </c>
      <c r="B49" s="654" t="s">
        <v>1056</v>
      </c>
      <c r="C49" s="791">
        <v>19238</v>
      </c>
      <c r="D49" s="792">
        <v>17523</v>
      </c>
      <c r="E49" s="793">
        <v>984</v>
      </c>
      <c r="F49" s="789">
        <v>731</v>
      </c>
      <c r="G49" s="748"/>
    </row>
    <row r="50" spans="1:7" ht="21.2" customHeight="1" thickBot="1">
      <c r="A50" s="658"/>
      <c r="B50" s="659" t="s">
        <v>1057</v>
      </c>
      <c r="C50" s="791">
        <v>9674</v>
      </c>
      <c r="D50" s="792">
        <v>7766</v>
      </c>
      <c r="E50" s="793">
        <v>1299</v>
      </c>
      <c r="F50" s="789">
        <v>609</v>
      </c>
      <c r="G50" s="748"/>
    </row>
    <row r="51" spans="1:7" ht="21.2" customHeight="1" thickBot="1">
      <c r="A51" s="663" t="s">
        <v>22</v>
      </c>
      <c r="B51" s="664" t="s">
        <v>1015</v>
      </c>
      <c r="C51" s="791">
        <v>11006</v>
      </c>
      <c r="D51" s="792">
        <v>9647</v>
      </c>
      <c r="E51" s="793">
        <v>419</v>
      </c>
      <c r="F51" s="789">
        <v>940</v>
      </c>
      <c r="G51" s="748"/>
    </row>
    <row r="52" spans="1:7" ht="21.2" customHeight="1" thickBot="1">
      <c r="A52" s="663" t="s">
        <v>477</v>
      </c>
      <c r="B52" s="664" t="s">
        <v>1016</v>
      </c>
      <c r="C52" s="791">
        <v>7371</v>
      </c>
      <c r="D52" s="792">
        <v>5907</v>
      </c>
      <c r="E52" s="793">
        <v>676</v>
      </c>
      <c r="F52" s="789">
        <v>788</v>
      </c>
      <c r="G52" s="748"/>
    </row>
    <row r="53" spans="1:7" ht="21.2" customHeight="1" thickBot="1">
      <c r="A53" s="653" t="s">
        <v>478</v>
      </c>
      <c r="B53" s="654" t="s">
        <v>1017</v>
      </c>
      <c r="C53" s="791">
        <v>5760</v>
      </c>
      <c r="D53" s="792">
        <v>4360</v>
      </c>
      <c r="E53" s="793">
        <v>1203</v>
      </c>
      <c r="F53" s="789">
        <v>197</v>
      </c>
      <c r="G53" s="748"/>
    </row>
    <row r="54" spans="1:7" ht="21.2" customHeight="1" thickBot="1">
      <c r="A54" s="658"/>
      <c r="B54" s="659" t="s">
        <v>1018</v>
      </c>
      <c r="C54" s="791">
        <v>13342</v>
      </c>
      <c r="D54" s="792">
        <v>12179</v>
      </c>
      <c r="E54" s="793">
        <v>1006</v>
      </c>
      <c r="F54" s="789">
        <v>157</v>
      </c>
      <c r="G54" s="748"/>
    </row>
    <row r="55" spans="1:7" ht="21.2" customHeight="1" thickBot="1">
      <c r="A55" s="736" t="s">
        <v>479</v>
      </c>
      <c r="B55" s="666" t="s">
        <v>1059</v>
      </c>
      <c r="C55" s="791">
        <v>22626</v>
      </c>
      <c r="D55" s="792">
        <v>21429</v>
      </c>
      <c r="E55" s="793">
        <v>473</v>
      </c>
      <c r="F55" s="789">
        <v>724</v>
      </c>
      <c r="G55" s="748"/>
    </row>
    <row r="56" spans="1:7" ht="21.2" customHeight="1" thickBot="1">
      <c r="A56" s="737"/>
      <c r="B56" s="667" t="s">
        <v>1060</v>
      </c>
      <c r="C56" s="791">
        <v>12574</v>
      </c>
      <c r="D56" s="792">
        <v>11206</v>
      </c>
      <c r="E56" s="793">
        <v>849</v>
      </c>
      <c r="F56" s="789">
        <v>519</v>
      </c>
      <c r="G56" s="748"/>
    </row>
    <row r="57" spans="1:7" ht="21.2" customHeight="1" thickBot="1">
      <c r="A57" s="738"/>
      <c r="B57" s="668" t="s">
        <v>1061</v>
      </c>
      <c r="C57" s="791">
        <v>12992</v>
      </c>
      <c r="D57" s="792">
        <v>11361</v>
      </c>
      <c r="E57" s="793">
        <v>1225</v>
      </c>
      <c r="F57" s="789">
        <v>406</v>
      </c>
      <c r="G57" s="748"/>
    </row>
    <row r="58" spans="1:7" ht="21.2" customHeight="1" thickBot="1">
      <c r="A58" s="653" t="s">
        <v>1019</v>
      </c>
      <c r="B58" s="654" t="s">
        <v>1160</v>
      </c>
      <c r="C58" s="791">
        <v>10103</v>
      </c>
      <c r="D58" s="792">
        <v>9129</v>
      </c>
      <c r="E58" s="793">
        <v>654</v>
      </c>
      <c r="F58" s="789">
        <v>320</v>
      </c>
      <c r="G58" s="748"/>
    </row>
    <row r="59" spans="1:7" ht="21.2" customHeight="1" thickBot="1">
      <c r="A59" s="658"/>
      <c r="B59" s="803" t="s">
        <v>1161</v>
      </c>
      <c r="C59" s="796">
        <v>8958</v>
      </c>
      <c r="D59" s="792">
        <v>7823</v>
      </c>
      <c r="E59" s="793">
        <v>732</v>
      </c>
      <c r="F59" s="789">
        <v>403</v>
      </c>
      <c r="G59" s="748"/>
    </row>
    <row r="60" spans="1:7" ht="21.2" customHeight="1" thickBot="1">
      <c r="A60" s="663" t="s">
        <v>480</v>
      </c>
      <c r="B60" s="672" t="s">
        <v>1020</v>
      </c>
      <c r="C60" s="796">
        <v>6545</v>
      </c>
      <c r="D60" s="792">
        <v>5734</v>
      </c>
      <c r="E60" s="793">
        <v>505</v>
      </c>
      <c r="F60" s="789">
        <v>306</v>
      </c>
      <c r="G60" s="748"/>
    </row>
    <row r="61" spans="1:7" ht="21.2" customHeight="1" thickBot="1">
      <c r="A61" s="653" t="s">
        <v>7</v>
      </c>
      <c r="B61" s="654" t="s">
        <v>1090</v>
      </c>
      <c r="C61" s="791">
        <v>13572</v>
      </c>
      <c r="D61" s="792">
        <v>12986</v>
      </c>
      <c r="E61" s="793">
        <v>405</v>
      </c>
      <c r="F61" s="789">
        <v>181</v>
      </c>
      <c r="G61" s="748"/>
    </row>
    <row r="62" spans="1:7" ht="21.2" customHeight="1" thickBot="1">
      <c r="A62" s="740"/>
      <c r="B62" s="659" t="s">
        <v>1091</v>
      </c>
      <c r="C62" s="791">
        <v>9208</v>
      </c>
      <c r="D62" s="792">
        <v>9160</v>
      </c>
      <c r="E62" s="793">
        <v>30</v>
      </c>
      <c r="F62" s="789">
        <v>18</v>
      </c>
      <c r="G62" s="748"/>
    </row>
    <row r="63" spans="1:7" ht="21.2" customHeight="1" thickBot="1">
      <c r="A63" s="663" t="s">
        <v>481</v>
      </c>
      <c r="B63" s="664" t="s">
        <v>1021</v>
      </c>
      <c r="C63" s="791">
        <v>12819</v>
      </c>
      <c r="D63" s="792">
        <v>11494</v>
      </c>
      <c r="E63" s="793">
        <v>1093</v>
      </c>
      <c r="F63" s="789">
        <v>232</v>
      </c>
      <c r="G63" s="748"/>
    </row>
    <row r="64" spans="1:7" ht="21.2" customHeight="1" thickBot="1">
      <c r="A64" s="653" t="s">
        <v>8</v>
      </c>
      <c r="B64" s="654" t="s">
        <v>1022</v>
      </c>
      <c r="C64" s="791">
        <v>12409</v>
      </c>
      <c r="D64" s="792">
        <v>11046</v>
      </c>
      <c r="E64" s="793">
        <v>1140</v>
      </c>
      <c r="F64" s="789">
        <v>223</v>
      </c>
      <c r="G64" s="748"/>
    </row>
    <row r="65" spans="1:7" ht="21.2" customHeight="1" thickBot="1">
      <c r="A65" s="737"/>
      <c r="B65" s="667" t="s">
        <v>1023</v>
      </c>
      <c r="C65" s="791">
        <v>3820</v>
      </c>
      <c r="D65" s="792">
        <v>2947</v>
      </c>
      <c r="E65" s="793">
        <v>779</v>
      </c>
      <c r="F65" s="789">
        <v>94</v>
      </c>
      <c r="G65" s="748"/>
    </row>
    <row r="66" spans="1:7" ht="21.2" customHeight="1" thickBot="1">
      <c r="A66" s="658"/>
      <c r="B66" s="659" t="s">
        <v>1024</v>
      </c>
      <c r="C66" s="791">
        <v>4823</v>
      </c>
      <c r="D66" s="792">
        <v>3874</v>
      </c>
      <c r="E66" s="793">
        <v>591</v>
      </c>
      <c r="F66" s="789">
        <v>358</v>
      </c>
      <c r="G66" s="748"/>
    </row>
    <row r="67" spans="1:7" ht="21.2" customHeight="1" thickBot="1">
      <c r="A67" s="736" t="s">
        <v>9</v>
      </c>
      <c r="B67" s="666" t="s">
        <v>1092</v>
      </c>
      <c r="C67" s="791">
        <v>3024</v>
      </c>
      <c r="D67" s="792">
        <v>2704</v>
      </c>
      <c r="E67" s="793">
        <v>119</v>
      </c>
      <c r="F67" s="789">
        <v>201</v>
      </c>
      <c r="G67" s="748"/>
    </row>
    <row r="68" spans="1:7" ht="21.2" customHeight="1" thickBot="1">
      <c r="A68" s="737"/>
      <c r="B68" s="667" t="s">
        <v>1067</v>
      </c>
      <c r="C68" s="791">
        <v>18127</v>
      </c>
      <c r="D68" s="792">
        <v>16626</v>
      </c>
      <c r="E68" s="793">
        <v>1100</v>
      </c>
      <c r="F68" s="789">
        <v>401</v>
      </c>
      <c r="G68" s="748"/>
    </row>
    <row r="69" spans="1:7" ht="21.2" customHeight="1" thickBot="1">
      <c r="A69" s="737"/>
      <c r="B69" s="667" t="s">
        <v>1066</v>
      </c>
      <c r="C69" s="791">
        <v>3577</v>
      </c>
      <c r="D69" s="792">
        <v>3339</v>
      </c>
      <c r="E69" s="793">
        <v>94</v>
      </c>
      <c r="F69" s="789">
        <v>144</v>
      </c>
      <c r="G69" s="748"/>
    </row>
    <row r="70" spans="1:7" ht="21.2" customHeight="1" thickBot="1">
      <c r="A70" s="737"/>
      <c r="B70" s="667" t="s">
        <v>1069</v>
      </c>
      <c r="C70" s="791">
        <v>3620</v>
      </c>
      <c r="D70" s="792">
        <v>2427</v>
      </c>
      <c r="E70" s="793">
        <v>1008</v>
      </c>
      <c r="F70" s="789">
        <v>185</v>
      </c>
      <c r="G70" s="748"/>
    </row>
    <row r="71" spans="1:7" ht="21.2" customHeight="1" thickBot="1">
      <c r="A71" s="738"/>
      <c r="B71" s="668" t="s">
        <v>1070</v>
      </c>
      <c r="C71" s="791">
        <v>2197</v>
      </c>
      <c r="D71" s="792">
        <v>2071</v>
      </c>
      <c r="E71" s="793">
        <v>30</v>
      </c>
      <c r="F71" s="789">
        <v>96</v>
      </c>
      <c r="G71" s="748"/>
    </row>
    <row r="72" spans="1:7" ht="21.2" customHeight="1" thickBot="1">
      <c r="A72" s="653" t="s">
        <v>226</v>
      </c>
      <c r="B72" s="654" t="s">
        <v>1071</v>
      </c>
      <c r="C72" s="791">
        <v>14691</v>
      </c>
      <c r="D72" s="792">
        <v>13634</v>
      </c>
      <c r="E72" s="793">
        <v>671</v>
      </c>
      <c r="F72" s="789">
        <v>386</v>
      </c>
      <c r="G72" s="748"/>
    </row>
    <row r="73" spans="1:7" ht="21.2" customHeight="1" thickBot="1">
      <c r="A73" s="737"/>
      <c r="B73" s="667" t="s">
        <v>1072</v>
      </c>
      <c r="C73" s="791">
        <v>4717</v>
      </c>
      <c r="D73" s="792">
        <v>2838</v>
      </c>
      <c r="E73" s="793">
        <v>1793</v>
      </c>
      <c r="F73" s="789">
        <v>86</v>
      </c>
      <c r="G73" s="748"/>
    </row>
    <row r="74" spans="1:7" ht="21.2" customHeight="1" thickBot="1">
      <c r="A74" s="658"/>
      <c r="B74" s="659" t="s">
        <v>1073</v>
      </c>
      <c r="C74" s="791">
        <v>9958</v>
      </c>
      <c r="D74" s="792">
        <v>9246</v>
      </c>
      <c r="E74" s="793">
        <v>293</v>
      </c>
      <c r="F74" s="789">
        <v>419</v>
      </c>
      <c r="G74" s="748"/>
    </row>
    <row r="75" spans="1:7" ht="21.2" customHeight="1" thickBot="1">
      <c r="A75" s="663" t="s">
        <v>10</v>
      </c>
      <c r="B75" s="664" t="s">
        <v>1025</v>
      </c>
      <c r="C75" s="791">
        <v>17993</v>
      </c>
      <c r="D75" s="792">
        <v>14221</v>
      </c>
      <c r="E75" s="793">
        <v>1387</v>
      </c>
      <c r="F75" s="789">
        <v>2385</v>
      </c>
      <c r="G75" s="748"/>
    </row>
    <row r="76" spans="1:7" ht="21.2" customHeight="1" thickBot="1">
      <c r="A76" s="736" t="s">
        <v>11</v>
      </c>
      <c r="B76" s="666" t="s">
        <v>1026</v>
      </c>
      <c r="C76" s="791">
        <v>17799</v>
      </c>
      <c r="D76" s="792">
        <v>16423</v>
      </c>
      <c r="E76" s="793">
        <v>1052</v>
      </c>
      <c r="F76" s="789">
        <v>324</v>
      </c>
      <c r="G76" s="748"/>
    </row>
    <row r="77" spans="1:7" ht="21.2" customHeight="1" thickBot="1">
      <c r="A77" s="738"/>
      <c r="B77" s="668" t="s">
        <v>1027</v>
      </c>
      <c r="C77" s="791">
        <v>14047</v>
      </c>
      <c r="D77" s="792">
        <v>11197</v>
      </c>
      <c r="E77" s="793">
        <v>2280</v>
      </c>
      <c r="F77" s="789">
        <v>570</v>
      </c>
      <c r="G77" s="748"/>
    </row>
    <row r="78" spans="1:7" ht="21.2" customHeight="1" thickBot="1">
      <c r="A78" s="679" t="s">
        <v>1028</v>
      </c>
      <c r="B78" s="654" t="s">
        <v>1029</v>
      </c>
      <c r="C78" s="791">
        <v>23549</v>
      </c>
      <c r="D78" s="792">
        <v>21790</v>
      </c>
      <c r="E78" s="793">
        <v>826</v>
      </c>
      <c r="F78" s="789">
        <v>933</v>
      </c>
      <c r="G78" s="748"/>
    </row>
  </sheetData>
  <mergeCells count="21">
    <mergeCell ref="A67:A71"/>
    <mergeCell ref="A72:A74"/>
    <mergeCell ref="A76:A77"/>
    <mergeCell ref="A49:A50"/>
    <mergeCell ref="A53:A54"/>
    <mergeCell ref="A55:A57"/>
    <mergeCell ref="A58:A59"/>
    <mergeCell ref="A61:A62"/>
    <mergeCell ref="A64:A66"/>
    <mergeCell ref="A16:A18"/>
    <mergeCell ref="A19:A30"/>
    <mergeCell ref="A33:A35"/>
    <mergeCell ref="A37:A42"/>
    <mergeCell ref="A43:A44"/>
    <mergeCell ref="A46:A47"/>
    <mergeCell ref="A1:F1"/>
    <mergeCell ref="A4:A5"/>
    <mergeCell ref="A6:A7"/>
    <mergeCell ref="A8:A9"/>
    <mergeCell ref="A10:A12"/>
    <mergeCell ref="A13:A14"/>
  </mergeCells>
  <printOptions horizontalCentered="1"/>
  <pageMargins left="0.11811023622047245" right="0.51181102362204722" top="0.74803149606299213" bottom="0.55118110236220474" header="0.31496062992125984" footer="0.31496062992125984"/>
  <pageSetup paperSize="9" scale="75" orientation="portrait" r:id="rId1"/>
  <rowBreaks count="1" manualBreakCount="1">
    <brk id="45" max="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8081C-4064-43D9-9E72-9F9CB7C1A1B6}">
  <sheetPr>
    <tabColor rgb="FF339933"/>
    <pageSetUpPr fitToPage="1"/>
  </sheetPr>
  <dimension ref="A1:L35"/>
  <sheetViews>
    <sheetView rightToLeft="1" view="pageBreakPreview" zoomScaleNormal="100" zoomScaleSheetLayoutView="100" workbookViewId="0">
      <selection sqref="A1:L1"/>
    </sheetView>
  </sheetViews>
  <sheetFormatPr defaultColWidth="9" defaultRowHeight="23.25" customHeight="1"/>
  <cols>
    <col min="1" max="1" width="25.7109375" style="811" customWidth="1"/>
    <col min="2" max="12" width="11" style="812" customWidth="1"/>
    <col min="13" max="241" width="9" style="804"/>
    <col min="242" max="242" width="13" style="804" bestFit="1" customWidth="1"/>
    <col min="243" max="243" width="12.7109375" style="804" customWidth="1"/>
    <col min="244" max="244" width="9" style="804"/>
    <col min="245" max="245" width="7.7109375" style="804" customWidth="1"/>
    <col min="246" max="246" width="7.85546875" style="804" customWidth="1"/>
    <col min="247" max="247" width="8.7109375" style="804" customWidth="1"/>
    <col min="248" max="248" width="9.28515625" style="804" customWidth="1"/>
    <col min="249" max="249" width="9.7109375" style="804" customWidth="1"/>
    <col min="250" max="250" width="11.140625" style="804" customWidth="1"/>
    <col min="251" max="252" width="6.85546875" style="804" bestFit="1" customWidth="1"/>
    <col min="253" max="253" width="9.5703125" style="804" customWidth="1"/>
    <col min="254" max="254" width="6.85546875" style="804" customWidth="1"/>
    <col min="255" max="255" width="7.140625" style="804" customWidth="1"/>
    <col min="256" max="256" width="7.28515625" style="804" customWidth="1"/>
    <col min="257" max="257" width="7.5703125" style="804" customWidth="1"/>
    <col min="258" max="258" width="8.42578125" style="804" customWidth="1"/>
    <col min="259" max="497" width="9" style="804"/>
    <col min="498" max="498" width="13" style="804" bestFit="1" customWidth="1"/>
    <col min="499" max="499" width="12.7109375" style="804" customWidth="1"/>
    <col min="500" max="500" width="9" style="804"/>
    <col min="501" max="501" width="7.7109375" style="804" customWidth="1"/>
    <col min="502" max="502" width="7.85546875" style="804" customWidth="1"/>
    <col min="503" max="503" width="8.7109375" style="804" customWidth="1"/>
    <col min="504" max="504" width="9.28515625" style="804" customWidth="1"/>
    <col min="505" max="505" width="9.7109375" style="804" customWidth="1"/>
    <col min="506" max="506" width="11.140625" style="804" customWidth="1"/>
    <col min="507" max="508" width="6.85546875" style="804" bestFit="1" customWidth="1"/>
    <col min="509" max="509" width="9.5703125" style="804" customWidth="1"/>
    <col min="510" max="510" width="6.85546875" style="804" customWidth="1"/>
    <col min="511" max="511" width="7.140625" style="804" customWidth="1"/>
    <col min="512" max="512" width="7.28515625" style="804" customWidth="1"/>
    <col min="513" max="513" width="7.5703125" style="804" customWidth="1"/>
    <col min="514" max="514" width="8.42578125" style="804" customWidth="1"/>
    <col min="515" max="753" width="9" style="804"/>
    <col min="754" max="754" width="13" style="804" bestFit="1" customWidth="1"/>
    <col min="755" max="755" width="12.7109375" style="804" customWidth="1"/>
    <col min="756" max="756" width="9" style="804"/>
    <col min="757" max="757" width="7.7109375" style="804" customWidth="1"/>
    <col min="758" max="758" width="7.85546875" style="804" customWidth="1"/>
    <col min="759" max="759" width="8.7109375" style="804" customWidth="1"/>
    <col min="760" max="760" width="9.28515625" style="804" customWidth="1"/>
    <col min="761" max="761" width="9.7109375" style="804" customWidth="1"/>
    <col min="762" max="762" width="11.140625" style="804" customWidth="1"/>
    <col min="763" max="764" width="6.85546875" style="804" bestFit="1" customWidth="1"/>
    <col min="765" max="765" width="9.5703125" style="804" customWidth="1"/>
    <col min="766" max="766" width="6.85546875" style="804" customWidth="1"/>
    <col min="767" max="767" width="7.140625" style="804" customWidth="1"/>
    <col min="768" max="768" width="7.28515625" style="804" customWidth="1"/>
    <col min="769" max="769" width="7.5703125" style="804" customWidth="1"/>
    <col min="770" max="770" width="8.42578125" style="804" customWidth="1"/>
    <col min="771" max="1009" width="9" style="804"/>
    <col min="1010" max="1010" width="13" style="804" bestFit="1" customWidth="1"/>
    <col min="1011" max="1011" width="12.7109375" style="804" customWidth="1"/>
    <col min="1012" max="1012" width="9" style="804"/>
    <col min="1013" max="1013" width="7.7109375" style="804" customWidth="1"/>
    <col min="1014" max="1014" width="7.85546875" style="804" customWidth="1"/>
    <col min="1015" max="1015" width="8.7109375" style="804" customWidth="1"/>
    <col min="1016" max="1016" width="9.28515625" style="804" customWidth="1"/>
    <col min="1017" max="1017" width="9.7109375" style="804" customWidth="1"/>
    <col min="1018" max="1018" width="11.140625" style="804" customWidth="1"/>
    <col min="1019" max="1020" width="6.85546875" style="804" bestFit="1" customWidth="1"/>
    <col min="1021" max="1021" width="9.5703125" style="804" customWidth="1"/>
    <col min="1022" max="1022" width="6.85546875" style="804" customWidth="1"/>
    <col min="1023" max="1023" width="7.140625" style="804" customWidth="1"/>
    <col min="1024" max="1024" width="7.28515625" style="804" customWidth="1"/>
    <col min="1025" max="1025" width="7.5703125" style="804" customWidth="1"/>
    <col min="1026" max="1026" width="8.42578125" style="804" customWidth="1"/>
    <col min="1027" max="1265" width="9" style="804"/>
    <col min="1266" max="1266" width="13" style="804" bestFit="1" customWidth="1"/>
    <col min="1267" max="1267" width="12.7109375" style="804" customWidth="1"/>
    <col min="1268" max="1268" width="9" style="804"/>
    <col min="1269" max="1269" width="7.7109375" style="804" customWidth="1"/>
    <col min="1270" max="1270" width="7.85546875" style="804" customWidth="1"/>
    <col min="1271" max="1271" width="8.7109375" style="804" customWidth="1"/>
    <col min="1272" max="1272" width="9.28515625" style="804" customWidth="1"/>
    <col min="1273" max="1273" width="9.7109375" style="804" customWidth="1"/>
    <col min="1274" max="1274" width="11.140625" style="804" customWidth="1"/>
    <col min="1275" max="1276" width="6.85546875" style="804" bestFit="1" customWidth="1"/>
    <col min="1277" max="1277" width="9.5703125" style="804" customWidth="1"/>
    <col min="1278" max="1278" width="6.85546875" style="804" customWidth="1"/>
    <col min="1279" max="1279" width="7.140625" style="804" customWidth="1"/>
    <col min="1280" max="1280" width="7.28515625" style="804" customWidth="1"/>
    <col min="1281" max="1281" width="7.5703125" style="804" customWidth="1"/>
    <col min="1282" max="1282" width="8.42578125" style="804" customWidth="1"/>
    <col min="1283" max="1521" width="9" style="804"/>
    <col min="1522" max="1522" width="13" style="804" bestFit="1" customWidth="1"/>
    <col min="1523" max="1523" width="12.7109375" style="804" customWidth="1"/>
    <col min="1524" max="1524" width="9" style="804"/>
    <col min="1525" max="1525" width="7.7109375" style="804" customWidth="1"/>
    <col min="1526" max="1526" width="7.85546875" style="804" customWidth="1"/>
    <col min="1527" max="1527" width="8.7109375" style="804" customWidth="1"/>
    <col min="1528" max="1528" width="9.28515625" style="804" customWidth="1"/>
    <col min="1529" max="1529" width="9.7109375" style="804" customWidth="1"/>
    <col min="1530" max="1530" width="11.140625" style="804" customWidth="1"/>
    <col min="1531" max="1532" width="6.85546875" style="804" bestFit="1" customWidth="1"/>
    <col min="1533" max="1533" width="9.5703125" style="804" customWidth="1"/>
    <col min="1534" max="1534" width="6.85546875" style="804" customWidth="1"/>
    <col min="1535" max="1535" width="7.140625" style="804" customWidth="1"/>
    <col min="1536" max="1536" width="7.28515625" style="804" customWidth="1"/>
    <col min="1537" max="1537" width="7.5703125" style="804" customWidth="1"/>
    <col min="1538" max="1538" width="8.42578125" style="804" customWidth="1"/>
    <col min="1539" max="1777" width="9" style="804"/>
    <col min="1778" max="1778" width="13" style="804" bestFit="1" customWidth="1"/>
    <col min="1779" max="1779" width="12.7109375" style="804" customWidth="1"/>
    <col min="1780" max="1780" width="9" style="804"/>
    <col min="1781" max="1781" width="7.7109375" style="804" customWidth="1"/>
    <col min="1782" max="1782" width="7.85546875" style="804" customWidth="1"/>
    <col min="1783" max="1783" width="8.7109375" style="804" customWidth="1"/>
    <col min="1784" max="1784" width="9.28515625" style="804" customWidth="1"/>
    <col min="1785" max="1785" width="9.7109375" style="804" customWidth="1"/>
    <col min="1786" max="1786" width="11.140625" style="804" customWidth="1"/>
    <col min="1787" max="1788" width="6.85546875" style="804" bestFit="1" customWidth="1"/>
    <col min="1789" max="1789" width="9.5703125" style="804" customWidth="1"/>
    <col min="1790" max="1790" width="6.85546875" style="804" customWidth="1"/>
    <col min="1791" max="1791" width="7.140625" style="804" customWidth="1"/>
    <col min="1792" max="1792" width="7.28515625" style="804" customWidth="1"/>
    <col min="1793" max="1793" width="7.5703125" style="804" customWidth="1"/>
    <col min="1794" max="1794" width="8.42578125" style="804" customWidth="1"/>
    <col min="1795" max="2033" width="9" style="804"/>
    <col min="2034" max="2034" width="13" style="804" bestFit="1" customWidth="1"/>
    <col min="2035" max="2035" width="12.7109375" style="804" customWidth="1"/>
    <col min="2036" max="2036" width="9" style="804"/>
    <col min="2037" max="2037" width="7.7109375" style="804" customWidth="1"/>
    <col min="2038" max="2038" width="7.85546875" style="804" customWidth="1"/>
    <col min="2039" max="2039" width="8.7109375" style="804" customWidth="1"/>
    <col min="2040" max="2040" width="9.28515625" style="804" customWidth="1"/>
    <col min="2041" max="2041" width="9.7109375" style="804" customWidth="1"/>
    <col min="2042" max="2042" width="11.140625" style="804" customWidth="1"/>
    <col min="2043" max="2044" width="6.85546875" style="804" bestFit="1" customWidth="1"/>
    <col min="2045" max="2045" width="9.5703125" style="804" customWidth="1"/>
    <col min="2046" max="2046" width="6.85546875" style="804" customWidth="1"/>
    <col min="2047" max="2047" width="7.140625" style="804" customWidth="1"/>
    <col min="2048" max="2048" width="7.28515625" style="804" customWidth="1"/>
    <col min="2049" max="2049" width="7.5703125" style="804" customWidth="1"/>
    <col min="2050" max="2050" width="8.42578125" style="804" customWidth="1"/>
    <col min="2051" max="2289" width="9" style="804"/>
    <col min="2290" max="2290" width="13" style="804" bestFit="1" customWidth="1"/>
    <col min="2291" max="2291" width="12.7109375" style="804" customWidth="1"/>
    <col min="2292" max="2292" width="9" style="804"/>
    <col min="2293" max="2293" width="7.7109375" style="804" customWidth="1"/>
    <col min="2294" max="2294" width="7.85546875" style="804" customWidth="1"/>
    <col min="2295" max="2295" width="8.7109375" style="804" customWidth="1"/>
    <col min="2296" max="2296" width="9.28515625" style="804" customWidth="1"/>
    <col min="2297" max="2297" width="9.7109375" style="804" customWidth="1"/>
    <col min="2298" max="2298" width="11.140625" style="804" customWidth="1"/>
    <col min="2299" max="2300" width="6.85546875" style="804" bestFit="1" customWidth="1"/>
    <col min="2301" max="2301" width="9.5703125" style="804" customWidth="1"/>
    <col min="2302" max="2302" width="6.85546875" style="804" customWidth="1"/>
    <col min="2303" max="2303" width="7.140625" style="804" customWidth="1"/>
    <col min="2304" max="2304" width="7.28515625" style="804" customWidth="1"/>
    <col min="2305" max="2305" width="7.5703125" style="804" customWidth="1"/>
    <col min="2306" max="2306" width="8.42578125" style="804" customWidth="1"/>
    <col min="2307" max="2545" width="9" style="804"/>
    <col min="2546" max="2546" width="13" style="804" bestFit="1" customWidth="1"/>
    <col min="2547" max="2547" width="12.7109375" style="804" customWidth="1"/>
    <col min="2548" max="2548" width="9" style="804"/>
    <col min="2549" max="2549" width="7.7109375" style="804" customWidth="1"/>
    <col min="2550" max="2550" width="7.85546875" style="804" customWidth="1"/>
    <col min="2551" max="2551" width="8.7109375" style="804" customWidth="1"/>
    <col min="2552" max="2552" width="9.28515625" style="804" customWidth="1"/>
    <col min="2553" max="2553" width="9.7109375" style="804" customWidth="1"/>
    <col min="2554" max="2554" width="11.140625" style="804" customWidth="1"/>
    <col min="2555" max="2556" width="6.85546875" style="804" bestFit="1" customWidth="1"/>
    <col min="2557" max="2557" width="9.5703125" style="804" customWidth="1"/>
    <col min="2558" max="2558" width="6.85546875" style="804" customWidth="1"/>
    <col min="2559" max="2559" width="7.140625" style="804" customWidth="1"/>
    <col min="2560" max="2560" width="7.28515625" style="804" customWidth="1"/>
    <col min="2561" max="2561" width="7.5703125" style="804" customWidth="1"/>
    <col min="2562" max="2562" width="8.42578125" style="804" customWidth="1"/>
    <col min="2563" max="2801" width="9" style="804"/>
    <col min="2802" max="2802" width="13" style="804" bestFit="1" customWidth="1"/>
    <col min="2803" max="2803" width="12.7109375" style="804" customWidth="1"/>
    <col min="2804" max="2804" width="9" style="804"/>
    <col min="2805" max="2805" width="7.7109375" style="804" customWidth="1"/>
    <col min="2806" max="2806" width="7.85546875" style="804" customWidth="1"/>
    <col min="2807" max="2807" width="8.7109375" style="804" customWidth="1"/>
    <col min="2808" max="2808" width="9.28515625" style="804" customWidth="1"/>
    <col min="2809" max="2809" width="9.7109375" style="804" customWidth="1"/>
    <col min="2810" max="2810" width="11.140625" style="804" customWidth="1"/>
    <col min="2811" max="2812" width="6.85546875" style="804" bestFit="1" customWidth="1"/>
    <col min="2813" max="2813" width="9.5703125" style="804" customWidth="1"/>
    <col min="2814" max="2814" width="6.85546875" style="804" customWidth="1"/>
    <col min="2815" max="2815" width="7.140625" style="804" customWidth="1"/>
    <col min="2816" max="2816" width="7.28515625" style="804" customWidth="1"/>
    <col min="2817" max="2817" width="7.5703125" style="804" customWidth="1"/>
    <col min="2818" max="2818" width="8.42578125" style="804" customWidth="1"/>
    <col min="2819" max="3057" width="9" style="804"/>
    <col min="3058" max="3058" width="13" style="804" bestFit="1" customWidth="1"/>
    <col min="3059" max="3059" width="12.7109375" style="804" customWidth="1"/>
    <col min="3060" max="3060" width="9" style="804"/>
    <col min="3061" max="3061" width="7.7109375" style="804" customWidth="1"/>
    <col min="3062" max="3062" width="7.85546875" style="804" customWidth="1"/>
    <col min="3063" max="3063" width="8.7109375" style="804" customWidth="1"/>
    <col min="3064" max="3064" width="9.28515625" style="804" customWidth="1"/>
    <col min="3065" max="3065" width="9.7109375" style="804" customWidth="1"/>
    <col min="3066" max="3066" width="11.140625" style="804" customWidth="1"/>
    <col min="3067" max="3068" width="6.85546875" style="804" bestFit="1" customWidth="1"/>
    <col min="3069" max="3069" width="9.5703125" style="804" customWidth="1"/>
    <col min="3070" max="3070" width="6.85546875" style="804" customWidth="1"/>
    <col min="3071" max="3071" width="7.140625" style="804" customWidth="1"/>
    <col min="3072" max="3072" width="7.28515625" style="804" customWidth="1"/>
    <col min="3073" max="3073" width="7.5703125" style="804" customWidth="1"/>
    <col min="3074" max="3074" width="8.42578125" style="804" customWidth="1"/>
    <col min="3075" max="3313" width="9" style="804"/>
    <col min="3314" max="3314" width="13" style="804" bestFit="1" customWidth="1"/>
    <col min="3315" max="3315" width="12.7109375" style="804" customWidth="1"/>
    <col min="3316" max="3316" width="9" style="804"/>
    <col min="3317" max="3317" width="7.7109375" style="804" customWidth="1"/>
    <col min="3318" max="3318" width="7.85546875" style="804" customWidth="1"/>
    <col min="3319" max="3319" width="8.7109375" style="804" customWidth="1"/>
    <col min="3320" max="3320" width="9.28515625" style="804" customWidth="1"/>
    <col min="3321" max="3321" width="9.7109375" style="804" customWidth="1"/>
    <col min="3322" max="3322" width="11.140625" style="804" customWidth="1"/>
    <col min="3323" max="3324" width="6.85546875" style="804" bestFit="1" customWidth="1"/>
    <col min="3325" max="3325" width="9.5703125" style="804" customWidth="1"/>
    <col min="3326" max="3326" width="6.85546875" style="804" customWidth="1"/>
    <col min="3327" max="3327" width="7.140625" style="804" customWidth="1"/>
    <col min="3328" max="3328" width="7.28515625" style="804" customWidth="1"/>
    <col min="3329" max="3329" width="7.5703125" style="804" customWidth="1"/>
    <col min="3330" max="3330" width="8.42578125" style="804" customWidth="1"/>
    <col min="3331" max="3569" width="9" style="804"/>
    <col min="3570" max="3570" width="13" style="804" bestFit="1" customWidth="1"/>
    <col min="3571" max="3571" width="12.7109375" style="804" customWidth="1"/>
    <col min="3572" max="3572" width="9" style="804"/>
    <col min="3573" max="3573" width="7.7109375" style="804" customWidth="1"/>
    <col min="3574" max="3574" width="7.85546875" style="804" customWidth="1"/>
    <col min="3575" max="3575" width="8.7109375" style="804" customWidth="1"/>
    <col min="3576" max="3576" width="9.28515625" style="804" customWidth="1"/>
    <col min="3577" max="3577" width="9.7109375" style="804" customWidth="1"/>
    <col min="3578" max="3578" width="11.140625" style="804" customWidth="1"/>
    <col min="3579" max="3580" width="6.85546875" style="804" bestFit="1" customWidth="1"/>
    <col min="3581" max="3581" width="9.5703125" style="804" customWidth="1"/>
    <col min="3582" max="3582" width="6.85546875" style="804" customWidth="1"/>
    <col min="3583" max="3583" width="7.140625" style="804" customWidth="1"/>
    <col min="3584" max="3584" width="7.28515625" style="804" customWidth="1"/>
    <col min="3585" max="3585" width="7.5703125" style="804" customWidth="1"/>
    <col min="3586" max="3586" width="8.42578125" style="804" customWidth="1"/>
    <col min="3587" max="3825" width="9" style="804"/>
    <col min="3826" max="3826" width="13" style="804" bestFit="1" customWidth="1"/>
    <col min="3827" max="3827" width="12.7109375" style="804" customWidth="1"/>
    <col min="3828" max="3828" width="9" style="804"/>
    <col min="3829" max="3829" width="7.7109375" style="804" customWidth="1"/>
    <col min="3830" max="3830" width="7.85546875" style="804" customWidth="1"/>
    <col min="3831" max="3831" width="8.7109375" style="804" customWidth="1"/>
    <col min="3832" max="3832" width="9.28515625" style="804" customWidth="1"/>
    <col min="3833" max="3833" width="9.7109375" style="804" customWidth="1"/>
    <col min="3834" max="3834" width="11.140625" style="804" customWidth="1"/>
    <col min="3835" max="3836" width="6.85546875" style="804" bestFit="1" customWidth="1"/>
    <col min="3837" max="3837" width="9.5703125" style="804" customWidth="1"/>
    <col min="3838" max="3838" width="6.85546875" style="804" customWidth="1"/>
    <col min="3839" max="3839" width="7.140625" style="804" customWidth="1"/>
    <col min="3840" max="3840" width="7.28515625" style="804" customWidth="1"/>
    <col min="3841" max="3841" width="7.5703125" style="804" customWidth="1"/>
    <col min="3842" max="3842" width="8.42578125" style="804" customWidth="1"/>
    <col min="3843" max="4081" width="9" style="804"/>
    <col min="4082" max="4082" width="13" style="804" bestFit="1" customWidth="1"/>
    <col min="4083" max="4083" width="12.7109375" style="804" customWidth="1"/>
    <col min="4084" max="4084" width="9" style="804"/>
    <col min="4085" max="4085" width="7.7109375" style="804" customWidth="1"/>
    <col min="4086" max="4086" width="7.85546875" style="804" customWidth="1"/>
    <col min="4087" max="4087" width="8.7109375" style="804" customWidth="1"/>
    <col min="4088" max="4088" width="9.28515625" style="804" customWidth="1"/>
    <col min="4089" max="4089" width="9.7109375" style="804" customWidth="1"/>
    <col min="4090" max="4090" width="11.140625" style="804" customWidth="1"/>
    <col min="4091" max="4092" width="6.85546875" style="804" bestFit="1" customWidth="1"/>
    <col min="4093" max="4093" width="9.5703125" style="804" customWidth="1"/>
    <col min="4094" max="4094" width="6.85546875" style="804" customWidth="1"/>
    <col min="4095" max="4095" width="7.140625" style="804" customWidth="1"/>
    <col min="4096" max="4096" width="7.28515625" style="804" customWidth="1"/>
    <col min="4097" max="4097" width="7.5703125" style="804" customWidth="1"/>
    <col min="4098" max="4098" width="8.42578125" style="804" customWidth="1"/>
    <col min="4099" max="4337" width="9" style="804"/>
    <col min="4338" max="4338" width="13" style="804" bestFit="1" customWidth="1"/>
    <col min="4339" max="4339" width="12.7109375" style="804" customWidth="1"/>
    <col min="4340" max="4340" width="9" style="804"/>
    <col min="4341" max="4341" width="7.7109375" style="804" customWidth="1"/>
    <col min="4342" max="4342" width="7.85546875" style="804" customWidth="1"/>
    <col min="4343" max="4343" width="8.7109375" style="804" customWidth="1"/>
    <col min="4344" max="4344" width="9.28515625" style="804" customWidth="1"/>
    <col min="4345" max="4345" width="9.7109375" style="804" customWidth="1"/>
    <col min="4346" max="4346" width="11.140625" style="804" customWidth="1"/>
    <col min="4347" max="4348" width="6.85546875" style="804" bestFit="1" customWidth="1"/>
    <col min="4349" max="4349" width="9.5703125" style="804" customWidth="1"/>
    <col min="4350" max="4350" width="6.85546875" style="804" customWidth="1"/>
    <col min="4351" max="4351" width="7.140625" style="804" customWidth="1"/>
    <col min="4352" max="4352" width="7.28515625" style="804" customWidth="1"/>
    <col min="4353" max="4353" width="7.5703125" style="804" customWidth="1"/>
    <col min="4354" max="4354" width="8.42578125" style="804" customWidth="1"/>
    <col min="4355" max="4593" width="9" style="804"/>
    <col min="4594" max="4594" width="13" style="804" bestFit="1" customWidth="1"/>
    <col min="4595" max="4595" width="12.7109375" style="804" customWidth="1"/>
    <col min="4596" max="4596" width="9" style="804"/>
    <col min="4597" max="4597" width="7.7109375" style="804" customWidth="1"/>
    <col min="4598" max="4598" width="7.85546875" style="804" customWidth="1"/>
    <col min="4599" max="4599" width="8.7109375" style="804" customWidth="1"/>
    <col min="4600" max="4600" width="9.28515625" style="804" customWidth="1"/>
    <col min="4601" max="4601" width="9.7109375" style="804" customWidth="1"/>
    <col min="4602" max="4602" width="11.140625" style="804" customWidth="1"/>
    <col min="4603" max="4604" width="6.85546875" style="804" bestFit="1" customWidth="1"/>
    <col min="4605" max="4605" width="9.5703125" style="804" customWidth="1"/>
    <col min="4606" max="4606" width="6.85546875" style="804" customWidth="1"/>
    <col min="4607" max="4607" width="7.140625" style="804" customWidth="1"/>
    <col min="4608" max="4608" width="7.28515625" style="804" customWidth="1"/>
    <col min="4609" max="4609" width="7.5703125" style="804" customWidth="1"/>
    <col min="4610" max="4610" width="8.42578125" style="804" customWidth="1"/>
    <col min="4611" max="4849" width="9" style="804"/>
    <col min="4850" max="4850" width="13" style="804" bestFit="1" customWidth="1"/>
    <col min="4851" max="4851" width="12.7109375" style="804" customWidth="1"/>
    <col min="4852" max="4852" width="9" style="804"/>
    <col min="4853" max="4853" width="7.7109375" style="804" customWidth="1"/>
    <col min="4854" max="4854" width="7.85546875" style="804" customWidth="1"/>
    <col min="4855" max="4855" width="8.7109375" style="804" customWidth="1"/>
    <col min="4856" max="4856" width="9.28515625" style="804" customWidth="1"/>
    <col min="4857" max="4857" width="9.7109375" style="804" customWidth="1"/>
    <col min="4858" max="4858" width="11.140625" style="804" customWidth="1"/>
    <col min="4859" max="4860" width="6.85546875" style="804" bestFit="1" customWidth="1"/>
    <col min="4861" max="4861" width="9.5703125" style="804" customWidth="1"/>
    <col min="4862" max="4862" width="6.85546875" style="804" customWidth="1"/>
    <col min="4863" max="4863" width="7.140625" style="804" customWidth="1"/>
    <col min="4864" max="4864" width="7.28515625" style="804" customWidth="1"/>
    <col min="4865" max="4865" width="7.5703125" style="804" customWidth="1"/>
    <col min="4866" max="4866" width="8.42578125" style="804" customWidth="1"/>
    <col min="4867" max="5105" width="9" style="804"/>
    <col min="5106" max="5106" width="13" style="804" bestFit="1" customWidth="1"/>
    <col min="5107" max="5107" width="12.7109375" style="804" customWidth="1"/>
    <col min="5108" max="5108" width="9" style="804"/>
    <col min="5109" max="5109" width="7.7109375" style="804" customWidth="1"/>
    <col min="5110" max="5110" width="7.85546875" style="804" customWidth="1"/>
    <col min="5111" max="5111" width="8.7109375" style="804" customWidth="1"/>
    <col min="5112" max="5112" width="9.28515625" style="804" customWidth="1"/>
    <col min="5113" max="5113" width="9.7109375" style="804" customWidth="1"/>
    <col min="5114" max="5114" width="11.140625" style="804" customWidth="1"/>
    <col min="5115" max="5116" width="6.85546875" style="804" bestFit="1" customWidth="1"/>
    <col min="5117" max="5117" width="9.5703125" style="804" customWidth="1"/>
    <col min="5118" max="5118" width="6.85546875" style="804" customWidth="1"/>
    <col min="5119" max="5119" width="7.140625" style="804" customWidth="1"/>
    <col min="5120" max="5120" width="7.28515625" style="804" customWidth="1"/>
    <col min="5121" max="5121" width="7.5703125" style="804" customWidth="1"/>
    <col min="5122" max="5122" width="8.42578125" style="804" customWidth="1"/>
    <col min="5123" max="5361" width="9" style="804"/>
    <col min="5362" max="5362" width="13" style="804" bestFit="1" customWidth="1"/>
    <col min="5363" max="5363" width="12.7109375" style="804" customWidth="1"/>
    <col min="5364" max="5364" width="9" style="804"/>
    <col min="5365" max="5365" width="7.7109375" style="804" customWidth="1"/>
    <col min="5366" max="5366" width="7.85546875" style="804" customWidth="1"/>
    <col min="5367" max="5367" width="8.7109375" style="804" customWidth="1"/>
    <col min="5368" max="5368" width="9.28515625" style="804" customWidth="1"/>
    <col min="5369" max="5369" width="9.7109375" style="804" customWidth="1"/>
    <col min="5370" max="5370" width="11.140625" style="804" customWidth="1"/>
    <col min="5371" max="5372" width="6.85546875" style="804" bestFit="1" customWidth="1"/>
    <col min="5373" max="5373" width="9.5703125" style="804" customWidth="1"/>
    <col min="5374" max="5374" width="6.85546875" style="804" customWidth="1"/>
    <col min="5375" max="5375" width="7.140625" style="804" customWidth="1"/>
    <col min="5376" max="5376" width="7.28515625" style="804" customWidth="1"/>
    <col min="5377" max="5377" width="7.5703125" style="804" customWidth="1"/>
    <col min="5378" max="5378" width="8.42578125" style="804" customWidth="1"/>
    <col min="5379" max="5617" width="9" style="804"/>
    <col min="5618" max="5618" width="13" style="804" bestFit="1" customWidth="1"/>
    <col min="5619" max="5619" width="12.7109375" style="804" customWidth="1"/>
    <col min="5620" max="5620" width="9" style="804"/>
    <col min="5621" max="5621" width="7.7109375" style="804" customWidth="1"/>
    <col min="5622" max="5622" width="7.85546875" style="804" customWidth="1"/>
    <col min="5623" max="5623" width="8.7109375" style="804" customWidth="1"/>
    <col min="5624" max="5624" width="9.28515625" style="804" customWidth="1"/>
    <col min="5625" max="5625" width="9.7109375" style="804" customWidth="1"/>
    <col min="5626" max="5626" width="11.140625" style="804" customWidth="1"/>
    <col min="5627" max="5628" width="6.85546875" style="804" bestFit="1" customWidth="1"/>
    <col min="5629" max="5629" width="9.5703125" style="804" customWidth="1"/>
    <col min="5630" max="5630" width="6.85546875" style="804" customWidth="1"/>
    <col min="5631" max="5631" width="7.140625" style="804" customWidth="1"/>
    <col min="5632" max="5632" width="7.28515625" style="804" customWidth="1"/>
    <col min="5633" max="5633" width="7.5703125" style="804" customWidth="1"/>
    <col min="5634" max="5634" width="8.42578125" style="804" customWidth="1"/>
    <col min="5635" max="5873" width="9" style="804"/>
    <col min="5874" max="5874" width="13" style="804" bestFit="1" customWidth="1"/>
    <col min="5875" max="5875" width="12.7109375" style="804" customWidth="1"/>
    <col min="5876" max="5876" width="9" style="804"/>
    <col min="5877" max="5877" width="7.7109375" style="804" customWidth="1"/>
    <col min="5878" max="5878" width="7.85546875" style="804" customWidth="1"/>
    <col min="5879" max="5879" width="8.7109375" style="804" customWidth="1"/>
    <col min="5880" max="5880" width="9.28515625" style="804" customWidth="1"/>
    <col min="5881" max="5881" width="9.7109375" style="804" customWidth="1"/>
    <col min="5882" max="5882" width="11.140625" style="804" customWidth="1"/>
    <col min="5883" max="5884" width="6.85546875" style="804" bestFit="1" customWidth="1"/>
    <col min="5885" max="5885" width="9.5703125" style="804" customWidth="1"/>
    <col min="5886" max="5886" width="6.85546875" style="804" customWidth="1"/>
    <col min="5887" max="5887" width="7.140625" style="804" customWidth="1"/>
    <col min="5888" max="5888" width="7.28515625" style="804" customWidth="1"/>
    <col min="5889" max="5889" width="7.5703125" style="804" customWidth="1"/>
    <col min="5890" max="5890" width="8.42578125" style="804" customWidth="1"/>
    <col min="5891" max="6129" width="9" style="804"/>
    <col min="6130" max="6130" width="13" style="804" bestFit="1" customWidth="1"/>
    <col min="6131" max="6131" width="12.7109375" style="804" customWidth="1"/>
    <col min="6132" max="6132" width="9" style="804"/>
    <col min="6133" max="6133" width="7.7109375" style="804" customWidth="1"/>
    <col min="6134" max="6134" width="7.85546875" style="804" customWidth="1"/>
    <col min="6135" max="6135" width="8.7109375" style="804" customWidth="1"/>
    <col min="6136" max="6136" width="9.28515625" style="804" customWidth="1"/>
    <col min="6137" max="6137" width="9.7109375" style="804" customWidth="1"/>
    <col min="6138" max="6138" width="11.140625" style="804" customWidth="1"/>
    <col min="6139" max="6140" width="6.85546875" style="804" bestFit="1" customWidth="1"/>
    <col min="6141" max="6141" width="9.5703125" style="804" customWidth="1"/>
    <col min="6142" max="6142" width="6.85546875" style="804" customWidth="1"/>
    <col min="6143" max="6143" width="7.140625" style="804" customWidth="1"/>
    <col min="6144" max="6144" width="7.28515625" style="804" customWidth="1"/>
    <col min="6145" max="6145" width="7.5703125" style="804" customWidth="1"/>
    <col min="6146" max="6146" width="8.42578125" style="804" customWidth="1"/>
    <col min="6147" max="6385" width="9" style="804"/>
    <col min="6386" max="6386" width="13" style="804" bestFit="1" customWidth="1"/>
    <col min="6387" max="6387" width="12.7109375" style="804" customWidth="1"/>
    <col min="6388" max="6388" width="9" style="804"/>
    <col min="6389" max="6389" width="7.7109375" style="804" customWidth="1"/>
    <col min="6390" max="6390" width="7.85546875" style="804" customWidth="1"/>
    <col min="6391" max="6391" width="8.7109375" style="804" customWidth="1"/>
    <col min="6392" max="6392" width="9.28515625" style="804" customWidth="1"/>
    <col min="6393" max="6393" width="9.7109375" style="804" customWidth="1"/>
    <col min="6394" max="6394" width="11.140625" style="804" customWidth="1"/>
    <col min="6395" max="6396" width="6.85546875" style="804" bestFit="1" customWidth="1"/>
    <col min="6397" max="6397" width="9.5703125" style="804" customWidth="1"/>
    <col min="6398" max="6398" width="6.85546875" style="804" customWidth="1"/>
    <col min="6399" max="6399" width="7.140625" style="804" customWidth="1"/>
    <col min="6400" max="6400" width="7.28515625" style="804" customWidth="1"/>
    <col min="6401" max="6401" width="7.5703125" style="804" customWidth="1"/>
    <col min="6402" max="6402" width="8.42578125" style="804" customWidth="1"/>
    <col min="6403" max="6641" width="9" style="804"/>
    <col min="6642" max="6642" width="13" style="804" bestFit="1" customWidth="1"/>
    <col min="6643" max="6643" width="12.7109375" style="804" customWidth="1"/>
    <col min="6644" max="6644" width="9" style="804"/>
    <col min="6645" max="6645" width="7.7109375" style="804" customWidth="1"/>
    <col min="6646" max="6646" width="7.85546875" style="804" customWidth="1"/>
    <col min="6647" max="6647" width="8.7109375" style="804" customWidth="1"/>
    <col min="6648" max="6648" width="9.28515625" style="804" customWidth="1"/>
    <col min="6649" max="6649" width="9.7109375" style="804" customWidth="1"/>
    <col min="6650" max="6650" width="11.140625" style="804" customWidth="1"/>
    <col min="6651" max="6652" width="6.85546875" style="804" bestFit="1" customWidth="1"/>
    <col min="6653" max="6653" width="9.5703125" style="804" customWidth="1"/>
    <col min="6654" max="6654" width="6.85546875" style="804" customWidth="1"/>
    <col min="6655" max="6655" width="7.140625" style="804" customWidth="1"/>
    <col min="6656" max="6656" width="7.28515625" style="804" customWidth="1"/>
    <col min="6657" max="6657" width="7.5703125" style="804" customWidth="1"/>
    <col min="6658" max="6658" width="8.42578125" style="804" customWidth="1"/>
    <col min="6659" max="6897" width="9" style="804"/>
    <col min="6898" max="6898" width="13" style="804" bestFit="1" customWidth="1"/>
    <col min="6899" max="6899" width="12.7109375" style="804" customWidth="1"/>
    <col min="6900" max="6900" width="9" style="804"/>
    <col min="6901" max="6901" width="7.7109375" style="804" customWidth="1"/>
    <col min="6902" max="6902" width="7.85546875" style="804" customWidth="1"/>
    <col min="6903" max="6903" width="8.7109375" style="804" customWidth="1"/>
    <col min="6904" max="6904" width="9.28515625" style="804" customWidth="1"/>
    <col min="6905" max="6905" width="9.7109375" style="804" customWidth="1"/>
    <col min="6906" max="6906" width="11.140625" style="804" customWidth="1"/>
    <col min="6907" max="6908" width="6.85546875" style="804" bestFit="1" customWidth="1"/>
    <col min="6909" max="6909" width="9.5703125" style="804" customWidth="1"/>
    <col min="6910" max="6910" width="6.85546875" style="804" customWidth="1"/>
    <col min="6911" max="6911" width="7.140625" style="804" customWidth="1"/>
    <col min="6912" max="6912" width="7.28515625" style="804" customWidth="1"/>
    <col min="6913" max="6913" width="7.5703125" style="804" customWidth="1"/>
    <col min="6914" max="6914" width="8.42578125" style="804" customWidth="1"/>
    <col min="6915" max="7153" width="9" style="804"/>
    <col min="7154" max="7154" width="13" style="804" bestFit="1" customWidth="1"/>
    <col min="7155" max="7155" width="12.7109375" style="804" customWidth="1"/>
    <col min="7156" max="7156" width="9" style="804"/>
    <col min="7157" max="7157" width="7.7109375" style="804" customWidth="1"/>
    <col min="7158" max="7158" width="7.85546875" style="804" customWidth="1"/>
    <col min="7159" max="7159" width="8.7109375" style="804" customWidth="1"/>
    <col min="7160" max="7160" width="9.28515625" style="804" customWidth="1"/>
    <col min="7161" max="7161" width="9.7109375" style="804" customWidth="1"/>
    <col min="7162" max="7162" width="11.140625" style="804" customWidth="1"/>
    <col min="7163" max="7164" width="6.85546875" style="804" bestFit="1" customWidth="1"/>
    <col min="7165" max="7165" width="9.5703125" style="804" customWidth="1"/>
    <col min="7166" max="7166" width="6.85546875" style="804" customWidth="1"/>
    <col min="7167" max="7167" width="7.140625" style="804" customWidth="1"/>
    <col min="7168" max="7168" width="7.28515625" style="804" customWidth="1"/>
    <col min="7169" max="7169" width="7.5703125" style="804" customWidth="1"/>
    <col min="7170" max="7170" width="8.42578125" style="804" customWidth="1"/>
    <col min="7171" max="7409" width="9" style="804"/>
    <col min="7410" max="7410" width="13" style="804" bestFit="1" customWidth="1"/>
    <col min="7411" max="7411" width="12.7109375" style="804" customWidth="1"/>
    <col min="7412" max="7412" width="9" style="804"/>
    <col min="7413" max="7413" width="7.7109375" style="804" customWidth="1"/>
    <col min="7414" max="7414" width="7.85546875" style="804" customWidth="1"/>
    <col min="7415" max="7415" width="8.7109375" style="804" customWidth="1"/>
    <col min="7416" max="7416" width="9.28515625" style="804" customWidth="1"/>
    <col min="7417" max="7417" width="9.7109375" style="804" customWidth="1"/>
    <col min="7418" max="7418" width="11.140625" style="804" customWidth="1"/>
    <col min="7419" max="7420" width="6.85546875" style="804" bestFit="1" customWidth="1"/>
    <col min="7421" max="7421" width="9.5703125" style="804" customWidth="1"/>
    <col min="7422" max="7422" width="6.85546875" style="804" customWidth="1"/>
    <col min="7423" max="7423" width="7.140625" style="804" customWidth="1"/>
    <col min="7424" max="7424" width="7.28515625" style="804" customWidth="1"/>
    <col min="7425" max="7425" width="7.5703125" style="804" customWidth="1"/>
    <col min="7426" max="7426" width="8.42578125" style="804" customWidth="1"/>
    <col min="7427" max="7665" width="9" style="804"/>
    <col min="7666" max="7666" width="13" style="804" bestFit="1" customWidth="1"/>
    <col min="7667" max="7667" width="12.7109375" style="804" customWidth="1"/>
    <col min="7668" max="7668" width="9" style="804"/>
    <col min="7669" max="7669" width="7.7109375" style="804" customWidth="1"/>
    <col min="7670" max="7670" width="7.85546875" style="804" customWidth="1"/>
    <col min="7671" max="7671" width="8.7109375" style="804" customWidth="1"/>
    <col min="7672" max="7672" width="9.28515625" style="804" customWidth="1"/>
    <col min="7673" max="7673" width="9.7109375" style="804" customWidth="1"/>
    <col min="7674" max="7674" width="11.140625" style="804" customWidth="1"/>
    <col min="7675" max="7676" width="6.85546875" style="804" bestFit="1" customWidth="1"/>
    <col min="7677" max="7677" width="9.5703125" style="804" customWidth="1"/>
    <col min="7678" max="7678" width="6.85546875" style="804" customWidth="1"/>
    <col min="7679" max="7679" width="7.140625" style="804" customWidth="1"/>
    <col min="7680" max="7680" width="7.28515625" style="804" customWidth="1"/>
    <col min="7681" max="7681" width="7.5703125" style="804" customWidth="1"/>
    <col min="7682" max="7682" width="8.42578125" style="804" customWidth="1"/>
    <col min="7683" max="7921" width="9" style="804"/>
    <col min="7922" max="7922" width="13" style="804" bestFit="1" customWidth="1"/>
    <col min="7923" max="7923" width="12.7109375" style="804" customWidth="1"/>
    <col min="7924" max="7924" width="9" style="804"/>
    <col min="7925" max="7925" width="7.7109375" style="804" customWidth="1"/>
    <col min="7926" max="7926" width="7.85546875" style="804" customWidth="1"/>
    <col min="7927" max="7927" width="8.7109375" style="804" customWidth="1"/>
    <col min="7928" max="7928" width="9.28515625" style="804" customWidth="1"/>
    <col min="7929" max="7929" width="9.7109375" style="804" customWidth="1"/>
    <col min="7930" max="7930" width="11.140625" style="804" customWidth="1"/>
    <col min="7931" max="7932" width="6.85546875" style="804" bestFit="1" customWidth="1"/>
    <col min="7933" max="7933" width="9.5703125" style="804" customWidth="1"/>
    <col min="7934" max="7934" width="6.85546875" style="804" customWidth="1"/>
    <col min="7935" max="7935" width="7.140625" style="804" customWidth="1"/>
    <col min="7936" max="7936" width="7.28515625" style="804" customWidth="1"/>
    <col min="7937" max="7937" width="7.5703125" style="804" customWidth="1"/>
    <col min="7938" max="7938" width="8.42578125" style="804" customWidth="1"/>
    <col min="7939" max="8177" width="9" style="804"/>
    <col min="8178" max="8178" width="13" style="804" bestFit="1" customWidth="1"/>
    <col min="8179" max="8179" width="12.7109375" style="804" customWidth="1"/>
    <col min="8180" max="8180" width="9" style="804"/>
    <col min="8181" max="8181" width="7.7109375" style="804" customWidth="1"/>
    <col min="8182" max="8182" width="7.85546875" style="804" customWidth="1"/>
    <col min="8183" max="8183" width="8.7109375" style="804" customWidth="1"/>
    <col min="8184" max="8184" width="9.28515625" style="804" customWidth="1"/>
    <col min="8185" max="8185" width="9.7109375" style="804" customWidth="1"/>
    <col min="8186" max="8186" width="11.140625" style="804" customWidth="1"/>
    <col min="8187" max="8188" width="6.85546875" style="804" bestFit="1" customWidth="1"/>
    <col min="8189" max="8189" width="9.5703125" style="804" customWidth="1"/>
    <col min="8190" max="8190" width="6.85546875" style="804" customWidth="1"/>
    <col min="8191" max="8191" width="7.140625" style="804" customWidth="1"/>
    <col min="8192" max="8192" width="7.28515625" style="804" customWidth="1"/>
    <col min="8193" max="8193" width="7.5703125" style="804" customWidth="1"/>
    <col min="8194" max="8194" width="8.42578125" style="804" customWidth="1"/>
    <col min="8195" max="8433" width="9" style="804"/>
    <col min="8434" max="8434" width="13" style="804" bestFit="1" customWidth="1"/>
    <col min="8435" max="8435" width="12.7109375" style="804" customWidth="1"/>
    <col min="8436" max="8436" width="9" style="804"/>
    <col min="8437" max="8437" width="7.7109375" style="804" customWidth="1"/>
    <col min="8438" max="8438" width="7.85546875" style="804" customWidth="1"/>
    <col min="8439" max="8439" width="8.7109375" style="804" customWidth="1"/>
    <col min="8440" max="8440" width="9.28515625" style="804" customWidth="1"/>
    <col min="8441" max="8441" width="9.7109375" style="804" customWidth="1"/>
    <col min="8442" max="8442" width="11.140625" style="804" customWidth="1"/>
    <col min="8443" max="8444" width="6.85546875" style="804" bestFit="1" customWidth="1"/>
    <col min="8445" max="8445" width="9.5703125" style="804" customWidth="1"/>
    <col min="8446" max="8446" width="6.85546875" style="804" customWidth="1"/>
    <col min="8447" max="8447" width="7.140625" style="804" customWidth="1"/>
    <col min="8448" max="8448" width="7.28515625" style="804" customWidth="1"/>
    <col min="8449" max="8449" width="7.5703125" style="804" customWidth="1"/>
    <col min="8450" max="8450" width="8.42578125" style="804" customWidth="1"/>
    <col min="8451" max="8689" width="9" style="804"/>
    <col min="8690" max="8690" width="13" style="804" bestFit="1" customWidth="1"/>
    <col min="8691" max="8691" width="12.7109375" style="804" customWidth="1"/>
    <col min="8692" max="8692" width="9" style="804"/>
    <col min="8693" max="8693" width="7.7109375" style="804" customWidth="1"/>
    <col min="8694" max="8694" width="7.85546875" style="804" customWidth="1"/>
    <col min="8695" max="8695" width="8.7109375" style="804" customWidth="1"/>
    <col min="8696" max="8696" width="9.28515625" style="804" customWidth="1"/>
    <col min="8697" max="8697" width="9.7109375" style="804" customWidth="1"/>
    <col min="8698" max="8698" width="11.140625" style="804" customWidth="1"/>
    <col min="8699" max="8700" width="6.85546875" style="804" bestFit="1" customWidth="1"/>
    <col min="8701" max="8701" width="9.5703125" style="804" customWidth="1"/>
    <col min="8702" max="8702" width="6.85546875" style="804" customWidth="1"/>
    <col min="8703" max="8703" width="7.140625" style="804" customWidth="1"/>
    <col min="8704" max="8704" width="7.28515625" style="804" customWidth="1"/>
    <col min="8705" max="8705" width="7.5703125" style="804" customWidth="1"/>
    <col min="8706" max="8706" width="8.42578125" style="804" customWidth="1"/>
    <col min="8707" max="8945" width="9" style="804"/>
    <col min="8946" max="8946" width="13" style="804" bestFit="1" customWidth="1"/>
    <col min="8947" max="8947" width="12.7109375" style="804" customWidth="1"/>
    <col min="8948" max="8948" width="9" style="804"/>
    <col min="8949" max="8949" width="7.7109375" style="804" customWidth="1"/>
    <col min="8950" max="8950" width="7.85546875" style="804" customWidth="1"/>
    <col min="8951" max="8951" width="8.7109375" style="804" customWidth="1"/>
    <col min="8952" max="8952" width="9.28515625" style="804" customWidth="1"/>
    <col min="8953" max="8953" width="9.7109375" style="804" customWidth="1"/>
    <col min="8954" max="8954" width="11.140625" style="804" customWidth="1"/>
    <col min="8955" max="8956" width="6.85546875" style="804" bestFit="1" customWidth="1"/>
    <col min="8957" max="8957" width="9.5703125" style="804" customWidth="1"/>
    <col min="8958" max="8958" width="6.85546875" style="804" customWidth="1"/>
    <col min="8959" max="8959" width="7.140625" style="804" customWidth="1"/>
    <col min="8960" max="8960" width="7.28515625" style="804" customWidth="1"/>
    <col min="8961" max="8961" width="7.5703125" style="804" customWidth="1"/>
    <col min="8962" max="8962" width="8.42578125" style="804" customWidth="1"/>
    <col min="8963" max="9201" width="9" style="804"/>
    <col min="9202" max="9202" width="13" style="804" bestFit="1" customWidth="1"/>
    <col min="9203" max="9203" width="12.7109375" style="804" customWidth="1"/>
    <col min="9204" max="9204" width="9" style="804"/>
    <col min="9205" max="9205" width="7.7109375" style="804" customWidth="1"/>
    <col min="9206" max="9206" width="7.85546875" style="804" customWidth="1"/>
    <col min="9207" max="9207" width="8.7109375" style="804" customWidth="1"/>
    <col min="9208" max="9208" width="9.28515625" style="804" customWidth="1"/>
    <col min="9209" max="9209" width="9.7109375" style="804" customWidth="1"/>
    <col min="9210" max="9210" width="11.140625" style="804" customWidth="1"/>
    <col min="9211" max="9212" width="6.85546875" style="804" bestFit="1" customWidth="1"/>
    <col min="9213" max="9213" width="9.5703125" style="804" customWidth="1"/>
    <col min="9214" max="9214" width="6.85546875" style="804" customWidth="1"/>
    <col min="9215" max="9215" width="7.140625" style="804" customWidth="1"/>
    <col min="9216" max="9216" width="7.28515625" style="804" customWidth="1"/>
    <col min="9217" max="9217" width="7.5703125" style="804" customWidth="1"/>
    <col min="9218" max="9218" width="8.42578125" style="804" customWidth="1"/>
    <col min="9219" max="9457" width="9" style="804"/>
    <col min="9458" max="9458" width="13" style="804" bestFit="1" customWidth="1"/>
    <col min="9459" max="9459" width="12.7109375" style="804" customWidth="1"/>
    <col min="9460" max="9460" width="9" style="804"/>
    <col min="9461" max="9461" width="7.7109375" style="804" customWidth="1"/>
    <col min="9462" max="9462" width="7.85546875" style="804" customWidth="1"/>
    <col min="9463" max="9463" width="8.7109375" style="804" customWidth="1"/>
    <col min="9464" max="9464" width="9.28515625" style="804" customWidth="1"/>
    <col min="9465" max="9465" width="9.7109375" style="804" customWidth="1"/>
    <col min="9466" max="9466" width="11.140625" style="804" customWidth="1"/>
    <col min="9467" max="9468" width="6.85546875" style="804" bestFit="1" customWidth="1"/>
    <col min="9469" max="9469" width="9.5703125" style="804" customWidth="1"/>
    <col min="9470" max="9470" width="6.85546875" style="804" customWidth="1"/>
    <col min="9471" max="9471" width="7.140625" style="804" customWidth="1"/>
    <col min="9472" max="9472" width="7.28515625" style="804" customWidth="1"/>
    <col min="9473" max="9473" width="7.5703125" style="804" customWidth="1"/>
    <col min="9474" max="9474" width="8.42578125" style="804" customWidth="1"/>
    <col min="9475" max="9713" width="9" style="804"/>
    <col min="9714" max="9714" width="13" style="804" bestFit="1" customWidth="1"/>
    <col min="9715" max="9715" width="12.7109375" style="804" customWidth="1"/>
    <col min="9716" max="9716" width="9" style="804"/>
    <col min="9717" max="9717" width="7.7109375" style="804" customWidth="1"/>
    <col min="9718" max="9718" width="7.85546875" style="804" customWidth="1"/>
    <col min="9719" max="9719" width="8.7109375" style="804" customWidth="1"/>
    <col min="9720" max="9720" width="9.28515625" style="804" customWidth="1"/>
    <col min="9721" max="9721" width="9.7109375" style="804" customWidth="1"/>
    <col min="9722" max="9722" width="11.140625" style="804" customWidth="1"/>
    <col min="9723" max="9724" width="6.85546875" style="804" bestFit="1" customWidth="1"/>
    <col min="9725" max="9725" width="9.5703125" style="804" customWidth="1"/>
    <col min="9726" max="9726" width="6.85546875" style="804" customWidth="1"/>
    <col min="9727" max="9727" width="7.140625" style="804" customWidth="1"/>
    <col min="9728" max="9728" width="7.28515625" style="804" customWidth="1"/>
    <col min="9729" max="9729" width="7.5703125" style="804" customWidth="1"/>
    <col min="9730" max="9730" width="8.42578125" style="804" customWidth="1"/>
    <col min="9731" max="9969" width="9" style="804"/>
    <col min="9970" max="9970" width="13" style="804" bestFit="1" customWidth="1"/>
    <col min="9971" max="9971" width="12.7109375" style="804" customWidth="1"/>
    <col min="9972" max="9972" width="9" style="804"/>
    <col min="9973" max="9973" width="7.7109375" style="804" customWidth="1"/>
    <col min="9974" max="9974" width="7.85546875" style="804" customWidth="1"/>
    <col min="9975" max="9975" width="8.7109375" style="804" customWidth="1"/>
    <col min="9976" max="9976" width="9.28515625" style="804" customWidth="1"/>
    <col min="9977" max="9977" width="9.7109375" style="804" customWidth="1"/>
    <col min="9978" max="9978" width="11.140625" style="804" customWidth="1"/>
    <col min="9979" max="9980" width="6.85546875" style="804" bestFit="1" customWidth="1"/>
    <col min="9981" max="9981" width="9.5703125" style="804" customWidth="1"/>
    <col min="9982" max="9982" width="6.85546875" style="804" customWidth="1"/>
    <col min="9983" max="9983" width="7.140625" style="804" customWidth="1"/>
    <col min="9984" max="9984" width="7.28515625" style="804" customWidth="1"/>
    <col min="9985" max="9985" width="7.5703125" style="804" customWidth="1"/>
    <col min="9986" max="9986" width="8.42578125" style="804" customWidth="1"/>
    <col min="9987" max="10225" width="9" style="804"/>
    <col min="10226" max="10226" width="13" style="804" bestFit="1" customWidth="1"/>
    <col min="10227" max="10227" width="12.7109375" style="804" customWidth="1"/>
    <col min="10228" max="10228" width="9" style="804"/>
    <col min="10229" max="10229" width="7.7109375" style="804" customWidth="1"/>
    <col min="10230" max="10230" width="7.85546875" style="804" customWidth="1"/>
    <col min="10231" max="10231" width="8.7109375" style="804" customWidth="1"/>
    <col min="10232" max="10232" width="9.28515625" style="804" customWidth="1"/>
    <col min="10233" max="10233" width="9.7109375" style="804" customWidth="1"/>
    <col min="10234" max="10234" width="11.140625" style="804" customWidth="1"/>
    <col min="10235" max="10236" width="6.85546875" style="804" bestFit="1" customWidth="1"/>
    <col min="10237" max="10237" width="9.5703125" style="804" customWidth="1"/>
    <col min="10238" max="10238" width="6.85546875" style="804" customWidth="1"/>
    <col min="10239" max="10239" width="7.140625" style="804" customWidth="1"/>
    <col min="10240" max="10240" width="7.28515625" style="804" customWidth="1"/>
    <col min="10241" max="10241" width="7.5703125" style="804" customWidth="1"/>
    <col min="10242" max="10242" width="8.42578125" style="804" customWidth="1"/>
    <col min="10243" max="10481" width="9" style="804"/>
    <col min="10482" max="10482" width="13" style="804" bestFit="1" customWidth="1"/>
    <col min="10483" max="10483" width="12.7109375" style="804" customWidth="1"/>
    <col min="10484" max="10484" width="9" style="804"/>
    <col min="10485" max="10485" width="7.7109375" style="804" customWidth="1"/>
    <col min="10486" max="10486" width="7.85546875" style="804" customWidth="1"/>
    <col min="10487" max="10487" width="8.7109375" style="804" customWidth="1"/>
    <col min="10488" max="10488" width="9.28515625" style="804" customWidth="1"/>
    <col min="10489" max="10489" width="9.7109375" style="804" customWidth="1"/>
    <col min="10490" max="10490" width="11.140625" style="804" customWidth="1"/>
    <col min="10491" max="10492" width="6.85546875" style="804" bestFit="1" customWidth="1"/>
    <col min="10493" max="10493" width="9.5703125" style="804" customWidth="1"/>
    <col min="10494" max="10494" width="6.85546875" style="804" customWidth="1"/>
    <col min="10495" max="10495" width="7.140625" style="804" customWidth="1"/>
    <col min="10496" max="10496" width="7.28515625" style="804" customWidth="1"/>
    <col min="10497" max="10497" width="7.5703125" style="804" customWidth="1"/>
    <col min="10498" max="10498" width="8.42578125" style="804" customWidth="1"/>
    <col min="10499" max="10737" width="9" style="804"/>
    <col min="10738" max="10738" width="13" style="804" bestFit="1" customWidth="1"/>
    <col min="10739" max="10739" width="12.7109375" style="804" customWidth="1"/>
    <col min="10740" max="10740" width="9" style="804"/>
    <col min="10741" max="10741" width="7.7109375" style="804" customWidth="1"/>
    <col min="10742" max="10742" width="7.85546875" style="804" customWidth="1"/>
    <col min="10743" max="10743" width="8.7109375" style="804" customWidth="1"/>
    <col min="10744" max="10744" width="9.28515625" style="804" customWidth="1"/>
    <col min="10745" max="10745" width="9.7109375" style="804" customWidth="1"/>
    <col min="10746" max="10746" width="11.140625" style="804" customWidth="1"/>
    <col min="10747" max="10748" width="6.85546875" style="804" bestFit="1" customWidth="1"/>
    <col min="10749" max="10749" width="9.5703125" style="804" customWidth="1"/>
    <col min="10750" max="10750" width="6.85546875" style="804" customWidth="1"/>
    <col min="10751" max="10751" width="7.140625" style="804" customWidth="1"/>
    <col min="10752" max="10752" width="7.28515625" style="804" customWidth="1"/>
    <col min="10753" max="10753" width="7.5703125" style="804" customWidth="1"/>
    <col min="10754" max="10754" width="8.42578125" style="804" customWidth="1"/>
    <col min="10755" max="10993" width="9" style="804"/>
    <col min="10994" max="10994" width="13" style="804" bestFit="1" customWidth="1"/>
    <col min="10995" max="10995" width="12.7109375" style="804" customWidth="1"/>
    <col min="10996" max="10996" width="9" style="804"/>
    <col min="10997" max="10997" width="7.7109375" style="804" customWidth="1"/>
    <col min="10998" max="10998" width="7.85546875" style="804" customWidth="1"/>
    <col min="10999" max="10999" width="8.7109375" style="804" customWidth="1"/>
    <col min="11000" max="11000" width="9.28515625" style="804" customWidth="1"/>
    <col min="11001" max="11001" width="9.7109375" style="804" customWidth="1"/>
    <col min="11002" max="11002" width="11.140625" style="804" customWidth="1"/>
    <col min="11003" max="11004" width="6.85546875" style="804" bestFit="1" customWidth="1"/>
    <col min="11005" max="11005" width="9.5703125" style="804" customWidth="1"/>
    <col min="11006" max="11006" width="6.85546875" style="804" customWidth="1"/>
    <col min="11007" max="11007" width="7.140625" style="804" customWidth="1"/>
    <col min="11008" max="11008" width="7.28515625" style="804" customWidth="1"/>
    <col min="11009" max="11009" width="7.5703125" style="804" customWidth="1"/>
    <col min="11010" max="11010" width="8.42578125" style="804" customWidth="1"/>
    <col min="11011" max="11249" width="9" style="804"/>
    <col min="11250" max="11250" width="13" style="804" bestFit="1" customWidth="1"/>
    <col min="11251" max="11251" width="12.7109375" style="804" customWidth="1"/>
    <col min="11252" max="11252" width="9" style="804"/>
    <col min="11253" max="11253" width="7.7109375" style="804" customWidth="1"/>
    <col min="11254" max="11254" width="7.85546875" style="804" customWidth="1"/>
    <col min="11255" max="11255" width="8.7109375" style="804" customWidth="1"/>
    <col min="11256" max="11256" width="9.28515625" style="804" customWidth="1"/>
    <col min="11257" max="11257" width="9.7109375" style="804" customWidth="1"/>
    <col min="11258" max="11258" width="11.140625" style="804" customWidth="1"/>
    <col min="11259" max="11260" width="6.85546875" style="804" bestFit="1" customWidth="1"/>
    <col min="11261" max="11261" width="9.5703125" style="804" customWidth="1"/>
    <col min="11262" max="11262" width="6.85546875" style="804" customWidth="1"/>
    <col min="11263" max="11263" width="7.140625" style="804" customWidth="1"/>
    <col min="11264" max="11264" width="7.28515625" style="804" customWidth="1"/>
    <col min="11265" max="11265" width="7.5703125" style="804" customWidth="1"/>
    <col min="11266" max="11266" width="8.42578125" style="804" customWidth="1"/>
    <col min="11267" max="11505" width="9" style="804"/>
    <col min="11506" max="11506" width="13" style="804" bestFit="1" customWidth="1"/>
    <col min="11507" max="11507" width="12.7109375" style="804" customWidth="1"/>
    <col min="11508" max="11508" width="9" style="804"/>
    <col min="11509" max="11509" width="7.7109375" style="804" customWidth="1"/>
    <col min="11510" max="11510" width="7.85546875" style="804" customWidth="1"/>
    <col min="11511" max="11511" width="8.7109375" style="804" customWidth="1"/>
    <col min="11512" max="11512" width="9.28515625" style="804" customWidth="1"/>
    <col min="11513" max="11513" width="9.7109375" style="804" customWidth="1"/>
    <col min="11514" max="11514" width="11.140625" style="804" customWidth="1"/>
    <col min="11515" max="11516" width="6.85546875" style="804" bestFit="1" customWidth="1"/>
    <col min="11517" max="11517" width="9.5703125" style="804" customWidth="1"/>
    <col min="11518" max="11518" width="6.85546875" style="804" customWidth="1"/>
    <col min="11519" max="11519" width="7.140625" style="804" customWidth="1"/>
    <col min="11520" max="11520" width="7.28515625" style="804" customWidth="1"/>
    <col min="11521" max="11521" width="7.5703125" style="804" customWidth="1"/>
    <col min="11522" max="11522" width="8.42578125" style="804" customWidth="1"/>
    <col min="11523" max="11761" width="9" style="804"/>
    <col min="11762" max="11762" width="13" style="804" bestFit="1" customWidth="1"/>
    <col min="11763" max="11763" width="12.7109375" style="804" customWidth="1"/>
    <col min="11764" max="11764" width="9" style="804"/>
    <col min="11765" max="11765" width="7.7109375" style="804" customWidth="1"/>
    <col min="11766" max="11766" width="7.85546875" style="804" customWidth="1"/>
    <col min="11767" max="11767" width="8.7109375" style="804" customWidth="1"/>
    <col min="11768" max="11768" width="9.28515625" style="804" customWidth="1"/>
    <col min="11769" max="11769" width="9.7109375" style="804" customWidth="1"/>
    <col min="11770" max="11770" width="11.140625" style="804" customWidth="1"/>
    <col min="11771" max="11772" width="6.85546875" style="804" bestFit="1" customWidth="1"/>
    <col min="11773" max="11773" width="9.5703125" style="804" customWidth="1"/>
    <col min="11774" max="11774" width="6.85546875" style="804" customWidth="1"/>
    <col min="11775" max="11775" width="7.140625" style="804" customWidth="1"/>
    <col min="11776" max="11776" width="7.28515625" style="804" customWidth="1"/>
    <col min="11777" max="11777" width="7.5703125" style="804" customWidth="1"/>
    <col min="11778" max="11778" width="8.42578125" style="804" customWidth="1"/>
    <col min="11779" max="12017" width="9" style="804"/>
    <col min="12018" max="12018" width="13" style="804" bestFit="1" customWidth="1"/>
    <col min="12019" max="12019" width="12.7109375" style="804" customWidth="1"/>
    <col min="12020" max="12020" width="9" style="804"/>
    <col min="12021" max="12021" width="7.7109375" style="804" customWidth="1"/>
    <col min="12022" max="12022" width="7.85546875" style="804" customWidth="1"/>
    <col min="12023" max="12023" width="8.7109375" style="804" customWidth="1"/>
    <col min="12024" max="12024" width="9.28515625" style="804" customWidth="1"/>
    <col min="12025" max="12025" width="9.7109375" style="804" customWidth="1"/>
    <col min="12026" max="12026" width="11.140625" style="804" customWidth="1"/>
    <col min="12027" max="12028" width="6.85546875" style="804" bestFit="1" customWidth="1"/>
    <col min="12029" max="12029" width="9.5703125" style="804" customWidth="1"/>
    <col min="12030" max="12030" width="6.85546875" style="804" customWidth="1"/>
    <col min="12031" max="12031" width="7.140625" style="804" customWidth="1"/>
    <col min="12032" max="12032" width="7.28515625" style="804" customWidth="1"/>
    <col min="12033" max="12033" width="7.5703125" style="804" customWidth="1"/>
    <col min="12034" max="12034" width="8.42578125" style="804" customWidth="1"/>
    <col min="12035" max="12273" width="9" style="804"/>
    <col min="12274" max="12274" width="13" style="804" bestFit="1" customWidth="1"/>
    <col min="12275" max="12275" width="12.7109375" style="804" customWidth="1"/>
    <col min="12276" max="12276" width="9" style="804"/>
    <col min="12277" max="12277" width="7.7109375" style="804" customWidth="1"/>
    <col min="12278" max="12278" width="7.85546875" style="804" customWidth="1"/>
    <col min="12279" max="12279" width="8.7109375" style="804" customWidth="1"/>
    <col min="12280" max="12280" width="9.28515625" style="804" customWidth="1"/>
    <col min="12281" max="12281" width="9.7109375" style="804" customWidth="1"/>
    <col min="12282" max="12282" width="11.140625" style="804" customWidth="1"/>
    <col min="12283" max="12284" width="6.85546875" style="804" bestFit="1" customWidth="1"/>
    <col min="12285" max="12285" width="9.5703125" style="804" customWidth="1"/>
    <col min="12286" max="12286" width="6.85546875" style="804" customWidth="1"/>
    <col min="12287" max="12287" width="7.140625" style="804" customWidth="1"/>
    <col min="12288" max="12288" width="7.28515625" style="804" customWidth="1"/>
    <col min="12289" max="12289" width="7.5703125" style="804" customWidth="1"/>
    <col min="12290" max="12290" width="8.42578125" style="804" customWidth="1"/>
    <col min="12291" max="12529" width="9" style="804"/>
    <col min="12530" max="12530" width="13" style="804" bestFit="1" customWidth="1"/>
    <col min="12531" max="12531" width="12.7109375" style="804" customWidth="1"/>
    <col min="12532" max="12532" width="9" style="804"/>
    <col min="12533" max="12533" width="7.7109375" style="804" customWidth="1"/>
    <col min="12534" max="12534" width="7.85546875" style="804" customWidth="1"/>
    <col min="12535" max="12535" width="8.7109375" style="804" customWidth="1"/>
    <col min="12536" max="12536" width="9.28515625" style="804" customWidth="1"/>
    <col min="12537" max="12537" width="9.7109375" style="804" customWidth="1"/>
    <col min="12538" max="12538" width="11.140625" style="804" customWidth="1"/>
    <col min="12539" max="12540" width="6.85546875" style="804" bestFit="1" customWidth="1"/>
    <col min="12541" max="12541" width="9.5703125" style="804" customWidth="1"/>
    <col min="12542" max="12542" width="6.85546875" style="804" customWidth="1"/>
    <col min="12543" max="12543" width="7.140625" style="804" customWidth="1"/>
    <col min="12544" max="12544" width="7.28515625" style="804" customWidth="1"/>
    <col min="12545" max="12545" width="7.5703125" style="804" customWidth="1"/>
    <col min="12546" max="12546" width="8.42578125" style="804" customWidth="1"/>
    <col min="12547" max="12785" width="9" style="804"/>
    <col min="12786" max="12786" width="13" style="804" bestFit="1" customWidth="1"/>
    <col min="12787" max="12787" width="12.7109375" style="804" customWidth="1"/>
    <col min="12788" max="12788" width="9" style="804"/>
    <col min="12789" max="12789" width="7.7109375" style="804" customWidth="1"/>
    <col min="12790" max="12790" width="7.85546875" style="804" customWidth="1"/>
    <col min="12791" max="12791" width="8.7109375" style="804" customWidth="1"/>
    <col min="12792" max="12792" width="9.28515625" style="804" customWidth="1"/>
    <col min="12793" max="12793" width="9.7109375" style="804" customWidth="1"/>
    <col min="12794" max="12794" width="11.140625" style="804" customWidth="1"/>
    <col min="12795" max="12796" width="6.85546875" style="804" bestFit="1" customWidth="1"/>
    <col min="12797" max="12797" width="9.5703125" style="804" customWidth="1"/>
    <col min="12798" max="12798" width="6.85546875" style="804" customWidth="1"/>
    <col min="12799" max="12799" width="7.140625" style="804" customWidth="1"/>
    <col min="12800" max="12800" width="7.28515625" style="804" customWidth="1"/>
    <col min="12801" max="12801" width="7.5703125" style="804" customWidth="1"/>
    <col min="12802" max="12802" width="8.42578125" style="804" customWidth="1"/>
    <col min="12803" max="13041" width="9" style="804"/>
    <col min="13042" max="13042" width="13" style="804" bestFit="1" customWidth="1"/>
    <col min="13043" max="13043" width="12.7109375" style="804" customWidth="1"/>
    <col min="13044" max="13044" width="9" style="804"/>
    <col min="13045" max="13045" width="7.7109375" style="804" customWidth="1"/>
    <col min="13046" max="13046" width="7.85546875" style="804" customWidth="1"/>
    <col min="13047" max="13047" width="8.7109375" style="804" customWidth="1"/>
    <col min="13048" max="13048" width="9.28515625" style="804" customWidth="1"/>
    <col min="13049" max="13049" width="9.7109375" style="804" customWidth="1"/>
    <col min="13050" max="13050" width="11.140625" style="804" customWidth="1"/>
    <col min="13051" max="13052" width="6.85546875" style="804" bestFit="1" customWidth="1"/>
    <col min="13053" max="13053" width="9.5703125" style="804" customWidth="1"/>
    <col min="13054" max="13054" width="6.85546875" style="804" customWidth="1"/>
    <col min="13055" max="13055" width="7.140625" style="804" customWidth="1"/>
    <col min="13056" max="13056" width="7.28515625" style="804" customWidth="1"/>
    <col min="13057" max="13057" width="7.5703125" style="804" customWidth="1"/>
    <col min="13058" max="13058" width="8.42578125" style="804" customWidth="1"/>
    <col min="13059" max="13297" width="9" style="804"/>
    <col min="13298" max="13298" width="13" style="804" bestFit="1" customWidth="1"/>
    <col min="13299" max="13299" width="12.7109375" style="804" customWidth="1"/>
    <col min="13300" max="13300" width="9" style="804"/>
    <col min="13301" max="13301" width="7.7109375" style="804" customWidth="1"/>
    <col min="13302" max="13302" width="7.85546875" style="804" customWidth="1"/>
    <col min="13303" max="13303" width="8.7109375" style="804" customWidth="1"/>
    <col min="13304" max="13304" width="9.28515625" style="804" customWidth="1"/>
    <col min="13305" max="13305" width="9.7109375" style="804" customWidth="1"/>
    <col min="13306" max="13306" width="11.140625" style="804" customWidth="1"/>
    <col min="13307" max="13308" width="6.85546875" style="804" bestFit="1" customWidth="1"/>
    <col min="13309" max="13309" width="9.5703125" style="804" customWidth="1"/>
    <col min="13310" max="13310" width="6.85546875" style="804" customWidth="1"/>
    <col min="13311" max="13311" width="7.140625" style="804" customWidth="1"/>
    <col min="13312" max="13312" width="7.28515625" style="804" customWidth="1"/>
    <col min="13313" max="13313" width="7.5703125" style="804" customWidth="1"/>
    <col min="13314" max="13314" width="8.42578125" style="804" customWidth="1"/>
    <col min="13315" max="13553" width="9" style="804"/>
    <col min="13554" max="13554" width="13" style="804" bestFit="1" customWidth="1"/>
    <col min="13555" max="13555" width="12.7109375" style="804" customWidth="1"/>
    <col min="13556" max="13556" width="9" style="804"/>
    <col min="13557" max="13557" width="7.7109375" style="804" customWidth="1"/>
    <col min="13558" max="13558" width="7.85546875" style="804" customWidth="1"/>
    <col min="13559" max="13559" width="8.7109375" style="804" customWidth="1"/>
    <col min="13560" max="13560" width="9.28515625" style="804" customWidth="1"/>
    <col min="13561" max="13561" width="9.7109375" style="804" customWidth="1"/>
    <col min="13562" max="13562" width="11.140625" style="804" customWidth="1"/>
    <col min="13563" max="13564" width="6.85546875" style="804" bestFit="1" customWidth="1"/>
    <col min="13565" max="13565" width="9.5703125" style="804" customWidth="1"/>
    <col min="13566" max="13566" width="6.85546875" style="804" customWidth="1"/>
    <col min="13567" max="13567" width="7.140625" style="804" customWidth="1"/>
    <col min="13568" max="13568" width="7.28515625" style="804" customWidth="1"/>
    <col min="13569" max="13569" width="7.5703125" style="804" customWidth="1"/>
    <col min="13570" max="13570" width="8.42578125" style="804" customWidth="1"/>
    <col min="13571" max="13809" width="9" style="804"/>
    <col min="13810" max="13810" width="13" style="804" bestFit="1" customWidth="1"/>
    <col min="13811" max="13811" width="12.7109375" style="804" customWidth="1"/>
    <col min="13812" max="13812" width="9" style="804"/>
    <col min="13813" max="13813" width="7.7109375" style="804" customWidth="1"/>
    <col min="13814" max="13814" width="7.85546875" style="804" customWidth="1"/>
    <col min="13815" max="13815" width="8.7109375" style="804" customWidth="1"/>
    <col min="13816" max="13816" width="9.28515625" style="804" customWidth="1"/>
    <col min="13817" max="13817" width="9.7109375" style="804" customWidth="1"/>
    <col min="13818" max="13818" width="11.140625" style="804" customWidth="1"/>
    <col min="13819" max="13820" width="6.85546875" style="804" bestFit="1" customWidth="1"/>
    <col min="13821" max="13821" width="9.5703125" style="804" customWidth="1"/>
    <col min="13822" max="13822" width="6.85546875" style="804" customWidth="1"/>
    <col min="13823" max="13823" width="7.140625" style="804" customWidth="1"/>
    <col min="13824" max="13824" width="7.28515625" style="804" customWidth="1"/>
    <col min="13825" max="13825" width="7.5703125" style="804" customWidth="1"/>
    <col min="13826" max="13826" width="8.42578125" style="804" customWidth="1"/>
    <col min="13827" max="14065" width="9" style="804"/>
    <col min="14066" max="14066" width="13" style="804" bestFit="1" customWidth="1"/>
    <col min="14067" max="14067" width="12.7109375" style="804" customWidth="1"/>
    <col min="14068" max="14068" width="9" style="804"/>
    <col min="14069" max="14069" width="7.7109375" style="804" customWidth="1"/>
    <col min="14070" max="14070" width="7.85546875" style="804" customWidth="1"/>
    <col min="14071" max="14071" width="8.7109375" style="804" customWidth="1"/>
    <col min="14072" max="14072" width="9.28515625" style="804" customWidth="1"/>
    <col min="14073" max="14073" width="9.7109375" style="804" customWidth="1"/>
    <col min="14074" max="14074" width="11.140625" style="804" customWidth="1"/>
    <col min="14075" max="14076" width="6.85546875" style="804" bestFit="1" customWidth="1"/>
    <col min="14077" max="14077" width="9.5703125" style="804" customWidth="1"/>
    <col min="14078" max="14078" width="6.85546875" style="804" customWidth="1"/>
    <col min="14079" max="14079" width="7.140625" style="804" customWidth="1"/>
    <col min="14080" max="14080" width="7.28515625" style="804" customWidth="1"/>
    <col min="14081" max="14081" width="7.5703125" style="804" customWidth="1"/>
    <col min="14082" max="14082" width="8.42578125" style="804" customWidth="1"/>
    <col min="14083" max="14321" width="9" style="804"/>
    <col min="14322" max="14322" width="13" style="804" bestFit="1" customWidth="1"/>
    <col min="14323" max="14323" width="12.7109375" style="804" customWidth="1"/>
    <col min="14324" max="14324" width="9" style="804"/>
    <col min="14325" max="14325" width="7.7109375" style="804" customWidth="1"/>
    <col min="14326" max="14326" width="7.85546875" style="804" customWidth="1"/>
    <col min="14327" max="14327" width="8.7109375" style="804" customWidth="1"/>
    <col min="14328" max="14328" width="9.28515625" style="804" customWidth="1"/>
    <col min="14329" max="14329" width="9.7109375" style="804" customWidth="1"/>
    <col min="14330" max="14330" width="11.140625" style="804" customWidth="1"/>
    <col min="14331" max="14332" width="6.85546875" style="804" bestFit="1" customWidth="1"/>
    <col min="14333" max="14333" width="9.5703125" style="804" customWidth="1"/>
    <col min="14334" max="14334" width="6.85546875" style="804" customWidth="1"/>
    <col min="14335" max="14335" width="7.140625" style="804" customWidth="1"/>
    <col min="14336" max="14336" width="7.28515625" style="804" customWidth="1"/>
    <col min="14337" max="14337" width="7.5703125" style="804" customWidth="1"/>
    <col min="14338" max="14338" width="8.42578125" style="804" customWidth="1"/>
    <col min="14339" max="14577" width="9" style="804"/>
    <col min="14578" max="14578" width="13" style="804" bestFit="1" customWidth="1"/>
    <col min="14579" max="14579" width="12.7109375" style="804" customWidth="1"/>
    <col min="14580" max="14580" width="9" style="804"/>
    <col min="14581" max="14581" width="7.7109375" style="804" customWidth="1"/>
    <col min="14582" max="14582" width="7.85546875" style="804" customWidth="1"/>
    <col min="14583" max="14583" width="8.7109375" style="804" customWidth="1"/>
    <col min="14584" max="14584" width="9.28515625" style="804" customWidth="1"/>
    <col min="14585" max="14585" width="9.7109375" style="804" customWidth="1"/>
    <col min="14586" max="14586" width="11.140625" style="804" customWidth="1"/>
    <col min="14587" max="14588" width="6.85546875" style="804" bestFit="1" customWidth="1"/>
    <col min="14589" max="14589" width="9.5703125" style="804" customWidth="1"/>
    <col min="14590" max="14590" width="6.85546875" style="804" customWidth="1"/>
    <col min="14591" max="14591" width="7.140625" style="804" customWidth="1"/>
    <col min="14592" max="14592" width="7.28515625" style="804" customWidth="1"/>
    <col min="14593" max="14593" width="7.5703125" style="804" customWidth="1"/>
    <col min="14594" max="14594" width="8.42578125" style="804" customWidth="1"/>
    <col min="14595" max="14833" width="9" style="804"/>
    <col min="14834" max="14834" width="13" style="804" bestFit="1" customWidth="1"/>
    <col min="14835" max="14835" width="12.7109375" style="804" customWidth="1"/>
    <col min="14836" max="14836" width="9" style="804"/>
    <col min="14837" max="14837" width="7.7109375" style="804" customWidth="1"/>
    <col min="14838" max="14838" width="7.85546875" style="804" customWidth="1"/>
    <col min="14839" max="14839" width="8.7109375" style="804" customWidth="1"/>
    <col min="14840" max="14840" width="9.28515625" style="804" customWidth="1"/>
    <col min="14841" max="14841" width="9.7109375" style="804" customWidth="1"/>
    <col min="14842" max="14842" width="11.140625" style="804" customWidth="1"/>
    <col min="14843" max="14844" width="6.85546875" style="804" bestFit="1" customWidth="1"/>
    <col min="14845" max="14845" width="9.5703125" style="804" customWidth="1"/>
    <col min="14846" max="14846" width="6.85546875" style="804" customWidth="1"/>
    <col min="14847" max="14847" width="7.140625" style="804" customWidth="1"/>
    <col min="14848" max="14848" width="7.28515625" style="804" customWidth="1"/>
    <col min="14849" max="14849" width="7.5703125" style="804" customWidth="1"/>
    <col min="14850" max="14850" width="8.42578125" style="804" customWidth="1"/>
    <col min="14851" max="15089" width="9" style="804"/>
    <col min="15090" max="15090" width="13" style="804" bestFit="1" customWidth="1"/>
    <col min="15091" max="15091" width="12.7109375" style="804" customWidth="1"/>
    <col min="15092" max="15092" width="9" style="804"/>
    <col min="15093" max="15093" width="7.7109375" style="804" customWidth="1"/>
    <col min="15094" max="15094" width="7.85546875" style="804" customWidth="1"/>
    <col min="15095" max="15095" width="8.7109375" style="804" customWidth="1"/>
    <col min="15096" max="15096" width="9.28515625" style="804" customWidth="1"/>
    <col min="15097" max="15097" width="9.7109375" style="804" customWidth="1"/>
    <col min="15098" max="15098" width="11.140625" style="804" customWidth="1"/>
    <col min="15099" max="15100" width="6.85546875" style="804" bestFit="1" customWidth="1"/>
    <col min="15101" max="15101" width="9.5703125" style="804" customWidth="1"/>
    <col min="15102" max="15102" width="6.85546875" style="804" customWidth="1"/>
    <col min="15103" max="15103" width="7.140625" style="804" customWidth="1"/>
    <col min="15104" max="15104" width="7.28515625" style="804" customWidth="1"/>
    <col min="15105" max="15105" width="7.5703125" style="804" customWidth="1"/>
    <col min="15106" max="15106" width="8.42578125" style="804" customWidth="1"/>
    <col min="15107" max="15345" width="9" style="804"/>
    <col min="15346" max="15346" width="13" style="804" bestFit="1" customWidth="1"/>
    <col min="15347" max="15347" width="12.7109375" style="804" customWidth="1"/>
    <col min="15348" max="15348" width="9" style="804"/>
    <col min="15349" max="15349" width="7.7109375" style="804" customWidth="1"/>
    <col min="15350" max="15350" width="7.85546875" style="804" customWidth="1"/>
    <col min="15351" max="15351" width="8.7109375" style="804" customWidth="1"/>
    <col min="15352" max="15352" width="9.28515625" style="804" customWidth="1"/>
    <col min="15353" max="15353" width="9.7109375" style="804" customWidth="1"/>
    <col min="15354" max="15354" width="11.140625" style="804" customWidth="1"/>
    <col min="15355" max="15356" width="6.85546875" style="804" bestFit="1" customWidth="1"/>
    <col min="15357" max="15357" width="9.5703125" style="804" customWidth="1"/>
    <col min="15358" max="15358" width="6.85546875" style="804" customWidth="1"/>
    <col min="15359" max="15359" width="7.140625" style="804" customWidth="1"/>
    <col min="15360" max="15360" width="7.28515625" style="804" customWidth="1"/>
    <col min="15361" max="15361" width="7.5703125" style="804" customWidth="1"/>
    <col min="15362" max="15362" width="8.42578125" style="804" customWidth="1"/>
    <col min="15363" max="15601" width="9" style="804"/>
    <col min="15602" max="15602" width="13" style="804" bestFit="1" customWidth="1"/>
    <col min="15603" max="15603" width="12.7109375" style="804" customWidth="1"/>
    <col min="15604" max="15604" width="9" style="804"/>
    <col min="15605" max="15605" width="7.7109375" style="804" customWidth="1"/>
    <col min="15606" max="15606" width="7.85546875" style="804" customWidth="1"/>
    <col min="15607" max="15607" width="8.7109375" style="804" customWidth="1"/>
    <col min="15608" max="15608" width="9.28515625" style="804" customWidth="1"/>
    <col min="15609" max="15609" width="9.7109375" style="804" customWidth="1"/>
    <col min="15610" max="15610" width="11.140625" style="804" customWidth="1"/>
    <col min="15611" max="15612" width="6.85546875" style="804" bestFit="1" customWidth="1"/>
    <col min="15613" max="15613" width="9.5703125" style="804" customWidth="1"/>
    <col min="15614" max="15614" width="6.85546875" style="804" customWidth="1"/>
    <col min="15615" max="15615" width="7.140625" style="804" customWidth="1"/>
    <col min="15616" max="15616" width="7.28515625" style="804" customWidth="1"/>
    <col min="15617" max="15617" width="7.5703125" style="804" customWidth="1"/>
    <col min="15618" max="15618" width="8.42578125" style="804" customWidth="1"/>
    <col min="15619" max="15857" width="9" style="804"/>
    <col min="15858" max="15858" width="13" style="804" bestFit="1" customWidth="1"/>
    <col min="15859" max="15859" width="12.7109375" style="804" customWidth="1"/>
    <col min="15860" max="15860" width="9" style="804"/>
    <col min="15861" max="15861" width="7.7109375" style="804" customWidth="1"/>
    <col min="15862" max="15862" width="7.85546875" style="804" customWidth="1"/>
    <col min="15863" max="15863" width="8.7109375" style="804" customWidth="1"/>
    <col min="15864" max="15864" width="9.28515625" style="804" customWidth="1"/>
    <col min="15865" max="15865" width="9.7109375" style="804" customWidth="1"/>
    <col min="15866" max="15866" width="11.140625" style="804" customWidth="1"/>
    <col min="15867" max="15868" width="6.85546875" style="804" bestFit="1" customWidth="1"/>
    <col min="15869" max="15869" width="9.5703125" style="804" customWidth="1"/>
    <col min="15870" max="15870" width="6.85546875" style="804" customWidth="1"/>
    <col min="15871" max="15871" width="7.140625" style="804" customWidth="1"/>
    <col min="15872" max="15872" width="7.28515625" style="804" customWidth="1"/>
    <col min="15873" max="15873" width="7.5703125" style="804" customWidth="1"/>
    <col min="15874" max="15874" width="8.42578125" style="804" customWidth="1"/>
    <col min="15875" max="16113" width="9" style="804"/>
    <col min="16114" max="16114" width="13" style="804" bestFit="1" customWidth="1"/>
    <col min="16115" max="16115" width="12.7109375" style="804" customWidth="1"/>
    <col min="16116" max="16116" width="9" style="804"/>
    <col min="16117" max="16117" width="7.7109375" style="804" customWidth="1"/>
    <col min="16118" max="16118" width="7.85546875" style="804" customWidth="1"/>
    <col min="16119" max="16119" width="8.7109375" style="804" customWidth="1"/>
    <col min="16120" max="16120" width="9.28515625" style="804" customWidth="1"/>
    <col min="16121" max="16121" width="9.7109375" style="804" customWidth="1"/>
    <col min="16122" max="16122" width="11.140625" style="804" customWidth="1"/>
    <col min="16123" max="16124" width="6.85546875" style="804" bestFit="1" customWidth="1"/>
    <col min="16125" max="16125" width="9.5703125" style="804" customWidth="1"/>
    <col min="16126" max="16126" width="6.85546875" style="804" customWidth="1"/>
    <col min="16127" max="16127" width="7.140625" style="804" customWidth="1"/>
    <col min="16128" max="16128" width="7.28515625" style="804" customWidth="1"/>
    <col min="16129" max="16129" width="7.5703125" style="804" customWidth="1"/>
    <col min="16130" max="16130" width="8.42578125" style="804" customWidth="1"/>
    <col min="16131" max="16384" width="9" style="804"/>
  </cols>
  <sheetData>
    <row r="1" spans="1:12" ht="23.25" customHeight="1" thickBot="1">
      <c r="A1" s="571" t="s">
        <v>1162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</row>
    <row r="2" spans="1:12" s="805" customFormat="1" ht="82.5" customHeight="1">
      <c r="A2" s="451" t="s">
        <v>1095</v>
      </c>
      <c r="B2" s="489" t="s">
        <v>1163</v>
      </c>
      <c r="C2" s="489" t="s">
        <v>1164</v>
      </c>
      <c r="D2" s="489" t="s">
        <v>1165</v>
      </c>
      <c r="E2" s="489" t="s">
        <v>1166</v>
      </c>
      <c r="F2" s="489" t="s">
        <v>1167</v>
      </c>
      <c r="G2" s="489" t="s">
        <v>1168</v>
      </c>
      <c r="H2" s="489" t="s">
        <v>1169</v>
      </c>
      <c r="I2" s="489" t="s">
        <v>1170</v>
      </c>
      <c r="J2" s="489" t="s">
        <v>1171</v>
      </c>
      <c r="K2" s="489" t="s">
        <v>1172</v>
      </c>
      <c r="L2" s="489" t="s">
        <v>1173</v>
      </c>
    </row>
    <row r="3" spans="1:12" s="806" customFormat="1" ht="23.25" customHeight="1" thickBot="1">
      <c r="A3" s="762">
        <v>1400</v>
      </c>
      <c r="B3" s="627">
        <f t="shared" ref="B3:L3" si="0">SUM(B4:B35)</f>
        <v>968728</v>
      </c>
      <c r="C3" s="627">
        <f t="shared" si="0"/>
        <v>1006758</v>
      </c>
      <c r="D3" s="424">
        <f t="shared" si="0"/>
        <v>1346857</v>
      </c>
      <c r="E3" s="627">
        <f t="shared" si="0"/>
        <v>122389</v>
      </c>
      <c r="F3" s="627">
        <f t="shared" si="0"/>
        <v>38720</v>
      </c>
      <c r="G3" s="627">
        <f t="shared" si="0"/>
        <v>273913</v>
      </c>
      <c r="H3" s="627">
        <f t="shared" si="0"/>
        <v>126468</v>
      </c>
      <c r="I3" s="627">
        <f t="shared" si="0"/>
        <v>29296</v>
      </c>
      <c r="J3" s="424">
        <f t="shared" si="0"/>
        <v>8666</v>
      </c>
      <c r="K3" s="627">
        <f t="shared" si="0"/>
        <v>5260</v>
      </c>
      <c r="L3" s="627">
        <f t="shared" si="0"/>
        <v>8014</v>
      </c>
    </row>
    <row r="4" spans="1:12" ht="23.25" customHeight="1" thickBot="1">
      <c r="A4" s="629" t="s">
        <v>261</v>
      </c>
      <c r="B4" s="807">
        <v>55486</v>
      </c>
      <c r="C4" s="808">
        <v>41477</v>
      </c>
      <c r="D4" s="807">
        <v>76277</v>
      </c>
      <c r="E4" s="809">
        <v>1078</v>
      </c>
      <c r="F4" s="807">
        <v>0</v>
      </c>
      <c r="G4" s="809">
        <v>8742</v>
      </c>
      <c r="H4" s="807">
        <v>3973</v>
      </c>
      <c r="I4" s="809">
        <v>995</v>
      </c>
      <c r="J4" s="807">
        <v>1135</v>
      </c>
      <c r="K4" s="809">
        <v>75</v>
      </c>
      <c r="L4" s="807">
        <v>39</v>
      </c>
    </row>
    <row r="5" spans="1:12" ht="23.25" customHeight="1" thickBot="1">
      <c r="A5" s="431" t="s">
        <v>262</v>
      </c>
      <c r="B5" s="694">
        <v>41694</v>
      </c>
      <c r="C5" s="695">
        <v>33648</v>
      </c>
      <c r="D5" s="807">
        <v>49759</v>
      </c>
      <c r="E5" s="763">
        <v>2522</v>
      </c>
      <c r="F5" s="807">
        <v>139</v>
      </c>
      <c r="G5" s="763">
        <v>7310</v>
      </c>
      <c r="H5" s="807">
        <v>1076</v>
      </c>
      <c r="I5" s="763">
        <v>743</v>
      </c>
      <c r="J5" s="810">
        <v>27</v>
      </c>
      <c r="K5" s="763">
        <v>706</v>
      </c>
      <c r="L5" s="694">
        <v>130</v>
      </c>
    </row>
    <row r="6" spans="1:12" ht="23.25" customHeight="1" thickBot="1">
      <c r="A6" s="431" t="s">
        <v>13</v>
      </c>
      <c r="B6" s="694">
        <v>11009</v>
      </c>
      <c r="C6" s="695">
        <v>15627</v>
      </c>
      <c r="D6" s="807">
        <v>13192</v>
      </c>
      <c r="E6" s="763">
        <v>2014</v>
      </c>
      <c r="F6" s="807">
        <v>145</v>
      </c>
      <c r="G6" s="763">
        <v>5476</v>
      </c>
      <c r="H6" s="807">
        <v>939</v>
      </c>
      <c r="I6" s="763">
        <v>591</v>
      </c>
      <c r="J6" s="694">
        <v>467</v>
      </c>
      <c r="K6" s="763">
        <v>123</v>
      </c>
      <c r="L6" s="694">
        <v>114</v>
      </c>
    </row>
    <row r="7" spans="1:12" ht="23.25" customHeight="1" thickBot="1">
      <c r="A7" s="431" t="s">
        <v>14</v>
      </c>
      <c r="B7" s="694">
        <v>100593</v>
      </c>
      <c r="C7" s="695">
        <v>74876</v>
      </c>
      <c r="D7" s="807">
        <v>122573</v>
      </c>
      <c r="E7" s="763">
        <v>8052</v>
      </c>
      <c r="F7" s="807">
        <v>6832</v>
      </c>
      <c r="G7" s="763">
        <v>23567</v>
      </c>
      <c r="H7" s="807">
        <v>8794</v>
      </c>
      <c r="I7" s="763">
        <v>983</v>
      </c>
      <c r="J7" s="694">
        <v>878</v>
      </c>
      <c r="K7" s="763">
        <v>214</v>
      </c>
      <c r="L7" s="694">
        <v>556</v>
      </c>
    </row>
    <row r="8" spans="1:12" ht="23.25" customHeight="1" thickBot="1">
      <c r="A8" s="431" t="s">
        <v>33</v>
      </c>
      <c r="B8" s="694">
        <v>26350</v>
      </c>
      <c r="C8" s="695">
        <v>29613</v>
      </c>
      <c r="D8" s="807">
        <v>25100</v>
      </c>
      <c r="E8" s="763">
        <v>10492</v>
      </c>
      <c r="F8" s="807">
        <v>14</v>
      </c>
      <c r="G8" s="763">
        <v>12734</v>
      </c>
      <c r="H8" s="807">
        <v>4009</v>
      </c>
      <c r="I8" s="763">
        <v>568</v>
      </c>
      <c r="J8" s="694">
        <v>264</v>
      </c>
      <c r="K8" s="763">
        <v>73</v>
      </c>
      <c r="L8" s="694">
        <v>3</v>
      </c>
    </row>
    <row r="9" spans="1:12" ht="23.25" customHeight="1" thickBot="1">
      <c r="A9" s="431" t="s">
        <v>15</v>
      </c>
      <c r="B9" s="694">
        <v>10180</v>
      </c>
      <c r="C9" s="695">
        <v>964</v>
      </c>
      <c r="D9" s="807">
        <v>12131</v>
      </c>
      <c r="E9" s="763">
        <v>1385</v>
      </c>
      <c r="F9" s="807">
        <v>1990</v>
      </c>
      <c r="G9" s="763">
        <v>1440</v>
      </c>
      <c r="H9" s="807">
        <v>805</v>
      </c>
      <c r="I9" s="763">
        <v>587</v>
      </c>
      <c r="J9" s="694">
        <v>71</v>
      </c>
      <c r="K9" s="763">
        <v>3</v>
      </c>
      <c r="L9" s="694">
        <v>0</v>
      </c>
    </row>
    <row r="10" spans="1:12" ht="23.25" customHeight="1" thickBot="1">
      <c r="A10" s="431" t="s">
        <v>16</v>
      </c>
      <c r="B10" s="694">
        <v>29149</v>
      </c>
      <c r="C10" s="695">
        <v>52864</v>
      </c>
      <c r="D10" s="807">
        <v>17625</v>
      </c>
      <c r="E10" s="763">
        <v>4129</v>
      </c>
      <c r="F10" s="807">
        <v>2810</v>
      </c>
      <c r="G10" s="763">
        <v>7646</v>
      </c>
      <c r="H10" s="807">
        <v>3734</v>
      </c>
      <c r="I10" s="763">
        <v>413</v>
      </c>
      <c r="J10" s="694">
        <v>1049</v>
      </c>
      <c r="K10" s="763">
        <v>630</v>
      </c>
      <c r="L10" s="694">
        <v>509</v>
      </c>
    </row>
    <row r="11" spans="1:12" ht="23.25" customHeight="1" thickBot="1">
      <c r="A11" s="431" t="s">
        <v>491</v>
      </c>
      <c r="B11" s="694">
        <v>128739</v>
      </c>
      <c r="C11" s="695">
        <v>215154</v>
      </c>
      <c r="D11" s="807">
        <v>277226</v>
      </c>
      <c r="E11" s="763">
        <v>18038</v>
      </c>
      <c r="F11" s="807">
        <v>3497</v>
      </c>
      <c r="G11" s="763">
        <v>64839</v>
      </c>
      <c r="H11" s="807">
        <v>28001</v>
      </c>
      <c r="I11" s="763">
        <v>1999</v>
      </c>
      <c r="J11" s="694">
        <v>380</v>
      </c>
      <c r="K11" s="763">
        <v>493</v>
      </c>
      <c r="L11" s="694">
        <v>419</v>
      </c>
    </row>
    <row r="12" spans="1:12" ht="23.25" customHeight="1" thickBot="1">
      <c r="A12" s="431" t="s">
        <v>263</v>
      </c>
      <c r="B12" s="694">
        <v>19568</v>
      </c>
      <c r="C12" s="695">
        <v>20124</v>
      </c>
      <c r="D12" s="807">
        <v>32856</v>
      </c>
      <c r="E12" s="763">
        <v>2749</v>
      </c>
      <c r="F12" s="807">
        <v>193</v>
      </c>
      <c r="G12" s="763">
        <v>3391</v>
      </c>
      <c r="H12" s="807">
        <v>2631</v>
      </c>
      <c r="I12" s="763">
        <v>949</v>
      </c>
      <c r="J12" s="694">
        <v>436</v>
      </c>
      <c r="K12" s="763">
        <v>80</v>
      </c>
      <c r="L12" s="694">
        <v>231</v>
      </c>
    </row>
    <row r="13" spans="1:12" ht="23.25" customHeight="1" thickBot="1">
      <c r="A13" s="431" t="s">
        <v>217</v>
      </c>
      <c r="B13" s="694">
        <v>12639</v>
      </c>
      <c r="C13" s="695">
        <v>12248</v>
      </c>
      <c r="D13" s="807">
        <v>14380</v>
      </c>
      <c r="E13" s="763">
        <v>591</v>
      </c>
      <c r="F13" s="807">
        <v>81</v>
      </c>
      <c r="G13" s="763">
        <v>1918</v>
      </c>
      <c r="H13" s="807">
        <v>492</v>
      </c>
      <c r="I13" s="763">
        <v>212</v>
      </c>
      <c r="J13" s="694">
        <v>28</v>
      </c>
      <c r="K13" s="763">
        <v>381</v>
      </c>
      <c r="L13" s="694">
        <v>14</v>
      </c>
    </row>
    <row r="14" spans="1:12" ht="23.25" customHeight="1" thickBot="1">
      <c r="A14" s="431" t="s">
        <v>30</v>
      </c>
      <c r="B14" s="694">
        <v>48788</v>
      </c>
      <c r="C14" s="695">
        <v>82652</v>
      </c>
      <c r="D14" s="807">
        <v>86552</v>
      </c>
      <c r="E14" s="763">
        <v>5999</v>
      </c>
      <c r="F14" s="807">
        <v>219</v>
      </c>
      <c r="G14" s="763">
        <v>18486</v>
      </c>
      <c r="H14" s="807">
        <v>14774</v>
      </c>
      <c r="I14" s="763">
        <v>431</v>
      </c>
      <c r="J14" s="694">
        <v>265</v>
      </c>
      <c r="K14" s="763">
        <v>188</v>
      </c>
      <c r="L14" s="694">
        <v>233</v>
      </c>
    </row>
    <row r="15" spans="1:12" ht="23.25" customHeight="1" thickBot="1">
      <c r="A15" s="431" t="s">
        <v>219</v>
      </c>
      <c r="B15" s="694">
        <v>19806</v>
      </c>
      <c r="C15" s="695">
        <v>23312</v>
      </c>
      <c r="D15" s="807">
        <v>30624</v>
      </c>
      <c r="E15" s="763">
        <v>1076</v>
      </c>
      <c r="F15" s="807">
        <v>225</v>
      </c>
      <c r="G15" s="763">
        <v>6810</v>
      </c>
      <c r="H15" s="807">
        <v>5872</v>
      </c>
      <c r="I15" s="763">
        <v>808</v>
      </c>
      <c r="J15" s="694">
        <v>2</v>
      </c>
      <c r="K15" s="763">
        <v>152</v>
      </c>
      <c r="L15" s="694">
        <v>320</v>
      </c>
    </row>
    <row r="16" spans="1:12" ht="23.25" customHeight="1" thickBot="1">
      <c r="A16" s="431" t="s">
        <v>17</v>
      </c>
      <c r="B16" s="694">
        <v>22911</v>
      </c>
      <c r="C16" s="695">
        <v>53416</v>
      </c>
      <c r="D16" s="807">
        <v>52217</v>
      </c>
      <c r="E16" s="763">
        <v>1875</v>
      </c>
      <c r="F16" s="807">
        <v>24</v>
      </c>
      <c r="G16" s="763">
        <v>22909</v>
      </c>
      <c r="H16" s="807">
        <v>15104</v>
      </c>
      <c r="I16" s="763">
        <v>2533</v>
      </c>
      <c r="J16" s="694">
        <v>420</v>
      </c>
      <c r="K16" s="763">
        <v>97</v>
      </c>
      <c r="L16" s="694">
        <v>462</v>
      </c>
    </row>
    <row r="17" spans="1:12" ht="23.25" customHeight="1" thickBot="1">
      <c r="A17" s="431" t="s">
        <v>18</v>
      </c>
      <c r="B17" s="694">
        <v>15947</v>
      </c>
      <c r="C17" s="695">
        <v>15944</v>
      </c>
      <c r="D17" s="807">
        <v>19388</v>
      </c>
      <c r="E17" s="763">
        <v>5502</v>
      </c>
      <c r="F17" s="807">
        <v>770</v>
      </c>
      <c r="G17" s="763">
        <v>2141</v>
      </c>
      <c r="H17" s="807">
        <v>80</v>
      </c>
      <c r="I17" s="763">
        <v>129</v>
      </c>
      <c r="J17" s="694">
        <v>2</v>
      </c>
      <c r="K17" s="763">
        <v>0</v>
      </c>
      <c r="L17" s="694">
        <v>0</v>
      </c>
    </row>
    <row r="18" spans="1:12" ht="23.25" customHeight="1" thickBot="1">
      <c r="A18" s="431" t="s">
        <v>19</v>
      </c>
      <c r="B18" s="694">
        <v>19792</v>
      </c>
      <c r="C18" s="695">
        <v>3623</v>
      </c>
      <c r="D18" s="807">
        <v>10117</v>
      </c>
      <c r="E18" s="763">
        <v>1720</v>
      </c>
      <c r="F18" s="807">
        <v>1201</v>
      </c>
      <c r="G18" s="763">
        <v>1028</v>
      </c>
      <c r="H18" s="807">
        <v>359</v>
      </c>
      <c r="I18" s="763">
        <v>542</v>
      </c>
      <c r="J18" s="694">
        <v>0</v>
      </c>
      <c r="K18" s="763">
        <v>0</v>
      </c>
      <c r="L18" s="694">
        <v>0</v>
      </c>
    </row>
    <row r="19" spans="1:12" ht="23.25" customHeight="1" thickBot="1">
      <c r="A19" s="431" t="s">
        <v>264</v>
      </c>
      <c r="B19" s="694">
        <v>13849</v>
      </c>
      <c r="C19" s="695">
        <v>10580</v>
      </c>
      <c r="D19" s="807">
        <v>20648</v>
      </c>
      <c r="E19" s="763">
        <v>4170</v>
      </c>
      <c r="F19" s="807">
        <v>396</v>
      </c>
      <c r="G19" s="763">
        <v>916</v>
      </c>
      <c r="H19" s="807">
        <v>646</v>
      </c>
      <c r="I19" s="763">
        <v>402</v>
      </c>
      <c r="J19" s="694">
        <v>0</v>
      </c>
      <c r="K19" s="763">
        <v>144</v>
      </c>
      <c r="L19" s="694">
        <v>17</v>
      </c>
    </row>
    <row r="20" spans="1:12" ht="23.25" customHeight="1" thickBot="1">
      <c r="A20" s="431" t="s">
        <v>20</v>
      </c>
      <c r="B20" s="694">
        <v>77095</v>
      </c>
      <c r="C20" s="695">
        <v>77056</v>
      </c>
      <c r="D20" s="807">
        <v>65696</v>
      </c>
      <c r="E20" s="763">
        <v>10883</v>
      </c>
      <c r="F20" s="807">
        <v>1501</v>
      </c>
      <c r="G20" s="763">
        <v>16862</v>
      </c>
      <c r="H20" s="807">
        <v>6857</v>
      </c>
      <c r="I20" s="763">
        <v>2398</v>
      </c>
      <c r="J20" s="694">
        <v>364</v>
      </c>
      <c r="K20" s="763">
        <v>538</v>
      </c>
      <c r="L20" s="694">
        <v>344</v>
      </c>
    </row>
    <row r="21" spans="1:12" ht="23.25" customHeight="1" thickBot="1">
      <c r="A21" s="431" t="s">
        <v>21</v>
      </c>
      <c r="B21" s="694">
        <v>18759</v>
      </c>
      <c r="C21" s="695">
        <v>2835</v>
      </c>
      <c r="D21" s="807">
        <v>34167</v>
      </c>
      <c r="E21" s="763">
        <v>6179</v>
      </c>
      <c r="F21" s="807">
        <v>1322</v>
      </c>
      <c r="G21" s="763">
        <v>630</v>
      </c>
      <c r="H21" s="807">
        <v>67</v>
      </c>
      <c r="I21" s="763">
        <v>677</v>
      </c>
      <c r="J21" s="694">
        <v>56</v>
      </c>
      <c r="K21" s="763">
        <v>202</v>
      </c>
      <c r="L21" s="694">
        <v>301</v>
      </c>
    </row>
    <row r="22" spans="1:12" ht="23.25" customHeight="1" thickBot="1">
      <c r="A22" s="431" t="s">
        <v>22</v>
      </c>
      <c r="B22" s="694">
        <v>4238</v>
      </c>
      <c r="C22" s="695">
        <v>4262</v>
      </c>
      <c r="D22" s="807">
        <v>3635</v>
      </c>
      <c r="E22" s="763">
        <v>564</v>
      </c>
      <c r="F22" s="807">
        <v>715</v>
      </c>
      <c r="G22" s="763">
        <v>2171</v>
      </c>
      <c r="H22" s="807">
        <v>523</v>
      </c>
      <c r="I22" s="763">
        <v>28</v>
      </c>
      <c r="J22" s="694">
        <v>6</v>
      </c>
      <c r="K22" s="763">
        <v>8</v>
      </c>
      <c r="L22" s="694">
        <v>3</v>
      </c>
    </row>
    <row r="23" spans="1:12" ht="23.25" customHeight="1" thickBot="1">
      <c r="A23" s="431" t="s">
        <v>750</v>
      </c>
      <c r="B23" s="694">
        <v>11102</v>
      </c>
      <c r="C23" s="695">
        <v>15749</v>
      </c>
      <c r="D23" s="807">
        <v>5255</v>
      </c>
      <c r="E23" s="763">
        <v>154</v>
      </c>
      <c r="F23" s="807">
        <v>47</v>
      </c>
      <c r="G23" s="763">
        <v>4279</v>
      </c>
      <c r="H23" s="807">
        <v>1076</v>
      </c>
      <c r="I23" s="763">
        <v>508</v>
      </c>
      <c r="J23" s="694">
        <v>48</v>
      </c>
      <c r="K23" s="763">
        <v>41</v>
      </c>
      <c r="L23" s="694">
        <v>46</v>
      </c>
    </row>
    <row r="24" spans="1:12" ht="23.25" customHeight="1" thickBot="1">
      <c r="A24" s="431" t="s">
        <v>222</v>
      </c>
      <c r="B24" s="694">
        <v>12258</v>
      </c>
      <c r="C24" s="695">
        <v>11124</v>
      </c>
      <c r="D24" s="807">
        <v>13906</v>
      </c>
      <c r="E24" s="763">
        <v>1872</v>
      </c>
      <c r="F24" s="807">
        <v>339</v>
      </c>
      <c r="G24" s="763">
        <v>1790</v>
      </c>
      <c r="H24" s="807">
        <v>469</v>
      </c>
      <c r="I24" s="763">
        <v>1168</v>
      </c>
      <c r="J24" s="694">
        <v>350</v>
      </c>
      <c r="K24" s="763">
        <v>34</v>
      </c>
      <c r="L24" s="694">
        <v>117</v>
      </c>
    </row>
    <row r="25" spans="1:12" ht="23.25" customHeight="1" thickBot="1">
      <c r="A25" s="431" t="s">
        <v>223</v>
      </c>
      <c r="B25" s="694">
        <v>28706</v>
      </c>
      <c r="C25" s="695">
        <v>32949</v>
      </c>
      <c r="D25" s="807">
        <v>54480</v>
      </c>
      <c r="E25" s="763">
        <v>2857</v>
      </c>
      <c r="F25" s="807">
        <v>348</v>
      </c>
      <c r="G25" s="763">
        <v>5381</v>
      </c>
      <c r="H25" s="807">
        <v>997</v>
      </c>
      <c r="I25" s="763">
        <v>4580</v>
      </c>
      <c r="J25" s="694">
        <v>1118</v>
      </c>
      <c r="K25" s="763">
        <v>434</v>
      </c>
      <c r="L25" s="694">
        <v>413</v>
      </c>
    </row>
    <row r="26" spans="1:12" ht="23.25" customHeight="1" thickBot="1">
      <c r="A26" s="431" t="s">
        <v>224</v>
      </c>
      <c r="B26" s="694">
        <v>23254</v>
      </c>
      <c r="C26" s="695">
        <v>6022</v>
      </c>
      <c r="D26" s="807">
        <v>14641</v>
      </c>
      <c r="E26" s="763">
        <v>1897</v>
      </c>
      <c r="F26" s="807">
        <v>7864</v>
      </c>
      <c r="G26" s="763">
        <v>776</v>
      </c>
      <c r="H26" s="807">
        <v>243</v>
      </c>
      <c r="I26" s="763">
        <v>66</v>
      </c>
      <c r="J26" s="694">
        <v>33</v>
      </c>
      <c r="K26" s="763">
        <v>0</v>
      </c>
      <c r="L26" s="694">
        <v>0</v>
      </c>
    </row>
    <row r="27" spans="1:12" ht="23.25" customHeight="1" thickBot="1">
      <c r="A27" s="431" t="s">
        <v>1100</v>
      </c>
      <c r="B27" s="694">
        <v>21534</v>
      </c>
      <c r="C27" s="695">
        <v>22284</v>
      </c>
      <c r="D27" s="807">
        <v>38236</v>
      </c>
      <c r="E27" s="763">
        <v>427</v>
      </c>
      <c r="F27" s="807">
        <v>2852</v>
      </c>
      <c r="G27" s="763">
        <v>10903</v>
      </c>
      <c r="H27" s="807">
        <v>2600</v>
      </c>
      <c r="I27" s="763">
        <v>3</v>
      </c>
      <c r="J27" s="694">
        <v>25</v>
      </c>
      <c r="K27" s="763">
        <v>16</v>
      </c>
      <c r="L27" s="694">
        <v>14</v>
      </c>
    </row>
    <row r="28" spans="1:12" ht="23.25" customHeight="1" thickBot="1">
      <c r="A28" s="431" t="s">
        <v>132</v>
      </c>
      <c r="B28" s="694">
        <v>31670</v>
      </c>
      <c r="C28" s="695">
        <v>28803</v>
      </c>
      <c r="D28" s="807">
        <v>37987</v>
      </c>
      <c r="E28" s="763">
        <v>4088</v>
      </c>
      <c r="F28" s="807">
        <v>20</v>
      </c>
      <c r="G28" s="763">
        <v>6385</v>
      </c>
      <c r="H28" s="807">
        <v>5434</v>
      </c>
      <c r="I28" s="763">
        <v>120</v>
      </c>
      <c r="J28" s="694">
        <v>1015</v>
      </c>
      <c r="K28" s="763">
        <v>18</v>
      </c>
      <c r="L28" s="694">
        <v>517</v>
      </c>
    </row>
    <row r="29" spans="1:12" ht="23.25" customHeight="1" thickBot="1">
      <c r="A29" s="431" t="s">
        <v>23</v>
      </c>
      <c r="B29" s="694">
        <v>22191</v>
      </c>
      <c r="C29" s="695">
        <v>29364</v>
      </c>
      <c r="D29" s="807">
        <v>34594</v>
      </c>
      <c r="E29" s="763">
        <v>5676</v>
      </c>
      <c r="F29" s="807">
        <v>2084</v>
      </c>
      <c r="G29" s="763">
        <v>8347</v>
      </c>
      <c r="H29" s="807">
        <v>8157</v>
      </c>
      <c r="I29" s="763">
        <v>1443</v>
      </c>
      <c r="J29" s="694">
        <v>25</v>
      </c>
      <c r="K29" s="763">
        <v>116</v>
      </c>
      <c r="L29" s="694">
        <v>1244</v>
      </c>
    </row>
    <row r="30" spans="1:12" ht="23.25" customHeight="1" thickBot="1">
      <c r="A30" s="431" t="s">
        <v>24</v>
      </c>
      <c r="B30" s="694">
        <v>20339</v>
      </c>
      <c r="C30" s="695">
        <v>21897</v>
      </c>
      <c r="D30" s="807">
        <v>28590</v>
      </c>
      <c r="E30" s="763">
        <v>1920</v>
      </c>
      <c r="F30" s="807">
        <v>73</v>
      </c>
      <c r="G30" s="763">
        <v>3742</v>
      </c>
      <c r="H30" s="807">
        <v>2227</v>
      </c>
      <c r="I30" s="763">
        <v>555</v>
      </c>
      <c r="J30" s="694">
        <v>44</v>
      </c>
      <c r="K30" s="763">
        <v>87</v>
      </c>
      <c r="L30" s="694">
        <v>847</v>
      </c>
    </row>
    <row r="31" spans="1:12" ht="23.25" customHeight="1" thickBot="1">
      <c r="A31" s="431" t="s">
        <v>25</v>
      </c>
      <c r="B31" s="694">
        <v>43616</v>
      </c>
      <c r="C31" s="695">
        <v>9930</v>
      </c>
      <c r="D31" s="807">
        <v>72984</v>
      </c>
      <c r="E31" s="763">
        <v>4834</v>
      </c>
      <c r="F31" s="807">
        <v>152</v>
      </c>
      <c r="G31" s="763">
        <v>3996</v>
      </c>
      <c r="H31" s="807">
        <v>319</v>
      </c>
      <c r="I31" s="763">
        <v>481</v>
      </c>
      <c r="J31" s="694">
        <v>56</v>
      </c>
      <c r="K31" s="763">
        <v>9</v>
      </c>
      <c r="L31" s="694">
        <v>516</v>
      </c>
    </row>
    <row r="32" spans="1:12" ht="23.25" customHeight="1" thickBot="1">
      <c r="A32" s="431" t="s">
        <v>226</v>
      </c>
      <c r="B32" s="694">
        <v>18503</v>
      </c>
      <c r="C32" s="695">
        <v>13441</v>
      </c>
      <c r="D32" s="807">
        <v>24777</v>
      </c>
      <c r="E32" s="763">
        <v>1401</v>
      </c>
      <c r="F32" s="807">
        <v>1361</v>
      </c>
      <c r="G32" s="763">
        <v>3160</v>
      </c>
      <c r="H32" s="807">
        <v>2727</v>
      </c>
      <c r="I32" s="763">
        <v>107</v>
      </c>
      <c r="J32" s="694">
        <v>0</v>
      </c>
      <c r="K32" s="763">
        <v>17</v>
      </c>
      <c r="L32" s="694">
        <v>49</v>
      </c>
    </row>
    <row r="33" spans="1:12" ht="23.25" customHeight="1" thickBot="1">
      <c r="A33" s="431" t="s">
        <v>26</v>
      </c>
      <c r="B33" s="694">
        <v>11746</v>
      </c>
      <c r="C33" s="695">
        <v>18297</v>
      </c>
      <c r="D33" s="807">
        <v>16576</v>
      </c>
      <c r="E33" s="763">
        <v>1658</v>
      </c>
      <c r="F33" s="807">
        <v>285</v>
      </c>
      <c r="G33" s="763">
        <v>10259</v>
      </c>
      <c r="H33" s="807">
        <v>543</v>
      </c>
      <c r="I33" s="763">
        <v>766</v>
      </c>
      <c r="J33" s="694">
        <v>5</v>
      </c>
      <c r="K33" s="763">
        <v>49</v>
      </c>
      <c r="L33" s="694">
        <v>13</v>
      </c>
    </row>
    <row r="34" spans="1:12" ht="23.25" customHeight="1" thickBot="1">
      <c r="A34" s="431" t="s">
        <v>27</v>
      </c>
      <c r="B34" s="694">
        <v>15086</v>
      </c>
      <c r="C34" s="695">
        <v>5509</v>
      </c>
      <c r="D34" s="807">
        <v>9726</v>
      </c>
      <c r="E34" s="763">
        <v>392</v>
      </c>
      <c r="F34" s="807">
        <v>88</v>
      </c>
      <c r="G34" s="763">
        <v>641</v>
      </c>
      <c r="H34" s="807">
        <v>424</v>
      </c>
      <c r="I34" s="763">
        <v>567</v>
      </c>
      <c r="J34" s="694">
        <v>1</v>
      </c>
      <c r="K34" s="763">
        <v>162</v>
      </c>
      <c r="L34" s="694">
        <v>32</v>
      </c>
    </row>
    <row r="35" spans="1:12" ht="23.25" customHeight="1" thickBot="1">
      <c r="A35" s="431" t="s">
        <v>12</v>
      </c>
      <c r="B35" s="694">
        <v>32131</v>
      </c>
      <c r="C35" s="695">
        <v>21114</v>
      </c>
      <c r="D35" s="807">
        <v>30942</v>
      </c>
      <c r="E35" s="763">
        <v>6195</v>
      </c>
      <c r="F35" s="807">
        <v>1133</v>
      </c>
      <c r="G35" s="763">
        <v>5238</v>
      </c>
      <c r="H35" s="807">
        <v>2516</v>
      </c>
      <c r="I35" s="763">
        <v>2944</v>
      </c>
      <c r="J35" s="694">
        <v>96</v>
      </c>
      <c r="K35" s="763">
        <v>170</v>
      </c>
      <c r="L35" s="694">
        <v>511</v>
      </c>
    </row>
  </sheetData>
  <mergeCells count="1">
    <mergeCell ref="A1:L1"/>
  </mergeCells>
  <printOptions horizontalCentered="1"/>
  <pageMargins left="0.51181102362204722" right="0.51181102362204722" top="0.94488188976377963" bottom="7.874015748031496E-2" header="0.51181102362204722" footer="0.51181102362204722"/>
  <pageSetup paperSize="9" scale="67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E8330-B42D-4A42-9C59-2794D0E24CC0}">
  <sheetPr>
    <tabColor rgb="FF91DB91"/>
  </sheetPr>
  <dimension ref="A1:M339"/>
  <sheetViews>
    <sheetView rightToLeft="1" view="pageBreakPreview" zoomScale="60" zoomScaleNormal="85" workbookViewId="0">
      <selection sqref="A1:M1"/>
    </sheetView>
  </sheetViews>
  <sheetFormatPr defaultColWidth="9" defaultRowHeight="30.75"/>
  <cols>
    <col min="1" max="1" width="16.28515625" style="825" customWidth="1"/>
    <col min="2" max="2" width="42" style="826" customWidth="1"/>
    <col min="3" max="13" width="11.42578125" style="812" customWidth="1"/>
    <col min="14" max="247" width="9" style="814"/>
    <col min="248" max="248" width="17.140625" style="814" customWidth="1"/>
    <col min="249" max="249" width="34.85546875" style="814" customWidth="1"/>
    <col min="250" max="250" width="11" style="814" customWidth="1"/>
    <col min="251" max="251" width="7.42578125" style="814" customWidth="1"/>
    <col min="252" max="252" width="13.5703125" style="814" customWidth="1"/>
    <col min="253" max="253" width="11.140625" style="814" customWidth="1"/>
    <col min="254" max="254" width="8.7109375" style="814" customWidth="1"/>
    <col min="255" max="255" width="9.5703125" style="814" customWidth="1"/>
    <col min="256" max="256" width="8.85546875" style="814" customWidth="1"/>
    <col min="257" max="257" width="8" style="814" customWidth="1"/>
    <col min="258" max="258" width="7.140625" style="814" customWidth="1"/>
    <col min="259" max="259" width="6" style="814" customWidth="1"/>
    <col min="260" max="260" width="8.42578125" style="814" customWidth="1"/>
    <col min="261" max="261" width="8" style="814" customWidth="1"/>
    <col min="262" max="265" width="9" style="814"/>
    <col min="266" max="266" width="7.28515625" style="814" customWidth="1"/>
    <col min="267" max="503" width="9" style="814"/>
    <col min="504" max="504" width="17.140625" style="814" customWidth="1"/>
    <col min="505" max="505" width="34.85546875" style="814" customWidth="1"/>
    <col min="506" max="506" width="11" style="814" customWidth="1"/>
    <col min="507" max="507" width="7.42578125" style="814" customWidth="1"/>
    <col min="508" max="508" width="13.5703125" style="814" customWidth="1"/>
    <col min="509" max="509" width="11.140625" style="814" customWidth="1"/>
    <col min="510" max="510" width="8.7109375" style="814" customWidth="1"/>
    <col min="511" max="511" width="9.5703125" style="814" customWidth="1"/>
    <col min="512" max="512" width="8.85546875" style="814" customWidth="1"/>
    <col min="513" max="513" width="8" style="814" customWidth="1"/>
    <col min="514" max="514" width="7.140625" style="814" customWidth="1"/>
    <col min="515" max="515" width="6" style="814" customWidth="1"/>
    <col min="516" max="516" width="8.42578125" style="814" customWidth="1"/>
    <col min="517" max="517" width="8" style="814" customWidth="1"/>
    <col min="518" max="521" width="9" style="814"/>
    <col min="522" max="522" width="7.28515625" style="814" customWidth="1"/>
    <col min="523" max="759" width="9" style="814"/>
    <col min="760" max="760" width="17.140625" style="814" customWidth="1"/>
    <col min="761" max="761" width="34.85546875" style="814" customWidth="1"/>
    <col min="762" max="762" width="11" style="814" customWidth="1"/>
    <col min="763" max="763" width="7.42578125" style="814" customWidth="1"/>
    <col min="764" max="764" width="13.5703125" style="814" customWidth="1"/>
    <col min="765" max="765" width="11.140625" style="814" customWidth="1"/>
    <col min="766" max="766" width="8.7109375" style="814" customWidth="1"/>
    <col min="767" max="767" width="9.5703125" style="814" customWidth="1"/>
    <col min="768" max="768" width="8.85546875" style="814" customWidth="1"/>
    <col min="769" max="769" width="8" style="814" customWidth="1"/>
    <col min="770" max="770" width="7.140625" style="814" customWidth="1"/>
    <col min="771" max="771" width="6" style="814" customWidth="1"/>
    <col min="772" max="772" width="8.42578125" style="814" customWidth="1"/>
    <col min="773" max="773" width="8" style="814" customWidth="1"/>
    <col min="774" max="777" width="9" style="814"/>
    <col min="778" max="778" width="7.28515625" style="814" customWidth="1"/>
    <col min="779" max="1015" width="9" style="814"/>
    <col min="1016" max="1016" width="17.140625" style="814" customWidth="1"/>
    <col min="1017" max="1017" width="34.85546875" style="814" customWidth="1"/>
    <col min="1018" max="1018" width="11" style="814" customWidth="1"/>
    <col min="1019" max="1019" width="7.42578125" style="814" customWidth="1"/>
    <col min="1020" max="1020" width="13.5703125" style="814" customWidth="1"/>
    <col min="1021" max="1021" width="11.140625" style="814" customWidth="1"/>
    <col min="1022" max="1022" width="8.7109375" style="814" customWidth="1"/>
    <col min="1023" max="1023" width="9.5703125" style="814" customWidth="1"/>
    <col min="1024" max="1024" width="8.85546875" style="814" customWidth="1"/>
    <col min="1025" max="1025" width="8" style="814" customWidth="1"/>
    <col min="1026" max="1026" width="7.140625" style="814" customWidth="1"/>
    <col min="1027" max="1027" width="6" style="814" customWidth="1"/>
    <col min="1028" max="1028" width="8.42578125" style="814" customWidth="1"/>
    <col min="1029" max="1029" width="8" style="814" customWidth="1"/>
    <col min="1030" max="1033" width="9" style="814"/>
    <col min="1034" max="1034" width="7.28515625" style="814" customWidth="1"/>
    <col min="1035" max="1271" width="9" style="814"/>
    <col min="1272" max="1272" width="17.140625" style="814" customWidth="1"/>
    <col min="1273" max="1273" width="34.85546875" style="814" customWidth="1"/>
    <col min="1274" max="1274" width="11" style="814" customWidth="1"/>
    <col min="1275" max="1275" width="7.42578125" style="814" customWidth="1"/>
    <col min="1276" max="1276" width="13.5703125" style="814" customWidth="1"/>
    <col min="1277" max="1277" width="11.140625" style="814" customWidth="1"/>
    <col min="1278" max="1278" width="8.7109375" style="814" customWidth="1"/>
    <col min="1279" max="1279" width="9.5703125" style="814" customWidth="1"/>
    <col min="1280" max="1280" width="8.85546875" style="814" customWidth="1"/>
    <col min="1281" max="1281" width="8" style="814" customWidth="1"/>
    <col min="1282" max="1282" width="7.140625" style="814" customWidth="1"/>
    <col min="1283" max="1283" width="6" style="814" customWidth="1"/>
    <col min="1284" max="1284" width="8.42578125" style="814" customWidth="1"/>
    <col min="1285" max="1285" width="8" style="814" customWidth="1"/>
    <col min="1286" max="1289" width="9" style="814"/>
    <col min="1290" max="1290" width="7.28515625" style="814" customWidth="1"/>
    <col min="1291" max="1527" width="9" style="814"/>
    <col min="1528" max="1528" width="17.140625" style="814" customWidth="1"/>
    <col min="1529" max="1529" width="34.85546875" style="814" customWidth="1"/>
    <col min="1530" max="1530" width="11" style="814" customWidth="1"/>
    <col min="1531" max="1531" width="7.42578125" style="814" customWidth="1"/>
    <col min="1532" max="1532" width="13.5703125" style="814" customWidth="1"/>
    <col min="1533" max="1533" width="11.140625" style="814" customWidth="1"/>
    <col min="1534" max="1534" width="8.7109375" style="814" customWidth="1"/>
    <col min="1535" max="1535" width="9.5703125" style="814" customWidth="1"/>
    <col min="1536" max="1536" width="8.85546875" style="814" customWidth="1"/>
    <col min="1537" max="1537" width="8" style="814" customWidth="1"/>
    <col min="1538" max="1538" width="7.140625" style="814" customWidth="1"/>
    <col min="1539" max="1539" width="6" style="814" customWidth="1"/>
    <col min="1540" max="1540" width="8.42578125" style="814" customWidth="1"/>
    <col min="1541" max="1541" width="8" style="814" customWidth="1"/>
    <col min="1542" max="1545" width="9" style="814"/>
    <col min="1546" max="1546" width="7.28515625" style="814" customWidth="1"/>
    <col min="1547" max="1783" width="9" style="814"/>
    <col min="1784" max="1784" width="17.140625" style="814" customWidth="1"/>
    <col min="1785" max="1785" width="34.85546875" style="814" customWidth="1"/>
    <col min="1786" max="1786" width="11" style="814" customWidth="1"/>
    <col min="1787" max="1787" width="7.42578125" style="814" customWidth="1"/>
    <col min="1788" max="1788" width="13.5703125" style="814" customWidth="1"/>
    <col min="1789" max="1789" width="11.140625" style="814" customWidth="1"/>
    <col min="1790" max="1790" width="8.7109375" style="814" customWidth="1"/>
    <col min="1791" max="1791" width="9.5703125" style="814" customWidth="1"/>
    <col min="1792" max="1792" width="8.85546875" style="814" customWidth="1"/>
    <col min="1793" max="1793" width="8" style="814" customWidth="1"/>
    <col min="1794" max="1794" width="7.140625" style="814" customWidth="1"/>
    <col min="1795" max="1795" width="6" style="814" customWidth="1"/>
    <col min="1796" max="1796" width="8.42578125" style="814" customWidth="1"/>
    <col min="1797" max="1797" width="8" style="814" customWidth="1"/>
    <col min="1798" max="1801" width="9" style="814"/>
    <col min="1802" max="1802" width="7.28515625" style="814" customWidth="1"/>
    <col min="1803" max="2039" width="9" style="814"/>
    <col min="2040" max="2040" width="17.140625" style="814" customWidth="1"/>
    <col min="2041" max="2041" width="34.85546875" style="814" customWidth="1"/>
    <col min="2042" max="2042" width="11" style="814" customWidth="1"/>
    <col min="2043" max="2043" width="7.42578125" style="814" customWidth="1"/>
    <col min="2044" max="2044" width="13.5703125" style="814" customWidth="1"/>
    <col min="2045" max="2045" width="11.140625" style="814" customWidth="1"/>
    <col min="2046" max="2046" width="8.7109375" style="814" customWidth="1"/>
    <col min="2047" max="2047" width="9.5703125" style="814" customWidth="1"/>
    <col min="2048" max="2048" width="8.85546875" style="814" customWidth="1"/>
    <col min="2049" max="2049" width="8" style="814" customWidth="1"/>
    <col min="2050" max="2050" width="7.140625" style="814" customWidth="1"/>
    <col min="2051" max="2051" width="6" style="814" customWidth="1"/>
    <col min="2052" max="2052" width="8.42578125" style="814" customWidth="1"/>
    <col min="2053" max="2053" width="8" style="814" customWidth="1"/>
    <col min="2054" max="2057" width="9" style="814"/>
    <col min="2058" max="2058" width="7.28515625" style="814" customWidth="1"/>
    <col min="2059" max="2295" width="9" style="814"/>
    <col min="2296" max="2296" width="17.140625" style="814" customWidth="1"/>
    <col min="2297" max="2297" width="34.85546875" style="814" customWidth="1"/>
    <col min="2298" max="2298" width="11" style="814" customWidth="1"/>
    <col min="2299" max="2299" width="7.42578125" style="814" customWidth="1"/>
    <col min="2300" max="2300" width="13.5703125" style="814" customWidth="1"/>
    <col min="2301" max="2301" width="11.140625" style="814" customWidth="1"/>
    <col min="2302" max="2302" width="8.7109375" style="814" customWidth="1"/>
    <col min="2303" max="2303" width="9.5703125" style="814" customWidth="1"/>
    <col min="2304" max="2304" width="8.85546875" style="814" customWidth="1"/>
    <col min="2305" max="2305" width="8" style="814" customWidth="1"/>
    <col min="2306" max="2306" width="7.140625" style="814" customWidth="1"/>
    <col min="2307" max="2307" width="6" style="814" customWidth="1"/>
    <col min="2308" max="2308" width="8.42578125" style="814" customWidth="1"/>
    <col min="2309" max="2309" width="8" style="814" customWidth="1"/>
    <col min="2310" max="2313" width="9" style="814"/>
    <col min="2314" max="2314" width="7.28515625" style="814" customWidth="1"/>
    <col min="2315" max="2551" width="9" style="814"/>
    <col min="2552" max="2552" width="17.140625" style="814" customWidth="1"/>
    <col min="2553" max="2553" width="34.85546875" style="814" customWidth="1"/>
    <col min="2554" max="2554" width="11" style="814" customWidth="1"/>
    <col min="2555" max="2555" width="7.42578125" style="814" customWidth="1"/>
    <col min="2556" max="2556" width="13.5703125" style="814" customWidth="1"/>
    <col min="2557" max="2557" width="11.140625" style="814" customWidth="1"/>
    <col min="2558" max="2558" width="8.7109375" style="814" customWidth="1"/>
    <col min="2559" max="2559" width="9.5703125" style="814" customWidth="1"/>
    <col min="2560" max="2560" width="8.85546875" style="814" customWidth="1"/>
    <col min="2561" max="2561" width="8" style="814" customWidth="1"/>
    <col min="2562" max="2562" width="7.140625" style="814" customWidth="1"/>
    <col min="2563" max="2563" width="6" style="814" customWidth="1"/>
    <col min="2564" max="2564" width="8.42578125" style="814" customWidth="1"/>
    <col min="2565" max="2565" width="8" style="814" customWidth="1"/>
    <col min="2566" max="2569" width="9" style="814"/>
    <col min="2570" max="2570" width="7.28515625" style="814" customWidth="1"/>
    <col min="2571" max="2807" width="9" style="814"/>
    <col min="2808" max="2808" width="17.140625" style="814" customWidth="1"/>
    <col min="2809" max="2809" width="34.85546875" style="814" customWidth="1"/>
    <col min="2810" max="2810" width="11" style="814" customWidth="1"/>
    <col min="2811" max="2811" width="7.42578125" style="814" customWidth="1"/>
    <col min="2812" max="2812" width="13.5703125" style="814" customWidth="1"/>
    <col min="2813" max="2813" width="11.140625" style="814" customWidth="1"/>
    <col min="2814" max="2814" width="8.7109375" style="814" customWidth="1"/>
    <col min="2815" max="2815" width="9.5703125" style="814" customWidth="1"/>
    <col min="2816" max="2816" width="8.85546875" style="814" customWidth="1"/>
    <col min="2817" max="2817" width="8" style="814" customWidth="1"/>
    <col min="2818" max="2818" width="7.140625" style="814" customWidth="1"/>
    <col min="2819" max="2819" width="6" style="814" customWidth="1"/>
    <col min="2820" max="2820" width="8.42578125" style="814" customWidth="1"/>
    <col min="2821" max="2821" width="8" style="814" customWidth="1"/>
    <col min="2822" max="2825" width="9" style="814"/>
    <col min="2826" max="2826" width="7.28515625" style="814" customWidth="1"/>
    <col min="2827" max="3063" width="9" style="814"/>
    <col min="3064" max="3064" width="17.140625" style="814" customWidth="1"/>
    <col min="3065" max="3065" width="34.85546875" style="814" customWidth="1"/>
    <col min="3066" max="3066" width="11" style="814" customWidth="1"/>
    <col min="3067" max="3067" width="7.42578125" style="814" customWidth="1"/>
    <col min="3068" max="3068" width="13.5703125" style="814" customWidth="1"/>
    <col min="3069" max="3069" width="11.140625" style="814" customWidth="1"/>
    <col min="3070" max="3070" width="8.7109375" style="814" customWidth="1"/>
    <col min="3071" max="3071" width="9.5703125" style="814" customWidth="1"/>
    <col min="3072" max="3072" width="8.85546875" style="814" customWidth="1"/>
    <col min="3073" max="3073" width="8" style="814" customWidth="1"/>
    <col min="3074" max="3074" width="7.140625" style="814" customWidth="1"/>
    <col min="3075" max="3075" width="6" style="814" customWidth="1"/>
    <col min="3076" max="3076" width="8.42578125" style="814" customWidth="1"/>
    <col min="3077" max="3077" width="8" style="814" customWidth="1"/>
    <col min="3078" max="3081" width="9" style="814"/>
    <col min="3082" max="3082" width="7.28515625" style="814" customWidth="1"/>
    <col min="3083" max="3319" width="9" style="814"/>
    <col min="3320" max="3320" width="17.140625" style="814" customWidth="1"/>
    <col min="3321" max="3321" width="34.85546875" style="814" customWidth="1"/>
    <col min="3322" max="3322" width="11" style="814" customWidth="1"/>
    <col min="3323" max="3323" width="7.42578125" style="814" customWidth="1"/>
    <col min="3324" max="3324" width="13.5703125" style="814" customWidth="1"/>
    <col min="3325" max="3325" width="11.140625" style="814" customWidth="1"/>
    <col min="3326" max="3326" width="8.7109375" style="814" customWidth="1"/>
    <col min="3327" max="3327" width="9.5703125" style="814" customWidth="1"/>
    <col min="3328" max="3328" width="8.85546875" style="814" customWidth="1"/>
    <col min="3329" max="3329" width="8" style="814" customWidth="1"/>
    <col min="3330" max="3330" width="7.140625" style="814" customWidth="1"/>
    <col min="3331" max="3331" width="6" style="814" customWidth="1"/>
    <col min="3332" max="3332" width="8.42578125" style="814" customWidth="1"/>
    <col min="3333" max="3333" width="8" style="814" customWidth="1"/>
    <col min="3334" max="3337" width="9" style="814"/>
    <col min="3338" max="3338" width="7.28515625" style="814" customWidth="1"/>
    <col min="3339" max="3575" width="9" style="814"/>
    <col min="3576" max="3576" width="17.140625" style="814" customWidth="1"/>
    <col min="3577" max="3577" width="34.85546875" style="814" customWidth="1"/>
    <col min="3578" max="3578" width="11" style="814" customWidth="1"/>
    <col min="3579" max="3579" width="7.42578125" style="814" customWidth="1"/>
    <col min="3580" max="3580" width="13.5703125" style="814" customWidth="1"/>
    <col min="3581" max="3581" width="11.140625" style="814" customWidth="1"/>
    <col min="3582" max="3582" width="8.7109375" style="814" customWidth="1"/>
    <col min="3583" max="3583" width="9.5703125" style="814" customWidth="1"/>
    <col min="3584" max="3584" width="8.85546875" style="814" customWidth="1"/>
    <col min="3585" max="3585" width="8" style="814" customWidth="1"/>
    <col min="3586" max="3586" width="7.140625" style="814" customWidth="1"/>
    <col min="3587" max="3587" width="6" style="814" customWidth="1"/>
    <col min="3588" max="3588" width="8.42578125" style="814" customWidth="1"/>
    <col min="3589" max="3589" width="8" style="814" customWidth="1"/>
    <col min="3590" max="3593" width="9" style="814"/>
    <col min="3594" max="3594" width="7.28515625" style="814" customWidth="1"/>
    <col min="3595" max="3831" width="9" style="814"/>
    <col min="3832" max="3832" width="17.140625" style="814" customWidth="1"/>
    <col min="3833" max="3833" width="34.85546875" style="814" customWidth="1"/>
    <col min="3834" max="3834" width="11" style="814" customWidth="1"/>
    <col min="3835" max="3835" width="7.42578125" style="814" customWidth="1"/>
    <col min="3836" max="3836" width="13.5703125" style="814" customWidth="1"/>
    <col min="3837" max="3837" width="11.140625" style="814" customWidth="1"/>
    <col min="3838" max="3838" width="8.7109375" style="814" customWidth="1"/>
    <col min="3839" max="3839" width="9.5703125" style="814" customWidth="1"/>
    <col min="3840" max="3840" width="8.85546875" style="814" customWidth="1"/>
    <col min="3841" max="3841" width="8" style="814" customWidth="1"/>
    <col min="3842" max="3842" width="7.140625" style="814" customWidth="1"/>
    <col min="3843" max="3843" width="6" style="814" customWidth="1"/>
    <col min="3844" max="3844" width="8.42578125" style="814" customWidth="1"/>
    <col min="3845" max="3845" width="8" style="814" customWidth="1"/>
    <col min="3846" max="3849" width="9" style="814"/>
    <col min="3850" max="3850" width="7.28515625" style="814" customWidth="1"/>
    <col min="3851" max="4087" width="9" style="814"/>
    <col min="4088" max="4088" width="17.140625" style="814" customWidth="1"/>
    <col min="4089" max="4089" width="34.85546875" style="814" customWidth="1"/>
    <col min="4090" max="4090" width="11" style="814" customWidth="1"/>
    <col min="4091" max="4091" width="7.42578125" style="814" customWidth="1"/>
    <col min="4092" max="4092" width="13.5703125" style="814" customWidth="1"/>
    <col min="4093" max="4093" width="11.140625" style="814" customWidth="1"/>
    <col min="4094" max="4094" width="8.7109375" style="814" customWidth="1"/>
    <col min="4095" max="4095" width="9.5703125" style="814" customWidth="1"/>
    <col min="4096" max="4096" width="8.85546875" style="814" customWidth="1"/>
    <col min="4097" max="4097" width="8" style="814" customWidth="1"/>
    <col min="4098" max="4098" width="7.140625" style="814" customWidth="1"/>
    <col min="4099" max="4099" width="6" style="814" customWidth="1"/>
    <col min="4100" max="4100" width="8.42578125" style="814" customWidth="1"/>
    <col min="4101" max="4101" width="8" style="814" customWidth="1"/>
    <col min="4102" max="4105" width="9" style="814"/>
    <col min="4106" max="4106" width="7.28515625" style="814" customWidth="1"/>
    <col min="4107" max="4343" width="9" style="814"/>
    <col min="4344" max="4344" width="17.140625" style="814" customWidth="1"/>
    <col min="4345" max="4345" width="34.85546875" style="814" customWidth="1"/>
    <col min="4346" max="4346" width="11" style="814" customWidth="1"/>
    <col min="4347" max="4347" width="7.42578125" style="814" customWidth="1"/>
    <col min="4348" max="4348" width="13.5703125" style="814" customWidth="1"/>
    <col min="4349" max="4349" width="11.140625" style="814" customWidth="1"/>
    <col min="4350" max="4350" width="8.7109375" style="814" customWidth="1"/>
    <col min="4351" max="4351" width="9.5703125" style="814" customWidth="1"/>
    <col min="4352" max="4352" width="8.85546875" style="814" customWidth="1"/>
    <col min="4353" max="4353" width="8" style="814" customWidth="1"/>
    <col min="4354" max="4354" width="7.140625" style="814" customWidth="1"/>
    <col min="4355" max="4355" width="6" style="814" customWidth="1"/>
    <col min="4356" max="4356" width="8.42578125" style="814" customWidth="1"/>
    <col min="4357" max="4357" width="8" style="814" customWidth="1"/>
    <col min="4358" max="4361" width="9" style="814"/>
    <col min="4362" max="4362" width="7.28515625" style="814" customWidth="1"/>
    <col min="4363" max="4599" width="9" style="814"/>
    <col min="4600" max="4600" width="17.140625" style="814" customWidth="1"/>
    <col min="4601" max="4601" width="34.85546875" style="814" customWidth="1"/>
    <col min="4602" max="4602" width="11" style="814" customWidth="1"/>
    <col min="4603" max="4603" width="7.42578125" style="814" customWidth="1"/>
    <col min="4604" max="4604" width="13.5703125" style="814" customWidth="1"/>
    <col min="4605" max="4605" width="11.140625" style="814" customWidth="1"/>
    <col min="4606" max="4606" width="8.7109375" style="814" customWidth="1"/>
    <col min="4607" max="4607" width="9.5703125" style="814" customWidth="1"/>
    <col min="4608" max="4608" width="8.85546875" style="814" customWidth="1"/>
    <col min="4609" max="4609" width="8" style="814" customWidth="1"/>
    <col min="4610" max="4610" width="7.140625" style="814" customWidth="1"/>
    <col min="4611" max="4611" width="6" style="814" customWidth="1"/>
    <col min="4612" max="4612" width="8.42578125" style="814" customWidth="1"/>
    <col min="4613" max="4613" width="8" style="814" customWidth="1"/>
    <col min="4614" max="4617" width="9" style="814"/>
    <col min="4618" max="4618" width="7.28515625" style="814" customWidth="1"/>
    <col min="4619" max="4855" width="9" style="814"/>
    <col min="4856" max="4856" width="17.140625" style="814" customWidth="1"/>
    <col min="4857" max="4857" width="34.85546875" style="814" customWidth="1"/>
    <col min="4858" max="4858" width="11" style="814" customWidth="1"/>
    <col min="4859" max="4859" width="7.42578125" style="814" customWidth="1"/>
    <col min="4860" max="4860" width="13.5703125" style="814" customWidth="1"/>
    <col min="4861" max="4861" width="11.140625" style="814" customWidth="1"/>
    <col min="4862" max="4862" width="8.7109375" style="814" customWidth="1"/>
    <col min="4863" max="4863" width="9.5703125" style="814" customWidth="1"/>
    <col min="4864" max="4864" width="8.85546875" style="814" customWidth="1"/>
    <col min="4865" max="4865" width="8" style="814" customWidth="1"/>
    <col min="4866" max="4866" width="7.140625" style="814" customWidth="1"/>
    <col min="4867" max="4867" width="6" style="814" customWidth="1"/>
    <col min="4868" max="4868" width="8.42578125" style="814" customWidth="1"/>
    <col min="4869" max="4869" width="8" style="814" customWidth="1"/>
    <col min="4870" max="4873" width="9" style="814"/>
    <col min="4874" max="4874" width="7.28515625" style="814" customWidth="1"/>
    <col min="4875" max="5111" width="9" style="814"/>
    <col min="5112" max="5112" width="17.140625" style="814" customWidth="1"/>
    <col min="5113" max="5113" width="34.85546875" style="814" customWidth="1"/>
    <col min="5114" max="5114" width="11" style="814" customWidth="1"/>
    <col min="5115" max="5115" width="7.42578125" style="814" customWidth="1"/>
    <col min="5116" max="5116" width="13.5703125" style="814" customWidth="1"/>
    <col min="5117" max="5117" width="11.140625" style="814" customWidth="1"/>
    <col min="5118" max="5118" width="8.7109375" style="814" customWidth="1"/>
    <col min="5119" max="5119" width="9.5703125" style="814" customWidth="1"/>
    <col min="5120" max="5120" width="8.85546875" style="814" customWidth="1"/>
    <col min="5121" max="5121" width="8" style="814" customWidth="1"/>
    <col min="5122" max="5122" width="7.140625" style="814" customWidth="1"/>
    <col min="5123" max="5123" width="6" style="814" customWidth="1"/>
    <col min="5124" max="5124" width="8.42578125" style="814" customWidth="1"/>
    <col min="5125" max="5125" width="8" style="814" customWidth="1"/>
    <col min="5126" max="5129" width="9" style="814"/>
    <col min="5130" max="5130" width="7.28515625" style="814" customWidth="1"/>
    <col min="5131" max="5367" width="9" style="814"/>
    <col min="5368" max="5368" width="17.140625" style="814" customWidth="1"/>
    <col min="5369" max="5369" width="34.85546875" style="814" customWidth="1"/>
    <col min="5370" max="5370" width="11" style="814" customWidth="1"/>
    <col min="5371" max="5371" width="7.42578125" style="814" customWidth="1"/>
    <col min="5372" max="5372" width="13.5703125" style="814" customWidth="1"/>
    <col min="5373" max="5373" width="11.140625" style="814" customWidth="1"/>
    <col min="5374" max="5374" width="8.7109375" style="814" customWidth="1"/>
    <col min="5375" max="5375" width="9.5703125" style="814" customWidth="1"/>
    <col min="5376" max="5376" width="8.85546875" style="814" customWidth="1"/>
    <col min="5377" max="5377" width="8" style="814" customWidth="1"/>
    <col min="5378" max="5378" width="7.140625" style="814" customWidth="1"/>
    <col min="5379" max="5379" width="6" style="814" customWidth="1"/>
    <col min="5380" max="5380" width="8.42578125" style="814" customWidth="1"/>
    <col min="5381" max="5381" width="8" style="814" customWidth="1"/>
    <col min="5382" max="5385" width="9" style="814"/>
    <col min="5386" max="5386" width="7.28515625" style="814" customWidth="1"/>
    <col min="5387" max="5623" width="9" style="814"/>
    <col min="5624" max="5624" width="17.140625" style="814" customWidth="1"/>
    <col min="5625" max="5625" width="34.85546875" style="814" customWidth="1"/>
    <col min="5626" max="5626" width="11" style="814" customWidth="1"/>
    <col min="5627" max="5627" width="7.42578125" style="814" customWidth="1"/>
    <col min="5628" max="5628" width="13.5703125" style="814" customWidth="1"/>
    <col min="5629" max="5629" width="11.140625" style="814" customWidth="1"/>
    <col min="5630" max="5630" width="8.7109375" style="814" customWidth="1"/>
    <col min="5631" max="5631" width="9.5703125" style="814" customWidth="1"/>
    <col min="5632" max="5632" width="8.85546875" style="814" customWidth="1"/>
    <col min="5633" max="5633" width="8" style="814" customWidth="1"/>
    <col min="5634" max="5634" width="7.140625" style="814" customWidth="1"/>
    <col min="5635" max="5635" width="6" style="814" customWidth="1"/>
    <col min="5636" max="5636" width="8.42578125" style="814" customWidth="1"/>
    <col min="5637" max="5637" width="8" style="814" customWidth="1"/>
    <col min="5638" max="5641" width="9" style="814"/>
    <col min="5642" max="5642" width="7.28515625" style="814" customWidth="1"/>
    <col min="5643" max="5879" width="9" style="814"/>
    <col min="5880" max="5880" width="17.140625" style="814" customWidth="1"/>
    <col min="5881" max="5881" width="34.85546875" style="814" customWidth="1"/>
    <col min="5882" max="5882" width="11" style="814" customWidth="1"/>
    <col min="5883" max="5883" width="7.42578125" style="814" customWidth="1"/>
    <col min="5884" max="5884" width="13.5703125" style="814" customWidth="1"/>
    <col min="5885" max="5885" width="11.140625" style="814" customWidth="1"/>
    <col min="5886" max="5886" width="8.7109375" style="814" customWidth="1"/>
    <col min="5887" max="5887" width="9.5703125" style="814" customWidth="1"/>
    <col min="5888" max="5888" width="8.85546875" style="814" customWidth="1"/>
    <col min="5889" max="5889" width="8" style="814" customWidth="1"/>
    <col min="5890" max="5890" width="7.140625" style="814" customWidth="1"/>
    <col min="5891" max="5891" width="6" style="814" customWidth="1"/>
    <col min="5892" max="5892" width="8.42578125" style="814" customWidth="1"/>
    <col min="5893" max="5893" width="8" style="814" customWidth="1"/>
    <col min="5894" max="5897" width="9" style="814"/>
    <col min="5898" max="5898" width="7.28515625" style="814" customWidth="1"/>
    <col min="5899" max="6135" width="9" style="814"/>
    <col min="6136" max="6136" width="17.140625" style="814" customWidth="1"/>
    <col min="6137" max="6137" width="34.85546875" style="814" customWidth="1"/>
    <col min="6138" max="6138" width="11" style="814" customWidth="1"/>
    <col min="6139" max="6139" width="7.42578125" style="814" customWidth="1"/>
    <col min="6140" max="6140" width="13.5703125" style="814" customWidth="1"/>
    <col min="6141" max="6141" width="11.140625" style="814" customWidth="1"/>
    <col min="6142" max="6142" width="8.7109375" style="814" customWidth="1"/>
    <col min="6143" max="6143" width="9.5703125" style="814" customWidth="1"/>
    <col min="6144" max="6144" width="8.85546875" style="814" customWidth="1"/>
    <col min="6145" max="6145" width="8" style="814" customWidth="1"/>
    <col min="6146" max="6146" width="7.140625" style="814" customWidth="1"/>
    <col min="6147" max="6147" width="6" style="814" customWidth="1"/>
    <col min="6148" max="6148" width="8.42578125" style="814" customWidth="1"/>
    <col min="6149" max="6149" width="8" style="814" customWidth="1"/>
    <col min="6150" max="6153" width="9" style="814"/>
    <col min="6154" max="6154" width="7.28515625" style="814" customWidth="1"/>
    <col min="6155" max="6391" width="9" style="814"/>
    <col min="6392" max="6392" width="17.140625" style="814" customWidth="1"/>
    <col min="6393" max="6393" width="34.85546875" style="814" customWidth="1"/>
    <col min="6394" max="6394" width="11" style="814" customWidth="1"/>
    <col min="6395" max="6395" width="7.42578125" style="814" customWidth="1"/>
    <col min="6396" max="6396" width="13.5703125" style="814" customWidth="1"/>
    <col min="6397" max="6397" width="11.140625" style="814" customWidth="1"/>
    <col min="6398" max="6398" width="8.7109375" style="814" customWidth="1"/>
    <col min="6399" max="6399" width="9.5703125" style="814" customWidth="1"/>
    <col min="6400" max="6400" width="8.85546875" style="814" customWidth="1"/>
    <col min="6401" max="6401" width="8" style="814" customWidth="1"/>
    <col min="6402" max="6402" width="7.140625" style="814" customWidth="1"/>
    <col min="6403" max="6403" width="6" style="814" customWidth="1"/>
    <col min="6404" max="6404" width="8.42578125" style="814" customWidth="1"/>
    <col min="6405" max="6405" width="8" style="814" customWidth="1"/>
    <col min="6406" max="6409" width="9" style="814"/>
    <col min="6410" max="6410" width="7.28515625" style="814" customWidth="1"/>
    <col min="6411" max="6647" width="9" style="814"/>
    <col min="6648" max="6648" width="17.140625" style="814" customWidth="1"/>
    <col min="6649" max="6649" width="34.85546875" style="814" customWidth="1"/>
    <col min="6650" max="6650" width="11" style="814" customWidth="1"/>
    <col min="6651" max="6651" width="7.42578125" style="814" customWidth="1"/>
    <col min="6652" max="6652" width="13.5703125" style="814" customWidth="1"/>
    <col min="6653" max="6653" width="11.140625" style="814" customWidth="1"/>
    <col min="6654" max="6654" width="8.7109375" style="814" customWidth="1"/>
    <col min="6655" max="6655" width="9.5703125" style="814" customWidth="1"/>
    <col min="6656" max="6656" width="8.85546875" style="814" customWidth="1"/>
    <col min="6657" max="6657" width="8" style="814" customWidth="1"/>
    <col min="6658" max="6658" width="7.140625" style="814" customWidth="1"/>
    <col min="6659" max="6659" width="6" style="814" customWidth="1"/>
    <col min="6660" max="6660" width="8.42578125" style="814" customWidth="1"/>
    <col min="6661" max="6661" width="8" style="814" customWidth="1"/>
    <col min="6662" max="6665" width="9" style="814"/>
    <col min="6666" max="6666" width="7.28515625" style="814" customWidth="1"/>
    <col min="6667" max="6903" width="9" style="814"/>
    <col min="6904" max="6904" width="17.140625" style="814" customWidth="1"/>
    <col min="6905" max="6905" width="34.85546875" style="814" customWidth="1"/>
    <col min="6906" max="6906" width="11" style="814" customWidth="1"/>
    <col min="6907" max="6907" width="7.42578125" style="814" customWidth="1"/>
    <col min="6908" max="6908" width="13.5703125" style="814" customWidth="1"/>
    <col min="6909" max="6909" width="11.140625" style="814" customWidth="1"/>
    <col min="6910" max="6910" width="8.7109375" style="814" customWidth="1"/>
    <col min="6911" max="6911" width="9.5703125" style="814" customWidth="1"/>
    <col min="6912" max="6912" width="8.85546875" style="814" customWidth="1"/>
    <col min="6913" max="6913" width="8" style="814" customWidth="1"/>
    <col min="6914" max="6914" width="7.140625" style="814" customWidth="1"/>
    <col min="6915" max="6915" width="6" style="814" customWidth="1"/>
    <col min="6916" max="6916" width="8.42578125" style="814" customWidth="1"/>
    <col min="6917" max="6917" width="8" style="814" customWidth="1"/>
    <col min="6918" max="6921" width="9" style="814"/>
    <col min="6922" max="6922" width="7.28515625" style="814" customWidth="1"/>
    <col min="6923" max="7159" width="9" style="814"/>
    <col min="7160" max="7160" width="17.140625" style="814" customWidth="1"/>
    <col min="7161" max="7161" width="34.85546875" style="814" customWidth="1"/>
    <col min="7162" max="7162" width="11" style="814" customWidth="1"/>
    <col min="7163" max="7163" width="7.42578125" style="814" customWidth="1"/>
    <col min="7164" max="7164" width="13.5703125" style="814" customWidth="1"/>
    <col min="7165" max="7165" width="11.140625" style="814" customWidth="1"/>
    <col min="7166" max="7166" width="8.7109375" style="814" customWidth="1"/>
    <col min="7167" max="7167" width="9.5703125" style="814" customWidth="1"/>
    <col min="7168" max="7168" width="8.85546875" style="814" customWidth="1"/>
    <col min="7169" max="7169" width="8" style="814" customWidth="1"/>
    <col min="7170" max="7170" width="7.140625" style="814" customWidth="1"/>
    <col min="7171" max="7171" width="6" style="814" customWidth="1"/>
    <col min="7172" max="7172" width="8.42578125" style="814" customWidth="1"/>
    <col min="7173" max="7173" width="8" style="814" customWidth="1"/>
    <col min="7174" max="7177" width="9" style="814"/>
    <col min="7178" max="7178" width="7.28515625" style="814" customWidth="1"/>
    <col min="7179" max="7415" width="9" style="814"/>
    <col min="7416" max="7416" width="17.140625" style="814" customWidth="1"/>
    <col min="7417" max="7417" width="34.85546875" style="814" customWidth="1"/>
    <col min="7418" max="7418" width="11" style="814" customWidth="1"/>
    <col min="7419" max="7419" width="7.42578125" style="814" customWidth="1"/>
    <col min="7420" max="7420" width="13.5703125" style="814" customWidth="1"/>
    <col min="7421" max="7421" width="11.140625" style="814" customWidth="1"/>
    <col min="7422" max="7422" width="8.7109375" style="814" customWidth="1"/>
    <col min="7423" max="7423" width="9.5703125" style="814" customWidth="1"/>
    <col min="7424" max="7424" width="8.85546875" style="814" customWidth="1"/>
    <col min="7425" max="7425" width="8" style="814" customWidth="1"/>
    <col min="7426" max="7426" width="7.140625" style="814" customWidth="1"/>
    <col min="7427" max="7427" width="6" style="814" customWidth="1"/>
    <col min="7428" max="7428" width="8.42578125" style="814" customWidth="1"/>
    <col min="7429" max="7429" width="8" style="814" customWidth="1"/>
    <col min="7430" max="7433" width="9" style="814"/>
    <col min="7434" max="7434" width="7.28515625" style="814" customWidth="1"/>
    <col min="7435" max="7671" width="9" style="814"/>
    <col min="7672" max="7672" width="17.140625" style="814" customWidth="1"/>
    <col min="7673" max="7673" width="34.85546875" style="814" customWidth="1"/>
    <col min="7674" max="7674" width="11" style="814" customWidth="1"/>
    <col min="7675" max="7675" width="7.42578125" style="814" customWidth="1"/>
    <col min="7676" max="7676" width="13.5703125" style="814" customWidth="1"/>
    <col min="7677" max="7677" width="11.140625" style="814" customWidth="1"/>
    <col min="7678" max="7678" width="8.7109375" style="814" customWidth="1"/>
    <col min="7679" max="7679" width="9.5703125" style="814" customWidth="1"/>
    <col min="7680" max="7680" width="8.85546875" style="814" customWidth="1"/>
    <col min="7681" max="7681" width="8" style="814" customWidth="1"/>
    <col min="7682" max="7682" width="7.140625" style="814" customWidth="1"/>
    <col min="7683" max="7683" width="6" style="814" customWidth="1"/>
    <col min="7684" max="7684" width="8.42578125" style="814" customWidth="1"/>
    <col min="7685" max="7685" width="8" style="814" customWidth="1"/>
    <col min="7686" max="7689" width="9" style="814"/>
    <col min="7690" max="7690" width="7.28515625" style="814" customWidth="1"/>
    <col min="7691" max="7927" width="9" style="814"/>
    <col min="7928" max="7928" width="17.140625" style="814" customWidth="1"/>
    <col min="7929" max="7929" width="34.85546875" style="814" customWidth="1"/>
    <col min="7930" max="7930" width="11" style="814" customWidth="1"/>
    <col min="7931" max="7931" width="7.42578125" style="814" customWidth="1"/>
    <col min="7932" max="7932" width="13.5703125" style="814" customWidth="1"/>
    <col min="7933" max="7933" width="11.140625" style="814" customWidth="1"/>
    <col min="7934" max="7934" width="8.7109375" style="814" customWidth="1"/>
    <col min="7935" max="7935" width="9.5703125" style="814" customWidth="1"/>
    <col min="7936" max="7936" width="8.85546875" style="814" customWidth="1"/>
    <col min="7937" max="7937" width="8" style="814" customWidth="1"/>
    <col min="7938" max="7938" width="7.140625" style="814" customWidth="1"/>
    <col min="7939" max="7939" width="6" style="814" customWidth="1"/>
    <col min="7940" max="7940" width="8.42578125" style="814" customWidth="1"/>
    <col min="7941" max="7941" width="8" style="814" customWidth="1"/>
    <col min="7942" max="7945" width="9" style="814"/>
    <col min="7946" max="7946" width="7.28515625" style="814" customWidth="1"/>
    <col min="7947" max="8183" width="9" style="814"/>
    <col min="8184" max="8184" width="17.140625" style="814" customWidth="1"/>
    <col min="8185" max="8185" width="34.85546875" style="814" customWidth="1"/>
    <col min="8186" max="8186" width="11" style="814" customWidth="1"/>
    <col min="8187" max="8187" width="7.42578125" style="814" customWidth="1"/>
    <col min="8188" max="8188" width="13.5703125" style="814" customWidth="1"/>
    <col min="8189" max="8189" width="11.140625" style="814" customWidth="1"/>
    <col min="8190" max="8190" width="8.7109375" style="814" customWidth="1"/>
    <col min="8191" max="8191" width="9.5703125" style="814" customWidth="1"/>
    <col min="8192" max="8192" width="8.85546875" style="814" customWidth="1"/>
    <col min="8193" max="8193" width="8" style="814" customWidth="1"/>
    <col min="8194" max="8194" width="7.140625" style="814" customWidth="1"/>
    <col min="8195" max="8195" width="6" style="814" customWidth="1"/>
    <col min="8196" max="8196" width="8.42578125" style="814" customWidth="1"/>
    <col min="8197" max="8197" width="8" style="814" customWidth="1"/>
    <col min="8198" max="8201" width="9" style="814"/>
    <col min="8202" max="8202" width="7.28515625" style="814" customWidth="1"/>
    <col min="8203" max="8439" width="9" style="814"/>
    <col min="8440" max="8440" width="17.140625" style="814" customWidth="1"/>
    <col min="8441" max="8441" width="34.85546875" style="814" customWidth="1"/>
    <col min="8442" max="8442" width="11" style="814" customWidth="1"/>
    <col min="8443" max="8443" width="7.42578125" style="814" customWidth="1"/>
    <col min="8444" max="8444" width="13.5703125" style="814" customWidth="1"/>
    <col min="8445" max="8445" width="11.140625" style="814" customWidth="1"/>
    <col min="8446" max="8446" width="8.7109375" style="814" customWidth="1"/>
    <col min="8447" max="8447" width="9.5703125" style="814" customWidth="1"/>
    <col min="8448" max="8448" width="8.85546875" style="814" customWidth="1"/>
    <col min="8449" max="8449" width="8" style="814" customWidth="1"/>
    <col min="8450" max="8450" width="7.140625" style="814" customWidth="1"/>
    <col min="8451" max="8451" width="6" style="814" customWidth="1"/>
    <col min="8452" max="8452" width="8.42578125" style="814" customWidth="1"/>
    <col min="8453" max="8453" width="8" style="814" customWidth="1"/>
    <col min="8454" max="8457" width="9" style="814"/>
    <col min="8458" max="8458" width="7.28515625" style="814" customWidth="1"/>
    <col min="8459" max="8695" width="9" style="814"/>
    <col min="8696" max="8696" width="17.140625" style="814" customWidth="1"/>
    <col min="8697" max="8697" width="34.85546875" style="814" customWidth="1"/>
    <col min="8698" max="8698" width="11" style="814" customWidth="1"/>
    <col min="8699" max="8699" width="7.42578125" style="814" customWidth="1"/>
    <col min="8700" max="8700" width="13.5703125" style="814" customWidth="1"/>
    <col min="8701" max="8701" width="11.140625" style="814" customWidth="1"/>
    <col min="8702" max="8702" width="8.7109375" style="814" customWidth="1"/>
    <col min="8703" max="8703" width="9.5703125" style="814" customWidth="1"/>
    <col min="8704" max="8704" width="8.85546875" style="814" customWidth="1"/>
    <col min="8705" max="8705" width="8" style="814" customWidth="1"/>
    <col min="8706" max="8706" width="7.140625" style="814" customWidth="1"/>
    <col min="8707" max="8707" width="6" style="814" customWidth="1"/>
    <col min="8708" max="8708" width="8.42578125" style="814" customWidth="1"/>
    <col min="8709" max="8709" width="8" style="814" customWidth="1"/>
    <col min="8710" max="8713" width="9" style="814"/>
    <col min="8714" max="8714" width="7.28515625" style="814" customWidth="1"/>
    <col min="8715" max="8951" width="9" style="814"/>
    <col min="8952" max="8952" width="17.140625" style="814" customWidth="1"/>
    <col min="8953" max="8953" width="34.85546875" style="814" customWidth="1"/>
    <col min="8954" max="8954" width="11" style="814" customWidth="1"/>
    <col min="8955" max="8955" width="7.42578125" style="814" customWidth="1"/>
    <col min="8956" max="8956" width="13.5703125" style="814" customWidth="1"/>
    <col min="8957" max="8957" width="11.140625" style="814" customWidth="1"/>
    <col min="8958" max="8958" width="8.7109375" style="814" customWidth="1"/>
    <col min="8959" max="8959" width="9.5703125" style="814" customWidth="1"/>
    <col min="8960" max="8960" width="8.85546875" style="814" customWidth="1"/>
    <col min="8961" max="8961" width="8" style="814" customWidth="1"/>
    <col min="8962" max="8962" width="7.140625" style="814" customWidth="1"/>
    <col min="8963" max="8963" width="6" style="814" customWidth="1"/>
    <col min="8964" max="8964" width="8.42578125" style="814" customWidth="1"/>
    <col min="8965" max="8965" width="8" style="814" customWidth="1"/>
    <col min="8966" max="8969" width="9" style="814"/>
    <col min="8970" max="8970" width="7.28515625" style="814" customWidth="1"/>
    <col min="8971" max="9207" width="9" style="814"/>
    <col min="9208" max="9208" width="17.140625" style="814" customWidth="1"/>
    <col min="9209" max="9209" width="34.85546875" style="814" customWidth="1"/>
    <col min="9210" max="9210" width="11" style="814" customWidth="1"/>
    <col min="9211" max="9211" width="7.42578125" style="814" customWidth="1"/>
    <col min="9212" max="9212" width="13.5703125" style="814" customWidth="1"/>
    <col min="9213" max="9213" width="11.140625" style="814" customWidth="1"/>
    <col min="9214" max="9214" width="8.7109375" style="814" customWidth="1"/>
    <col min="9215" max="9215" width="9.5703125" style="814" customWidth="1"/>
    <col min="9216" max="9216" width="8.85546875" style="814" customWidth="1"/>
    <col min="9217" max="9217" width="8" style="814" customWidth="1"/>
    <col min="9218" max="9218" width="7.140625" style="814" customWidth="1"/>
    <col min="9219" max="9219" width="6" style="814" customWidth="1"/>
    <col min="9220" max="9220" width="8.42578125" style="814" customWidth="1"/>
    <col min="9221" max="9221" width="8" style="814" customWidth="1"/>
    <col min="9222" max="9225" width="9" style="814"/>
    <col min="9226" max="9226" width="7.28515625" style="814" customWidth="1"/>
    <col min="9227" max="9463" width="9" style="814"/>
    <col min="9464" max="9464" width="17.140625" style="814" customWidth="1"/>
    <col min="9465" max="9465" width="34.85546875" style="814" customWidth="1"/>
    <col min="9466" max="9466" width="11" style="814" customWidth="1"/>
    <col min="9467" max="9467" width="7.42578125" style="814" customWidth="1"/>
    <col min="9468" max="9468" width="13.5703125" style="814" customWidth="1"/>
    <col min="9469" max="9469" width="11.140625" style="814" customWidth="1"/>
    <col min="9470" max="9470" width="8.7109375" style="814" customWidth="1"/>
    <col min="9471" max="9471" width="9.5703125" style="814" customWidth="1"/>
    <col min="9472" max="9472" width="8.85546875" style="814" customWidth="1"/>
    <col min="9473" max="9473" width="8" style="814" customWidth="1"/>
    <col min="9474" max="9474" width="7.140625" style="814" customWidth="1"/>
    <col min="9475" max="9475" width="6" style="814" customWidth="1"/>
    <col min="9476" max="9476" width="8.42578125" style="814" customWidth="1"/>
    <col min="9477" max="9477" width="8" style="814" customWidth="1"/>
    <col min="9478" max="9481" width="9" style="814"/>
    <col min="9482" max="9482" width="7.28515625" style="814" customWidth="1"/>
    <col min="9483" max="9719" width="9" style="814"/>
    <col min="9720" max="9720" width="17.140625" style="814" customWidth="1"/>
    <col min="9721" max="9721" width="34.85546875" style="814" customWidth="1"/>
    <col min="9722" max="9722" width="11" style="814" customWidth="1"/>
    <col min="9723" max="9723" width="7.42578125" style="814" customWidth="1"/>
    <col min="9724" max="9724" width="13.5703125" style="814" customWidth="1"/>
    <col min="9725" max="9725" width="11.140625" style="814" customWidth="1"/>
    <col min="9726" max="9726" width="8.7109375" style="814" customWidth="1"/>
    <col min="9727" max="9727" width="9.5703125" style="814" customWidth="1"/>
    <col min="9728" max="9728" width="8.85546875" style="814" customWidth="1"/>
    <col min="9729" max="9729" width="8" style="814" customWidth="1"/>
    <col min="9730" max="9730" width="7.140625" style="814" customWidth="1"/>
    <col min="9731" max="9731" width="6" style="814" customWidth="1"/>
    <col min="9732" max="9732" width="8.42578125" style="814" customWidth="1"/>
    <col min="9733" max="9733" width="8" style="814" customWidth="1"/>
    <col min="9734" max="9737" width="9" style="814"/>
    <col min="9738" max="9738" width="7.28515625" style="814" customWidth="1"/>
    <col min="9739" max="9975" width="9" style="814"/>
    <col min="9976" max="9976" width="17.140625" style="814" customWidth="1"/>
    <col min="9977" max="9977" width="34.85546875" style="814" customWidth="1"/>
    <col min="9978" max="9978" width="11" style="814" customWidth="1"/>
    <col min="9979" max="9979" width="7.42578125" style="814" customWidth="1"/>
    <col min="9980" max="9980" width="13.5703125" style="814" customWidth="1"/>
    <col min="9981" max="9981" width="11.140625" style="814" customWidth="1"/>
    <col min="9982" max="9982" width="8.7109375" style="814" customWidth="1"/>
    <col min="9983" max="9983" width="9.5703125" style="814" customWidth="1"/>
    <col min="9984" max="9984" width="8.85546875" style="814" customWidth="1"/>
    <col min="9985" max="9985" width="8" style="814" customWidth="1"/>
    <col min="9986" max="9986" width="7.140625" style="814" customWidth="1"/>
    <col min="9987" max="9987" width="6" style="814" customWidth="1"/>
    <col min="9988" max="9988" width="8.42578125" style="814" customWidth="1"/>
    <col min="9989" max="9989" width="8" style="814" customWidth="1"/>
    <col min="9990" max="9993" width="9" style="814"/>
    <col min="9994" max="9994" width="7.28515625" style="814" customWidth="1"/>
    <col min="9995" max="10231" width="9" style="814"/>
    <col min="10232" max="10232" width="17.140625" style="814" customWidth="1"/>
    <col min="10233" max="10233" width="34.85546875" style="814" customWidth="1"/>
    <col min="10234" max="10234" width="11" style="814" customWidth="1"/>
    <col min="10235" max="10235" width="7.42578125" style="814" customWidth="1"/>
    <col min="10236" max="10236" width="13.5703125" style="814" customWidth="1"/>
    <col min="10237" max="10237" width="11.140625" style="814" customWidth="1"/>
    <col min="10238" max="10238" width="8.7109375" style="814" customWidth="1"/>
    <col min="10239" max="10239" width="9.5703125" style="814" customWidth="1"/>
    <col min="10240" max="10240" width="8.85546875" style="814" customWidth="1"/>
    <col min="10241" max="10241" width="8" style="814" customWidth="1"/>
    <col min="10242" max="10242" width="7.140625" style="814" customWidth="1"/>
    <col min="10243" max="10243" width="6" style="814" customWidth="1"/>
    <col min="10244" max="10244" width="8.42578125" style="814" customWidth="1"/>
    <col min="10245" max="10245" width="8" style="814" customWidth="1"/>
    <col min="10246" max="10249" width="9" style="814"/>
    <col min="10250" max="10250" width="7.28515625" style="814" customWidth="1"/>
    <col min="10251" max="10487" width="9" style="814"/>
    <col min="10488" max="10488" width="17.140625" style="814" customWidth="1"/>
    <col min="10489" max="10489" width="34.85546875" style="814" customWidth="1"/>
    <col min="10490" max="10490" width="11" style="814" customWidth="1"/>
    <col min="10491" max="10491" width="7.42578125" style="814" customWidth="1"/>
    <col min="10492" max="10492" width="13.5703125" style="814" customWidth="1"/>
    <col min="10493" max="10493" width="11.140625" style="814" customWidth="1"/>
    <col min="10494" max="10494" width="8.7109375" style="814" customWidth="1"/>
    <col min="10495" max="10495" width="9.5703125" style="814" customWidth="1"/>
    <col min="10496" max="10496" width="8.85546875" style="814" customWidth="1"/>
    <col min="10497" max="10497" width="8" style="814" customWidth="1"/>
    <col min="10498" max="10498" width="7.140625" style="814" customWidth="1"/>
    <col min="10499" max="10499" width="6" style="814" customWidth="1"/>
    <col min="10500" max="10500" width="8.42578125" style="814" customWidth="1"/>
    <col min="10501" max="10501" width="8" style="814" customWidth="1"/>
    <col min="10502" max="10505" width="9" style="814"/>
    <col min="10506" max="10506" width="7.28515625" style="814" customWidth="1"/>
    <col min="10507" max="10743" width="9" style="814"/>
    <col min="10744" max="10744" width="17.140625" style="814" customWidth="1"/>
    <col min="10745" max="10745" width="34.85546875" style="814" customWidth="1"/>
    <col min="10746" max="10746" width="11" style="814" customWidth="1"/>
    <col min="10747" max="10747" width="7.42578125" style="814" customWidth="1"/>
    <col min="10748" max="10748" width="13.5703125" style="814" customWidth="1"/>
    <col min="10749" max="10749" width="11.140625" style="814" customWidth="1"/>
    <col min="10750" max="10750" width="8.7109375" style="814" customWidth="1"/>
    <col min="10751" max="10751" width="9.5703125" style="814" customWidth="1"/>
    <col min="10752" max="10752" width="8.85546875" style="814" customWidth="1"/>
    <col min="10753" max="10753" width="8" style="814" customWidth="1"/>
    <col min="10754" max="10754" width="7.140625" style="814" customWidth="1"/>
    <col min="10755" max="10755" width="6" style="814" customWidth="1"/>
    <col min="10756" max="10756" width="8.42578125" style="814" customWidth="1"/>
    <col min="10757" max="10757" width="8" style="814" customWidth="1"/>
    <col min="10758" max="10761" width="9" style="814"/>
    <col min="10762" max="10762" width="7.28515625" style="814" customWidth="1"/>
    <col min="10763" max="10999" width="9" style="814"/>
    <col min="11000" max="11000" width="17.140625" style="814" customWidth="1"/>
    <col min="11001" max="11001" width="34.85546875" style="814" customWidth="1"/>
    <col min="11002" max="11002" width="11" style="814" customWidth="1"/>
    <col min="11003" max="11003" width="7.42578125" style="814" customWidth="1"/>
    <col min="11004" max="11004" width="13.5703125" style="814" customWidth="1"/>
    <col min="11005" max="11005" width="11.140625" style="814" customWidth="1"/>
    <col min="11006" max="11006" width="8.7109375" style="814" customWidth="1"/>
    <col min="11007" max="11007" width="9.5703125" style="814" customWidth="1"/>
    <col min="11008" max="11008" width="8.85546875" style="814" customWidth="1"/>
    <col min="11009" max="11009" width="8" style="814" customWidth="1"/>
    <col min="11010" max="11010" width="7.140625" style="814" customWidth="1"/>
    <col min="11011" max="11011" width="6" style="814" customWidth="1"/>
    <col min="11012" max="11012" width="8.42578125" style="814" customWidth="1"/>
    <col min="11013" max="11013" width="8" style="814" customWidth="1"/>
    <col min="11014" max="11017" width="9" style="814"/>
    <col min="11018" max="11018" width="7.28515625" style="814" customWidth="1"/>
    <col min="11019" max="11255" width="9" style="814"/>
    <col min="11256" max="11256" width="17.140625" style="814" customWidth="1"/>
    <col min="11257" max="11257" width="34.85546875" style="814" customWidth="1"/>
    <col min="11258" max="11258" width="11" style="814" customWidth="1"/>
    <col min="11259" max="11259" width="7.42578125" style="814" customWidth="1"/>
    <col min="11260" max="11260" width="13.5703125" style="814" customWidth="1"/>
    <col min="11261" max="11261" width="11.140625" style="814" customWidth="1"/>
    <col min="11262" max="11262" width="8.7109375" style="814" customWidth="1"/>
    <col min="11263" max="11263" width="9.5703125" style="814" customWidth="1"/>
    <col min="11264" max="11264" width="8.85546875" style="814" customWidth="1"/>
    <col min="11265" max="11265" width="8" style="814" customWidth="1"/>
    <col min="11266" max="11266" width="7.140625" style="814" customWidth="1"/>
    <col min="11267" max="11267" width="6" style="814" customWidth="1"/>
    <col min="11268" max="11268" width="8.42578125" style="814" customWidth="1"/>
    <col min="11269" max="11269" width="8" style="814" customWidth="1"/>
    <col min="11270" max="11273" width="9" style="814"/>
    <col min="11274" max="11274" width="7.28515625" style="814" customWidth="1"/>
    <col min="11275" max="11511" width="9" style="814"/>
    <col min="11512" max="11512" width="17.140625" style="814" customWidth="1"/>
    <col min="11513" max="11513" width="34.85546875" style="814" customWidth="1"/>
    <col min="11514" max="11514" width="11" style="814" customWidth="1"/>
    <col min="11515" max="11515" width="7.42578125" style="814" customWidth="1"/>
    <col min="11516" max="11516" width="13.5703125" style="814" customWidth="1"/>
    <col min="11517" max="11517" width="11.140625" style="814" customWidth="1"/>
    <col min="11518" max="11518" width="8.7109375" style="814" customWidth="1"/>
    <col min="11519" max="11519" width="9.5703125" style="814" customWidth="1"/>
    <col min="11520" max="11520" width="8.85546875" style="814" customWidth="1"/>
    <col min="11521" max="11521" width="8" style="814" customWidth="1"/>
    <col min="11522" max="11522" width="7.140625" style="814" customWidth="1"/>
    <col min="11523" max="11523" width="6" style="814" customWidth="1"/>
    <col min="11524" max="11524" width="8.42578125" style="814" customWidth="1"/>
    <col min="11525" max="11525" width="8" style="814" customWidth="1"/>
    <col min="11526" max="11529" width="9" style="814"/>
    <col min="11530" max="11530" width="7.28515625" style="814" customWidth="1"/>
    <col min="11531" max="11767" width="9" style="814"/>
    <col min="11768" max="11768" width="17.140625" style="814" customWidth="1"/>
    <col min="11769" max="11769" width="34.85546875" style="814" customWidth="1"/>
    <col min="11770" max="11770" width="11" style="814" customWidth="1"/>
    <col min="11771" max="11771" width="7.42578125" style="814" customWidth="1"/>
    <col min="11772" max="11772" width="13.5703125" style="814" customWidth="1"/>
    <col min="11773" max="11773" width="11.140625" style="814" customWidth="1"/>
    <col min="11774" max="11774" width="8.7109375" style="814" customWidth="1"/>
    <col min="11775" max="11775" width="9.5703125" style="814" customWidth="1"/>
    <col min="11776" max="11776" width="8.85546875" style="814" customWidth="1"/>
    <col min="11777" max="11777" width="8" style="814" customWidth="1"/>
    <col min="11778" max="11778" width="7.140625" style="814" customWidth="1"/>
    <col min="11779" max="11779" width="6" style="814" customWidth="1"/>
    <col min="11780" max="11780" width="8.42578125" style="814" customWidth="1"/>
    <col min="11781" max="11781" width="8" style="814" customWidth="1"/>
    <col min="11782" max="11785" width="9" style="814"/>
    <col min="11786" max="11786" width="7.28515625" style="814" customWidth="1"/>
    <col min="11787" max="12023" width="9" style="814"/>
    <col min="12024" max="12024" width="17.140625" style="814" customWidth="1"/>
    <col min="12025" max="12025" width="34.85546875" style="814" customWidth="1"/>
    <col min="12026" max="12026" width="11" style="814" customWidth="1"/>
    <col min="12027" max="12027" width="7.42578125" style="814" customWidth="1"/>
    <col min="12028" max="12028" width="13.5703125" style="814" customWidth="1"/>
    <col min="12029" max="12029" width="11.140625" style="814" customWidth="1"/>
    <col min="12030" max="12030" width="8.7109375" style="814" customWidth="1"/>
    <col min="12031" max="12031" width="9.5703125" style="814" customWidth="1"/>
    <col min="12032" max="12032" width="8.85546875" style="814" customWidth="1"/>
    <col min="12033" max="12033" width="8" style="814" customWidth="1"/>
    <col min="12034" max="12034" width="7.140625" style="814" customWidth="1"/>
    <col min="12035" max="12035" width="6" style="814" customWidth="1"/>
    <col min="12036" max="12036" width="8.42578125" style="814" customWidth="1"/>
    <col min="12037" max="12037" width="8" style="814" customWidth="1"/>
    <col min="12038" max="12041" width="9" style="814"/>
    <col min="12042" max="12042" width="7.28515625" style="814" customWidth="1"/>
    <col min="12043" max="12279" width="9" style="814"/>
    <col min="12280" max="12280" width="17.140625" style="814" customWidth="1"/>
    <col min="12281" max="12281" width="34.85546875" style="814" customWidth="1"/>
    <col min="12282" max="12282" width="11" style="814" customWidth="1"/>
    <col min="12283" max="12283" width="7.42578125" style="814" customWidth="1"/>
    <col min="12284" max="12284" width="13.5703125" style="814" customWidth="1"/>
    <col min="12285" max="12285" width="11.140625" style="814" customWidth="1"/>
    <col min="12286" max="12286" width="8.7109375" style="814" customWidth="1"/>
    <col min="12287" max="12287" width="9.5703125" style="814" customWidth="1"/>
    <col min="12288" max="12288" width="8.85546875" style="814" customWidth="1"/>
    <col min="12289" max="12289" width="8" style="814" customWidth="1"/>
    <col min="12290" max="12290" width="7.140625" style="814" customWidth="1"/>
    <col min="12291" max="12291" width="6" style="814" customWidth="1"/>
    <col min="12292" max="12292" width="8.42578125" style="814" customWidth="1"/>
    <col min="12293" max="12293" width="8" style="814" customWidth="1"/>
    <col min="12294" max="12297" width="9" style="814"/>
    <col min="12298" max="12298" width="7.28515625" style="814" customWidth="1"/>
    <col min="12299" max="12535" width="9" style="814"/>
    <col min="12536" max="12536" width="17.140625" style="814" customWidth="1"/>
    <col min="12537" max="12537" width="34.85546875" style="814" customWidth="1"/>
    <col min="12538" max="12538" width="11" style="814" customWidth="1"/>
    <col min="12539" max="12539" width="7.42578125" style="814" customWidth="1"/>
    <col min="12540" max="12540" width="13.5703125" style="814" customWidth="1"/>
    <col min="12541" max="12541" width="11.140625" style="814" customWidth="1"/>
    <col min="12542" max="12542" width="8.7109375" style="814" customWidth="1"/>
    <col min="12543" max="12543" width="9.5703125" style="814" customWidth="1"/>
    <col min="12544" max="12544" width="8.85546875" style="814" customWidth="1"/>
    <col min="12545" max="12545" width="8" style="814" customWidth="1"/>
    <col min="12546" max="12546" width="7.140625" style="814" customWidth="1"/>
    <col min="12547" max="12547" width="6" style="814" customWidth="1"/>
    <col min="12548" max="12548" width="8.42578125" style="814" customWidth="1"/>
    <col min="12549" max="12549" width="8" style="814" customWidth="1"/>
    <col min="12550" max="12553" width="9" style="814"/>
    <col min="12554" max="12554" width="7.28515625" style="814" customWidth="1"/>
    <col min="12555" max="12791" width="9" style="814"/>
    <col min="12792" max="12792" width="17.140625" style="814" customWidth="1"/>
    <col min="12793" max="12793" width="34.85546875" style="814" customWidth="1"/>
    <col min="12794" max="12794" width="11" style="814" customWidth="1"/>
    <col min="12795" max="12795" width="7.42578125" style="814" customWidth="1"/>
    <col min="12796" max="12796" width="13.5703125" style="814" customWidth="1"/>
    <col min="12797" max="12797" width="11.140625" style="814" customWidth="1"/>
    <col min="12798" max="12798" width="8.7109375" style="814" customWidth="1"/>
    <col min="12799" max="12799" width="9.5703125" style="814" customWidth="1"/>
    <col min="12800" max="12800" width="8.85546875" style="814" customWidth="1"/>
    <col min="12801" max="12801" width="8" style="814" customWidth="1"/>
    <col min="12802" max="12802" width="7.140625" style="814" customWidth="1"/>
    <col min="12803" max="12803" width="6" style="814" customWidth="1"/>
    <col min="12804" max="12804" width="8.42578125" style="814" customWidth="1"/>
    <col min="12805" max="12805" width="8" style="814" customWidth="1"/>
    <col min="12806" max="12809" width="9" style="814"/>
    <col min="12810" max="12810" width="7.28515625" style="814" customWidth="1"/>
    <col min="12811" max="13047" width="9" style="814"/>
    <col min="13048" max="13048" width="17.140625" style="814" customWidth="1"/>
    <col min="13049" max="13049" width="34.85546875" style="814" customWidth="1"/>
    <col min="13050" max="13050" width="11" style="814" customWidth="1"/>
    <col min="13051" max="13051" width="7.42578125" style="814" customWidth="1"/>
    <col min="13052" max="13052" width="13.5703125" style="814" customWidth="1"/>
    <col min="13053" max="13053" width="11.140625" style="814" customWidth="1"/>
    <col min="13054" max="13054" width="8.7109375" style="814" customWidth="1"/>
    <col min="13055" max="13055" width="9.5703125" style="814" customWidth="1"/>
    <col min="13056" max="13056" width="8.85546875" style="814" customWidth="1"/>
    <col min="13057" max="13057" width="8" style="814" customWidth="1"/>
    <col min="13058" max="13058" width="7.140625" style="814" customWidth="1"/>
    <col min="13059" max="13059" width="6" style="814" customWidth="1"/>
    <col min="13060" max="13060" width="8.42578125" style="814" customWidth="1"/>
    <col min="13061" max="13061" width="8" style="814" customWidth="1"/>
    <col min="13062" max="13065" width="9" style="814"/>
    <col min="13066" max="13066" width="7.28515625" style="814" customWidth="1"/>
    <col min="13067" max="13303" width="9" style="814"/>
    <col min="13304" max="13304" width="17.140625" style="814" customWidth="1"/>
    <col min="13305" max="13305" width="34.85546875" style="814" customWidth="1"/>
    <col min="13306" max="13306" width="11" style="814" customWidth="1"/>
    <col min="13307" max="13307" width="7.42578125" style="814" customWidth="1"/>
    <col min="13308" max="13308" width="13.5703125" style="814" customWidth="1"/>
    <col min="13309" max="13309" width="11.140625" style="814" customWidth="1"/>
    <col min="13310" max="13310" width="8.7109375" style="814" customWidth="1"/>
    <col min="13311" max="13311" width="9.5703125" style="814" customWidth="1"/>
    <col min="13312" max="13312" width="8.85546875" style="814" customWidth="1"/>
    <col min="13313" max="13313" width="8" style="814" customWidth="1"/>
    <col min="13314" max="13314" width="7.140625" style="814" customWidth="1"/>
    <col min="13315" max="13315" width="6" style="814" customWidth="1"/>
    <col min="13316" max="13316" width="8.42578125" style="814" customWidth="1"/>
    <col min="13317" max="13317" width="8" style="814" customWidth="1"/>
    <col min="13318" max="13321" width="9" style="814"/>
    <col min="13322" max="13322" width="7.28515625" style="814" customWidth="1"/>
    <col min="13323" max="13559" width="9" style="814"/>
    <col min="13560" max="13560" width="17.140625" style="814" customWidth="1"/>
    <col min="13561" max="13561" width="34.85546875" style="814" customWidth="1"/>
    <col min="13562" max="13562" width="11" style="814" customWidth="1"/>
    <col min="13563" max="13563" width="7.42578125" style="814" customWidth="1"/>
    <col min="13564" max="13564" width="13.5703125" style="814" customWidth="1"/>
    <col min="13565" max="13565" width="11.140625" style="814" customWidth="1"/>
    <col min="13566" max="13566" width="8.7109375" style="814" customWidth="1"/>
    <col min="13567" max="13567" width="9.5703125" style="814" customWidth="1"/>
    <col min="13568" max="13568" width="8.85546875" style="814" customWidth="1"/>
    <col min="13569" max="13569" width="8" style="814" customWidth="1"/>
    <col min="13570" max="13570" width="7.140625" style="814" customWidth="1"/>
    <col min="13571" max="13571" width="6" style="814" customWidth="1"/>
    <col min="13572" max="13572" width="8.42578125" style="814" customWidth="1"/>
    <col min="13573" max="13573" width="8" style="814" customWidth="1"/>
    <col min="13574" max="13577" width="9" style="814"/>
    <col min="13578" max="13578" width="7.28515625" style="814" customWidth="1"/>
    <col min="13579" max="13815" width="9" style="814"/>
    <col min="13816" max="13816" width="17.140625" style="814" customWidth="1"/>
    <col min="13817" max="13817" width="34.85546875" style="814" customWidth="1"/>
    <col min="13818" max="13818" width="11" style="814" customWidth="1"/>
    <col min="13819" max="13819" width="7.42578125" style="814" customWidth="1"/>
    <col min="13820" max="13820" width="13.5703125" style="814" customWidth="1"/>
    <col min="13821" max="13821" width="11.140625" style="814" customWidth="1"/>
    <col min="13822" max="13822" width="8.7109375" style="814" customWidth="1"/>
    <col min="13823" max="13823" width="9.5703125" style="814" customWidth="1"/>
    <col min="13824" max="13824" width="8.85546875" style="814" customWidth="1"/>
    <col min="13825" max="13825" width="8" style="814" customWidth="1"/>
    <col min="13826" max="13826" width="7.140625" style="814" customWidth="1"/>
    <col min="13827" max="13827" width="6" style="814" customWidth="1"/>
    <col min="13828" max="13828" width="8.42578125" style="814" customWidth="1"/>
    <col min="13829" max="13829" width="8" style="814" customWidth="1"/>
    <col min="13830" max="13833" width="9" style="814"/>
    <col min="13834" max="13834" width="7.28515625" style="814" customWidth="1"/>
    <col min="13835" max="14071" width="9" style="814"/>
    <col min="14072" max="14072" width="17.140625" style="814" customWidth="1"/>
    <col min="14073" max="14073" width="34.85546875" style="814" customWidth="1"/>
    <col min="14074" max="14074" width="11" style="814" customWidth="1"/>
    <col min="14075" max="14075" width="7.42578125" style="814" customWidth="1"/>
    <col min="14076" max="14076" width="13.5703125" style="814" customWidth="1"/>
    <col min="14077" max="14077" width="11.140625" style="814" customWidth="1"/>
    <col min="14078" max="14078" width="8.7109375" style="814" customWidth="1"/>
    <col min="14079" max="14079" width="9.5703125" style="814" customWidth="1"/>
    <col min="14080" max="14080" width="8.85546875" style="814" customWidth="1"/>
    <col min="14081" max="14081" width="8" style="814" customWidth="1"/>
    <col min="14082" max="14082" width="7.140625" style="814" customWidth="1"/>
    <col min="14083" max="14083" width="6" style="814" customWidth="1"/>
    <col min="14084" max="14084" width="8.42578125" style="814" customWidth="1"/>
    <col min="14085" max="14085" width="8" style="814" customWidth="1"/>
    <col min="14086" max="14089" width="9" style="814"/>
    <col min="14090" max="14090" width="7.28515625" style="814" customWidth="1"/>
    <col min="14091" max="14327" width="9" style="814"/>
    <col min="14328" max="14328" width="17.140625" style="814" customWidth="1"/>
    <col min="14329" max="14329" width="34.85546875" style="814" customWidth="1"/>
    <col min="14330" max="14330" width="11" style="814" customWidth="1"/>
    <col min="14331" max="14331" width="7.42578125" style="814" customWidth="1"/>
    <col min="14332" max="14332" width="13.5703125" style="814" customWidth="1"/>
    <col min="14333" max="14333" width="11.140625" style="814" customWidth="1"/>
    <col min="14334" max="14334" width="8.7109375" style="814" customWidth="1"/>
    <col min="14335" max="14335" width="9.5703125" style="814" customWidth="1"/>
    <col min="14336" max="14336" width="8.85546875" style="814" customWidth="1"/>
    <col min="14337" max="14337" width="8" style="814" customWidth="1"/>
    <col min="14338" max="14338" width="7.140625" style="814" customWidth="1"/>
    <col min="14339" max="14339" width="6" style="814" customWidth="1"/>
    <col min="14340" max="14340" width="8.42578125" style="814" customWidth="1"/>
    <col min="14341" max="14341" width="8" style="814" customWidth="1"/>
    <col min="14342" max="14345" width="9" style="814"/>
    <col min="14346" max="14346" width="7.28515625" style="814" customWidth="1"/>
    <col min="14347" max="14583" width="9" style="814"/>
    <col min="14584" max="14584" width="17.140625" style="814" customWidth="1"/>
    <col min="14585" max="14585" width="34.85546875" style="814" customWidth="1"/>
    <col min="14586" max="14586" width="11" style="814" customWidth="1"/>
    <col min="14587" max="14587" width="7.42578125" style="814" customWidth="1"/>
    <col min="14588" max="14588" width="13.5703125" style="814" customWidth="1"/>
    <col min="14589" max="14589" width="11.140625" style="814" customWidth="1"/>
    <col min="14590" max="14590" width="8.7109375" style="814" customWidth="1"/>
    <col min="14591" max="14591" width="9.5703125" style="814" customWidth="1"/>
    <col min="14592" max="14592" width="8.85546875" style="814" customWidth="1"/>
    <col min="14593" max="14593" width="8" style="814" customWidth="1"/>
    <col min="14594" max="14594" width="7.140625" style="814" customWidth="1"/>
    <col min="14595" max="14595" width="6" style="814" customWidth="1"/>
    <col min="14596" max="14596" width="8.42578125" style="814" customWidth="1"/>
    <col min="14597" max="14597" width="8" style="814" customWidth="1"/>
    <col min="14598" max="14601" width="9" style="814"/>
    <col min="14602" max="14602" width="7.28515625" style="814" customWidth="1"/>
    <col min="14603" max="14839" width="9" style="814"/>
    <col min="14840" max="14840" width="17.140625" style="814" customWidth="1"/>
    <col min="14841" max="14841" width="34.85546875" style="814" customWidth="1"/>
    <col min="14842" max="14842" width="11" style="814" customWidth="1"/>
    <col min="14843" max="14843" width="7.42578125" style="814" customWidth="1"/>
    <col min="14844" max="14844" width="13.5703125" style="814" customWidth="1"/>
    <col min="14845" max="14845" width="11.140625" style="814" customWidth="1"/>
    <col min="14846" max="14846" width="8.7109375" style="814" customWidth="1"/>
    <col min="14847" max="14847" width="9.5703125" style="814" customWidth="1"/>
    <col min="14848" max="14848" width="8.85546875" style="814" customWidth="1"/>
    <col min="14849" max="14849" width="8" style="814" customWidth="1"/>
    <col min="14850" max="14850" width="7.140625" style="814" customWidth="1"/>
    <col min="14851" max="14851" width="6" style="814" customWidth="1"/>
    <col min="14852" max="14852" width="8.42578125" style="814" customWidth="1"/>
    <col min="14853" max="14853" width="8" style="814" customWidth="1"/>
    <col min="14854" max="14857" width="9" style="814"/>
    <col min="14858" max="14858" width="7.28515625" style="814" customWidth="1"/>
    <col min="14859" max="15095" width="9" style="814"/>
    <col min="15096" max="15096" width="17.140625" style="814" customWidth="1"/>
    <col min="15097" max="15097" width="34.85546875" style="814" customWidth="1"/>
    <col min="15098" max="15098" width="11" style="814" customWidth="1"/>
    <col min="15099" max="15099" width="7.42578125" style="814" customWidth="1"/>
    <col min="15100" max="15100" width="13.5703125" style="814" customWidth="1"/>
    <col min="15101" max="15101" width="11.140625" style="814" customWidth="1"/>
    <col min="15102" max="15102" width="8.7109375" style="814" customWidth="1"/>
    <col min="15103" max="15103" width="9.5703125" style="814" customWidth="1"/>
    <col min="15104" max="15104" width="8.85546875" style="814" customWidth="1"/>
    <col min="15105" max="15105" width="8" style="814" customWidth="1"/>
    <col min="15106" max="15106" width="7.140625" style="814" customWidth="1"/>
    <col min="15107" max="15107" width="6" style="814" customWidth="1"/>
    <col min="15108" max="15108" width="8.42578125" style="814" customWidth="1"/>
    <col min="15109" max="15109" width="8" style="814" customWidth="1"/>
    <col min="15110" max="15113" width="9" style="814"/>
    <col min="15114" max="15114" width="7.28515625" style="814" customWidth="1"/>
    <col min="15115" max="15351" width="9" style="814"/>
    <col min="15352" max="15352" width="17.140625" style="814" customWidth="1"/>
    <col min="15353" max="15353" width="34.85546875" style="814" customWidth="1"/>
    <col min="15354" max="15354" width="11" style="814" customWidth="1"/>
    <col min="15355" max="15355" width="7.42578125" style="814" customWidth="1"/>
    <col min="15356" max="15356" width="13.5703125" style="814" customWidth="1"/>
    <col min="15357" max="15357" width="11.140625" style="814" customWidth="1"/>
    <col min="15358" max="15358" width="8.7109375" style="814" customWidth="1"/>
    <col min="15359" max="15359" width="9.5703125" style="814" customWidth="1"/>
    <col min="15360" max="15360" width="8.85546875" style="814" customWidth="1"/>
    <col min="15361" max="15361" width="8" style="814" customWidth="1"/>
    <col min="15362" max="15362" width="7.140625" style="814" customWidth="1"/>
    <col min="15363" max="15363" width="6" style="814" customWidth="1"/>
    <col min="15364" max="15364" width="8.42578125" style="814" customWidth="1"/>
    <col min="15365" max="15365" width="8" style="814" customWidth="1"/>
    <col min="15366" max="15369" width="9" style="814"/>
    <col min="15370" max="15370" width="7.28515625" style="814" customWidth="1"/>
    <col min="15371" max="15607" width="9" style="814"/>
    <col min="15608" max="15608" width="17.140625" style="814" customWidth="1"/>
    <col min="15609" max="15609" width="34.85546875" style="814" customWidth="1"/>
    <col min="15610" max="15610" width="11" style="814" customWidth="1"/>
    <col min="15611" max="15611" width="7.42578125" style="814" customWidth="1"/>
    <col min="15612" max="15612" width="13.5703125" style="814" customWidth="1"/>
    <col min="15613" max="15613" width="11.140625" style="814" customWidth="1"/>
    <col min="15614" max="15614" width="8.7109375" style="814" customWidth="1"/>
    <col min="15615" max="15615" width="9.5703125" style="814" customWidth="1"/>
    <col min="15616" max="15616" width="8.85546875" style="814" customWidth="1"/>
    <col min="15617" max="15617" width="8" style="814" customWidth="1"/>
    <col min="15618" max="15618" width="7.140625" style="814" customWidth="1"/>
    <col min="15619" max="15619" width="6" style="814" customWidth="1"/>
    <col min="15620" max="15620" width="8.42578125" style="814" customWidth="1"/>
    <col min="15621" max="15621" width="8" style="814" customWidth="1"/>
    <col min="15622" max="15625" width="9" style="814"/>
    <col min="15626" max="15626" width="7.28515625" style="814" customWidth="1"/>
    <col min="15627" max="15863" width="9" style="814"/>
    <col min="15864" max="15864" width="17.140625" style="814" customWidth="1"/>
    <col min="15865" max="15865" width="34.85546875" style="814" customWidth="1"/>
    <col min="15866" max="15866" width="11" style="814" customWidth="1"/>
    <col min="15867" max="15867" width="7.42578125" style="814" customWidth="1"/>
    <col min="15868" max="15868" width="13.5703125" style="814" customWidth="1"/>
    <col min="15869" max="15869" width="11.140625" style="814" customWidth="1"/>
    <col min="15870" max="15870" width="8.7109375" style="814" customWidth="1"/>
    <col min="15871" max="15871" width="9.5703125" style="814" customWidth="1"/>
    <col min="15872" max="15872" width="8.85546875" style="814" customWidth="1"/>
    <col min="15873" max="15873" width="8" style="814" customWidth="1"/>
    <col min="15874" max="15874" width="7.140625" style="814" customWidth="1"/>
    <col min="15875" max="15875" width="6" style="814" customWidth="1"/>
    <col min="15876" max="15876" width="8.42578125" style="814" customWidth="1"/>
    <col min="15877" max="15877" width="8" style="814" customWidth="1"/>
    <col min="15878" max="15881" width="9" style="814"/>
    <col min="15882" max="15882" width="7.28515625" style="814" customWidth="1"/>
    <col min="15883" max="16119" width="9" style="814"/>
    <col min="16120" max="16120" width="17.140625" style="814" customWidth="1"/>
    <col min="16121" max="16121" width="34.85546875" style="814" customWidth="1"/>
    <col min="16122" max="16122" width="11" style="814" customWidth="1"/>
    <col min="16123" max="16123" width="7.42578125" style="814" customWidth="1"/>
    <col min="16124" max="16124" width="13.5703125" style="814" customWidth="1"/>
    <col min="16125" max="16125" width="11.140625" style="814" customWidth="1"/>
    <col min="16126" max="16126" width="8.7109375" style="814" customWidth="1"/>
    <col min="16127" max="16127" width="9.5703125" style="814" customWidth="1"/>
    <col min="16128" max="16128" width="8.85546875" style="814" customWidth="1"/>
    <col min="16129" max="16129" width="8" style="814" customWidth="1"/>
    <col min="16130" max="16130" width="7.140625" style="814" customWidth="1"/>
    <col min="16131" max="16131" width="6" style="814" customWidth="1"/>
    <col min="16132" max="16132" width="8.42578125" style="814" customWidth="1"/>
    <col min="16133" max="16133" width="8" style="814" customWidth="1"/>
    <col min="16134" max="16137" width="9" style="814"/>
    <col min="16138" max="16138" width="7.28515625" style="814" customWidth="1"/>
    <col min="16139" max="16384" width="9" style="814"/>
  </cols>
  <sheetData>
    <row r="1" spans="1:13" ht="37.5" customHeight="1" thickBot="1">
      <c r="A1" s="813" t="s">
        <v>1174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</row>
    <row r="2" spans="1:13" ht="47.25" customHeight="1">
      <c r="A2" s="815" t="s">
        <v>1175</v>
      </c>
      <c r="B2" s="816" t="s">
        <v>1102</v>
      </c>
      <c r="C2" s="489" t="s">
        <v>1163</v>
      </c>
      <c r="D2" s="489" t="s">
        <v>1164</v>
      </c>
      <c r="E2" s="489" t="s">
        <v>1165</v>
      </c>
      <c r="F2" s="489" t="s">
        <v>1166</v>
      </c>
      <c r="G2" s="489" t="s">
        <v>1167</v>
      </c>
      <c r="H2" s="489" t="s">
        <v>1168</v>
      </c>
      <c r="I2" s="489" t="s">
        <v>1169</v>
      </c>
      <c r="J2" s="489" t="s">
        <v>1170</v>
      </c>
      <c r="K2" s="489" t="s">
        <v>1171</v>
      </c>
      <c r="L2" s="489" t="s">
        <v>1172</v>
      </c>
      <c r="M2" s="489" t="s">
        <v>1173</v>
      </c>
    </row>
    <row r="3" spans="1:13" s="806" customFormat="1" ht="33.75" customHeight="1" thickBot="1">
      <c r="A3" s="558" t="s">
        <v>1176</v>
      </c>
      <c r="B3" s="627">
        <v>1400</v>
      </c>
      <c r="C3" s="627">
        <v>968728</v>
      </c>
      <c r="D3" s="424">
        <v>1006758</v>
      </c>
      <c r="E3" s="627">
        <v>1346857</v>
      </c>
      <c r="F3" s="627">
        <v>122389</v>
      </c>
      <c r="G3" s="424">
        <v>38720</v>
      </c>
      <c r="H3" s="627">
        <v>273913</v>
      </c>
      <c r="I3" s="627">
        <v>126468</v>
      </c>
      <c r="J3" s="424">
        <v>29296</v>
      </c>
      <c r="K3" s="627">
        <v>8666</v>
      </c>
      <c r="L3" s="627">
        <v>5260</v>
      </c>
      <c r="M3" s="424">
        <v>8014</v>
      </c>
    </row>
    <row r="4" spans="1:13" ht="24.2" customHeight="1" thickBot="1">
      <c r="A4" s="817" t="s">
        <v>1177</v>
      </c>
      <c r="B4" s="818" t="s">
        <v>500</v>
      </c>
      <c r="C4" s="763">
        <v>13599</v>
      </c>
      <c r="D4" s="819">
        <v>2305</v>
      </c>
      <c r="E4" s="763">
        <v>8805</v>
      </c>
      <c r="F4" s="819">
        <v>992</v>
      </c>
      <c r="G4" s="763">
        <v>0</v>
      </c>
      <c r="H4" s="819">
        <v>825</v>
      </c>
      <c r="I4" s="763">
        <v>133</v>
      </c>
      <c r="J4" s="819">
        <v>0</v>
      </c>
      <c r="K4" s="763">
        <v>0</v>
      </c>
      <c r="L4" s="611">
        <v>0</v>
      </c>
      <c r="M4" s="763">
        <v>0</v>
      </c>
    </row>
    <row r="5" spans="1:13" ht="24.2" customHeight="1" thickBot="1">
      <c r="A5" s="820"/>
      <c r="B5" s="821" t="s">
        <v>502</v>
      </c>
      <c r="C5" s="763">
        <v>8391</v>
      </c>
      <c r="D5" s="819">
        <v>13857</v>
      </c>
      <c r="E5" s="763">
        <v>15250</v>
      </c>
      <c r="F5" s="819">
        <v>0</v>
      </c>
      <c r="G5" s="763">
        <v>0</v>
      </c>
      <c r="H5" s="819">
        <v>2338</v>
      </c>
      <c r="I5" s="763">
        <v>362</v>
      </c>
      <c r="J5" s="611">
        <v>0</v>
      </c>
      <c r="K5" s="763">
        <v>0</v>
      </c>
      <c r="L5" s="611">
        <v>0</v>
      </c>
      <c r="M5" s="763">
        <v>0</v>
      </c>
    </row>
    <row r="6" spans="1:13" ht="24.2" customHeight="1" thickBot="1">
      <c r="A6" s="820"/>
      <c r="B6" s="821" t="s">
        <v>503</v>
      </c>
      <c r="C6" s="763">
        <v>2570</v>
      </c>
      <c r="D6" s="819">
        <v>5264</v>
      </c>
      <c r="E6" s="763">
        <v>9393</v>
      </c>
      <c r="F6" s="819">
        <v>0</v>
      </c>
      <c r="G6" s="763">
        <v>0</v>
      </c>
      <c r="H6" s="819">
        <v>1712</v>
      </c>
      <c r="I6" s="763">
        <v>1702</v>
      </c>
      <c r="J6" s="611">
        <v>630</v>
      </c>
      <c r="K6" s="763">
        <v>562</v>
      </c>
      <c r="L6" s="611">
        <v>17</v>
      </c>
      <c r="M6" s="763">
        <v>7</v>
      </c>
    </row>
    <row r="7" spans="1:13" ht="24.2" customHeight="1" thickBot="1">
      <c r="A7" s="820"/>
      <c r="B7" s="821" t="s">
        <v>504</v>
      </c>
      <c r="C7" s="763">
        <v>3328</v>
      </c>
      <c r="D7" s="819">
        <v>2327</v>
      </c>
      <c r="E7" s="763">
        <v>3956</v>
      </c>
      <c r="F7" s="819">
        <v>24</v>
      </c>
      <c r="G7" s="763">
        <v>0</v>
      </c>
      <c r="H7" s="819">
        <v>552</v>
      </c>
      <c r="I7" s="763">
        <v>238</v>
      </c>
      <c r="J7" s="611">
        <v>70</v>
      </c>
      <c r="K7" s="763">
        <v>138</v>
      </c>
      <c r="L7" s="611">
        <v>54</v>
      </c>
      <c r="M7" s="763">
        <v>26</v>
      </c>
    </row>
    <row r="8" spans="1:13" ht="24.2" customHeight="1" thickBot="1">
      <c r="A8" s="820"/>
      <c r="B8" s="821" t="s">
        <v>505</v>
      </c>
      <c r="C8" s="763">
        <v>1362</v>
      </c>
      <c r="D8" s="819">
        <v>756</v>
      </c>
      <c r="E8" s="763">
        <v>2477</v>
      </c>
      <c r="F8" s="819">
        <v>3</v>
      </c>
      <c r="G8" s="763">
        <v>0</v>
      </c>
      <c r="H8" s="819">
        <v>243</v>
      </c>
      <c r="I8" s="763">
        <v>1</v>
      </c>
      <c r="J8" s="611">
        <v>4</v>
      </c>
      <c r="K8" s="763">
        <v>10</v>
      </c>
      <c r="L8" s="611">
        <v>0</v>
      </c>
      <c r="M8" s="763">
        <v>0</v>
      </c>
    </row>
    <row r="9" spans="1:13" ht="24.2" customHeight="1" thickBot="1">
      <c r="A9" s="820"/>
      <c r="B9" s="821" t="s">
        <v>506</v>
      </c>
      <c r="C9" s="763">
        <v>4155</v>
      </c>
      <c r="D9" s="819">
        <v>1500</v>
      </c>
      <c r="E9" s="763">
        <v>3642</v>
      </c>
      <c r="F9" s="819">
        <v>21</v>
      </c>
      <c r="G9" s="763">
        <v>0</v>
      </c>
      <c r="H9" s="819">
        <v>634</v>
      </c>
      <c r="I9" s="763">
        <v>107</v>
      </c>
      <c r="J9" s="611">
        <v>195</v>
      </c>
      <c r="K9" s="763">
        <v>63</v>
      </c>
      <c r="L9" s="611">
        <v>0</v>
      </c>
      <c r="M9" s="763">
        <v>0</v>
      </c>
    </row>
    <row r="10" spans="1:13" ht="24.2" customHeight="1" thickBot="1">
      <c r="A10" s="820"/>
      <c r="B10" s="821" t="s">
        <v>507</v>
      </c>
      <c r="C10" s="763">
        <v>1809</v>
      </c>
      <c r="D10" s="819">
        <v>1019</v>
      </c>
      <c r="E10" s="763">
        <v>4205</v>
      </c>
      <c r="F10" s="819">
        <v>0</v>
      </c>
      <c r="G10" s="763">
        <v>0</v>
      </c>
      <c r="H10" s="819">
        <v>168</v>
      </c>
      <c r="I10" s="763">
        <v>1</v>
      </c>
      <c r="J10" s="611">
        <v>61</v>
      </c>
      <c r="K10" s="763">
        <v>0</v>
      </c>
      <c r="L10" s="611">
        <v>0</v>
      </c>
      <c r="M10" s="763">
        <v>0</v>
      </c>
    </row>
    <row r="11" spans="1:13" ht="24.2" customHeight="1" thickBot="1">
      <c r="A11" s="820"/>
      <c r="B11" s="821" t="s">
        <v>508</v>
      </c>
      <c r="C11" s="763">
        <v>465</v>
      </c>
      <c r="D11" s="819">
        <v>234</v>
      </c>
      <c r="E11" s="763">
        <v>291</v>
      </c>
      <c r="F11" s="819">
        <v>0</v>
      </c>
      <c r="G11" s="763">
        <v>0</v>
      </c>
      <c r="H11" s="819">
        <v>33</v>
      </c>
      <c r="I11" s="763">
        <v>0</v>
      </c>
      <c r="J11" s="611">
        <v>0</v>
      </c>
      <c r="K11" s="763">
        <v>0</v>
      </c>
      <c r="L11" s="611">
        <v>0</v>
      </c>
      <c r="M11" s="763">
        <v>0</v>
      </c>
    </row>
    <row r="12" spans="1:13" ht="24.2" customHeight="1" thickBot="1">
      <c r="A12" s="820"/>
      <c r="B12" s="821" t="s">
        <v>509</v>
      </c>
      <c r="C12" s="763">
        <v>6824</v>
      </c>
      <c r="D12" s="819">
        <v>4380</v>
      </c>
      <c r="E12" s="763">
        <v>6199</v>
      </c>
      <c r="F12" s="819">
        <v>31</v>
      </c>
      <c r="G12" s="763">
        <v>0</v>
      </c>
      <c r="H12" s="819">
        <v>138</v>
      </c>
      <c r="I12" s="763">
        <v>1</v>
      </c>
      <c r="J12" s="611">
        <v>2</v>
      </c>
      <c r="K12" s="763">
        <v>0</v>
      </c>
      <c r="L12" s="611">
        <v>0</v>
      </c>
      <c r="M12" s="763">
        <v>0</v>
      </c>
    </row>
    <row r="13" spans="1:13" ht="24.2" customHeight="1" thickBot="1">
      <c r="A13" s="820"/>
      <c r="B13" s="821" t="s">
        <v>510</v>
      </c>
      <c r="C13" s="763">
        <v>2784</v>
      </c>
      <c r="D13" s="819">
        <v>604</v>
      </c>
      <c r="E13" s="763">
        <v>1981</v>
      </c>
      <c r="F13" s="819">
        <v>0</v>
      </c>
      <c r="G13" s="763">
        <v>0</v>
      </c>
      <c r="H13" s="819">
        <v>123</v>
      </c>
      <c r="I13" s="763">
        <v>73</v>
      </c>
      <c r="J13" s="611">
        <v>0</v>
      </c>
      <c r="K13" s="763">
        <v>0</v>
      </c>
      <c r="L13" s="611">
        <v>0</v>
      </c>
      <c r="M13" s="763">
        <v>0</v>
      </c>
    </row>
    <row r="14" spans="1:13" ht="24.2" customHeight="1" thickBot="1">
      <c r="A14" s="820"/>
      <c r="B14" s="821" t="s">
        <v>511</v>
      </c>
      <c r="C14" s="763">
        <v>2972</v>
      </c>
      <c r="D14" s="819">
        <v>1183</v>
      </c>
      <c r="E14" s="763">
        <v>4902</v>
      </c>
      <c r="F14" s="819">
        <v>3</v>
      </c>
      <c r="G14" s="763">
        <v>0</v>
      </c>
      <c r="H14" s="819">
        <v>246</v>
      </c>
      <c r="I14" s="763">
        <v>18</v>
      </c>
      <c r="J14" s="611">
        <v>13</v>
      </c>
      <c r="K14" s="763">
        <v>32</v>
      </c>
      <c r="L14" s="611">
        <v>1</v>
      </c>
      <c r="M14" s="763">
        <v>5</v>
      </c>
    </row>
    <row r="15" spans="1:13" s="822" customFormat="1" ht="24.2" customHeight="1" thickBot="1">
      <c r="A15" s="820"/>
      <c r="B15" s="821" t="s">
        <v>512</v>
      </c>
      <c r="C15" s="763">
        <v>2412</v>
      </c>
      <c r="D15" s="819">
        <v>2429</v>
      </c>
      <c r="E15" s="763">
        <v>2755</v>
      </c>
      <c r="F15" s="819">
        <v>4</v>
      </c>
      <c r="G15" s="763">
        <v>0</v>
      </c>
      <c r="H15" s="819">
        <v>482</v>
      </c>
      <c r="I15" s="763">
        <v>473</v>
      </c>
      <c r="J15" s="611">
        <v>0</v>
      </c>
      <c r="K15" s="763">
        <v>0</v>
      </c>
      <c r="L15" s="611">
        <v>0</v>
      </c>
      <c r="M15" s="763">
        <v>0</v>
      </c>
    </row>
    <row r="16" spans="1:13" ht="24.2" customHeight="1" thickBot="1">
      <c r="A16" s="820"/>
      <c r="B16" s="821" t="s">
        <v>513</v>
      </c>
      <c r="C16" s="763">
        <v>4360</v>
      </c>
      <c r="D16" s="819">
        <v>5232</v>
      </c>
      <c r="E16" s="763">
        <v>11672</v>
      </c>
      <c r="F16" s="819">
        <v>0</v>
      </c>
      <c r="G16" s="763">
        <v>0</v>
      </c>
      <c r="H16" s="819">
        <v>1114</v>
      </c>
      <c r="I16" s="763">
        <v>757</v>
      </c>
      <c r="J16" s="611">
        <v>13</v>
      </c>
      <c r="K16" s="763">
        <v>330</v>
      </c>
      <c r="L16" s="611">
        <v>3</v>
      </c>
      <c r="M16" s="763">
        <v>0</v>
      </c>
    </row>
    <row r="17" spans="1:13" ht="24.2" customHeight="1" thickBot="1">
      <c r="A17" s="820"/>
      <c r="B17" s="821" t="s">
        <v>1178</v>
      </c>
      <c r="C17" s="763">
        <v>81</v>
      </c>
      <c r="D17" s="819">
        <v>137</v>
      </c>
      <c r="E17" s="763">
        <v>176</v>
      </c>
      <c r="F17" s="819">
        <v>0</v>
      </c>
      <c r="G17" s="763">
        <v>0</v>
      </c>
      <c r="H17" s="819">
        <v>24</v>
      </c>
      <c r="I17" s="763">
        <v>0</v>
      </c>
      <c r="J17" s="611">
        <v>7</v>
      </c>
      <c r="K17" s="763">
        <v>0</v>
      </c>
      <c r="L17" s="611">
        <v>0</v>
      </c>
      <c r="M17" s="763">
        <v>1</v>
      </c>
    </row>
    <row r="18" spans="1:13" ht="24.2" customHeight="1" thickBot="1">
      <c r="A18" s="823"/>
      <c r="B18" s="821" t="s">
        <v>1179</v>
      </c>
      <c r="C18" s="763">
        <v>374</v>
      </c>
      <c r="D18" s="819">
        <v>250</v>
      </c>
      <c r="E18" s="763">
        <v>573</v>
      </c>
      <c r="F18" s="819">
        <v>0</v>
      </c>
      <c r="G18" s="763">
        <v>0</v>
      </c>
      <c r="H18" s="819">
        <v>110</v>
      </c>
      <c r="I18" s="763">
        <v>107</v>
      </c>
      <c r="J18" s="611">
        <v>0</v>
      </c>
      <c r="K18" s="763">
        <v>0</v>
      </c>
      <c r="L18" s="611">
        <v>0</v>
      </c>
      <c r="M18" s="763">
        <v>0</v>
      </c>
    </row>
    <row r="19" spans="1:13" ht="24.2" customHeight="1" thickBot="1">
      <c r="A19" s="824" t="s">
        <v>121</v>
      </c>
      <c r="B19" s="821" t="s">
        <v>519</v>
      </c>
      <c r="C19" s="763">
        <v>6515</v>
      </c>
      <c r="D19" s="819">
        <v>3575</v>
      </c>
      <c r="E19" s="763">
        <v>5287</v>
      </c>
      <c r="F19" s="819">
        <v>0</v>
      </c>
      <c r="G19" s="763">
        <v>0</v>
      </c>
      <c r="H19" s="819">
        <v>783</v>
      </c>
      <c r="I19" s="763">
        <v>1</v>
      </c>
      <c r="J19" s="611">
        <v>0</v>
      </c>
      <c r="K19" s="763">
        <v>0</v>
      </c>
      <c r="L19" s="611">
        <v>0</v>
      </c>
      <c r="M19" s="763">
        <v>0</v>
      </c>
    </row>
    <row r="20" spans="1:13" ht="24.2" customHeight="1" thickBot="1">
      <c r="A20" s="820"/>
      <c r="B20" s="821" t="s">
        <v>520</v>
      </c>
      <c r="C20" s="763">
        <v>4838</v>
      </c>
      <c r="D20" s="819">
        <v>1482</v>
      </c>
      <c r="E20" s="763">
        <v>1228</v>
      </c>
      <c r="F20" s="819">
        <v>15</v>
      </c>
      <c r="G20" s="763">
        <v>91</v>
      </c>
      <c r="H20" s="819">
        <v>141</v>
      </c>
      <c r="I20" s="763">
        <v>117</v>
      </c>
      <c r="J20" s="611">
        <v>0</v>
      </c>
      <c r="K20" s="763">
        <v>10</v>
      </c>
      <c r="L20" s="611">
        <v>0</v>
      </c>
      <c r="M20" s="763">
        <v>0</v>
      </c>
    </row>
    <row r="21" spans="1:13" ht="24.2" customHeight="1" thickBot="1">
      <c r="A21" s="820"/>
      <c r="B21" s="821" t="s">
        <v>521</v>
      </c>
      <c r="C21" s="763">
        <v>6605</v>
      </c>
      <c r="D21" s="819">
        <v>649</v>
      </c>
      <c r="E21" s="763">
        <v>7530</v>
      </c>
      <c r="F21" s="819">
        <v>382</v>
      </c>
      <c r="G21" s="763">
        <v>1</v>
      </c>
      <c r="H21" s="819">
        <v>171</v>
      </c>
      <c r="I21" s="763">
        <v>108</v>
      </c>
      <c r="J21" s="611">
        <v>123</v>
      </c>
      <c r="K21" s="763">
        <v>0</v>
      </c>
      <c r="L21" s="611">
        <v>0</v>
      </c>
      <c r="M21" s="763">
        <v>0</v>
      </c>
    </row>
    <row r="22" spans="1:13" ht="24.2" customHeight="1" thickBot="1">
      <c r="A22" s="820"/>
      <c r="B22" s="821" t="s">
        <v>522</v>
      </c>
      <c r="C22" s="763">
        <v>3329</v>
      </c>
      <c r="D22" s="819">
        <v>4127</v>
      </c>
      <c r="E22" s="763">
        <v>3944</v>
      </c>
      <c r="F22" s="819">
        <v>19</v>
      </c>
      <c r="G22" s="763">
        <v>0</v>
      </c>
      <c r="H22" s="819">
        <v>533</v>
      </c>
      <c r="I22" s="763">
        <v>0</v>
      </c>
      <c r="J22" s="611">
        <v>6</v>
      </c>
      <c r="K22" s="763">
        <v>0</v>
      </c>
      <c r="L22" s="611">
        <v>0</v>
      </c>
      <c r="M22" s="763">
        <v>0</v>
      </c>
    </row>
    <row r="23" spans="1:13" ht="24.2" customHeight="1" thickBot="1">
      <c r="A23" s="820"/>
      <c r="B23" s="821" t="s">
        <v>523</v>
      </c>
      <c r="C23" s="763">
        <v>3161</v>
      </c>
      <c r="D23" s="819">
        <v>4298</v>
      </c>
      <c r="E23" s="763">
        <v>2835</v>
      </c>
      <c r="F23" s="819">
        <v>0</v>
      </c>
      <c r="G23" s="763">
        <v>0</v>
      </c>
      <c r="H23" s="819">
        <v>569</v>
      </c>
      <c r="I23" s="763">
        <v>0</v>
      </c>
      <c r="J23" s="611">
        <v>54</v>
      </c>
      <c r="K23" s="763">
        <v>0</v>
      </c>
      <c r="L23" s="611">
        <v>0</v>
      </c>
      <c r="M23" s="763">
        <v>0</v>
      </c>
    </row>
    <row r="24" spans="1:13" ht="24.2" customHeight="1" thickBot="1">
      <c r="A24" s="820"/>
      <c r="B24" s="821" t="s">
        <v>524</v>
      </c>
      <c r="C24" s="763">
        <v>2919</v>
      </c>
      <c r="D24" s="819">
        <v>5217</v>
      </c>
      <c r="E24" s="763">
        <v>10088</v>
      </c>
      <c r="F24" s="819">
        <v>323</v>
      </c>
      <c r="G24" s="763">
        <v>0</v>
      </c>
      <c r="H24" s="819">
        <v>1137</v>
      </c>
      <c r="I24" s="763">
        <v>525</v>
      </c>
      <c r="J24" s="611">
        <v>95</v>
      </c>
      <c r="K24" s="763">
        <v>0</v>
      </c>
      <c r="L24" s="611">
        <v>0</v>
      </c>
      <c r="M24" s="763">
        <v>0</v>
      </c>
    </row>
    <row r="25" spans="1:13" ht="24.2" customHeight="1" thickBot="1">
      <c r="A25" s="820"/>
      <c r="B25" s="821" t="s">
        <v>525</v>
      </c>
      <c r="C25" s="763">
        <v>2424</v>
      </c>
      <c r="D25" s="819">
        <v>2296</v>
      </c>
      <c r="E25" s="763">
        <v>3634</v>
      </c>
      <c r="F25" s="819">
        <v>58</v>
      </c>
      <c r="G25" s="763">
        <v>3</v>
      </c>
      <c r="H25" s="819">
        <v>1173</v>
      </c>
      <c r="I25" s="763">
        <v>40</v>
      </c>
      <c r="J25" s="611">
        <v>38</v>
      </c>
      <c r="K25" s="763">
        <v>17</v>
      </c>
      <c r="L25" s="611">
        <v>30</v>
      </c>
      <c r="M25" s="763">
        <v>12</v>
      </c>
    </row>
    <row r="26" spans="1:13" s="822" customFormat="1" ht="24.2" customHeight="1" thickBot="1">
      <c r="A26" s="820"/>
      <c r="B26" s="821" t="s">
        <v>526</v>
      </c>
      <c r="C26" s="763">
        <v>3786</v>
      </c>
      <c r="D26" s="819">
        <v>10167</v>
      </c>
      <c r="E26" s="763">
        <v>11427</v>
      </c>
      <c r="F26" s="819">
        <v>0</v>
      </c>
      <c r="G26" s="763">
        <v>0</v>
      </c>
      <c r="H26" s="819">
        <v>2317</v>
      </c>
      <c r="I26" s="763">
        <v>261</v>
      </c>
      <c r="J26" s="611">
        <v>353</v>
      </c>
      <c r="K26" s="763">
        <v>0</v>
      </c>
      <c r="L26" s="611">
        <v>676</v>
      </c>
      <c r="M26" s="763">
        <v>116</v>
      </c>
    </row>
    <row r="27" spans="1:13" ht="24.2" customHeight="1" thickBot="1">
      <c r="A27" s="823"/>
      <c r="B27" s="821" t="s">
        <v>527</v>
      </c>
      <c r="C27" s="763">
        <v>8117</v>
      </c>
      <c r="D27" s="819">
        <v>1837</v>
      </c>
      <c r="E27" s="763">
        <v>3786</v>
      </c>
      <c r="F27" s="819">
        <v>1725</v>
      </c>
      <c r="G27" s="763">
        <v>44</v>
      </c>
      <c r="H27" s="819">
        <v>486</v>
      </c>
      <c r="I27" s="763">
        <v>24</v>
      </c>
      <c r="J27" s="611">
        <v>74</v>
      </c>
      <c r="K27" s="763">
        <v>0</v>
      </c>
      <c r="L27" s="611">
        <v>0</v>
      </c>
      <c r="M27" s="763">
        <v>2</v>
      </c>
    </row>
    <row r="28" spans="1:13" ht="24.2" customHeight="1" thickBot="1">
      <c r="A28" s="824" t="s">
        <v>13</v>
      </c>
      <c r="B28" s="821" t="s">
        <v>528</v>
      </c>
      <c r="C28" s="763">
        <v>4398</v>
      </c>
      <c r="D28" s="819">
        <v>2644</v>
      </c>
      <c r="E28" s="763">
        <v>1187</v>
      </c>
      <c r="F28" s="819">
        <v>232</v>
      </c>
      <c r="G28" s="763">
        <v>16</v>
      </c>
      <c r="H28" s="819">
        <v>501</v>
      </c>
      <c r="I28" s="763">
        <v>42</v>
      </c>
      <c r="J28" s="611">
        <v>0</v>
      </c>
      <c r="K28" s="763">
        <v>1</v>
      </c>
      <c r="L28" s="611">
        <v>3</v>
      </c>
      <c r="M28" s="763">
        <v>48</v>
      </c>
    </row>
    <row r="29" spans="1:13" ht="24.2" customHeight="1" thickBot="1">
      <c r="A29" s="820"/>
      <c r="B29" s="821" t="s">
        <v>529</v>
      </c>
      <c r="C29" s="763">
        <v>1203</v>
      </c>
      <c r="D29" s="819">
        <v>2049</v>
      </c>
      <c r="E29" s="763">
        <v>2056</v>
      </c>
      <c r="F29" s="819">
        <v>1054</v>
      </c>
      <c r="G29" s="763">
        <v>6</v>
      </c>
      <c r="H29" s="819">
        <v>908</v>
      </c>
      <c r="I29" s="763">
        <v>489</v>
      </c>
      <c r="J29" s="611">
        <v>343</v>
      </c>
      <c r="K29" s="763">
        <v>4</v>
      </c>
      <c r="L29" s="611">
        <v>0</v>
      </c>
      <c r="M29" s="763">
        <v>0</v>
      </c>
    </row>
    <row r="30" spans="1:13" ht="24.2" customHeight="1" thickBot="1">
      <c r="A30" s="820"/>
      <c r="B30" s="821" t="s">
        <v>530</v>
      </c>
      <c r="C30" s="763">
        <v>374</v>
      </c>
      <c r="D30" s="819">
        <v>1177</v>
      </c>
      <c r="E30" s="763">
        <v>1341</v>
      </c>
      <c r="F30" s="819">
        <v>380</v>
      </c>
      <c r="G30" s="763">
        <v>12</v>
      </c>
      <c r="H30" s="819">
        <v>469</v>
      </c>
      <c r="I30" s="763">
        <v>9</v>
      </c>
      <c r="J30" s="611">
        <v>40</v>
      </c>
      <c r="K30" s="763">
        <v>51</v>
      </c>
      <c r="L30" s="611">
        <v>84</v>
      </c>
      <c r="M30" s="763">
        <v>33</v>
      </c>
    </row>
    <row r="31" spans="1:13" ht="24.2" customHeight="1" thickBot="1">
      <c r="A31" s="820"/>
      <c r="B31" s="821" t="s">
        <v>531</v>
      </c>
      <c r="C31" s="763">
        <v>2213</v>
      </c>
      <c r="D31" s="819">
        <v>6115</v>
      </c>
      <c r="E31" s="763">
        <v>1495</v>
      </c>
      <c r="F31" s="819">
        <v>14</v>
      </c>
      <c r="G31" s="763">
        <v>111</v>
      </c>
      <c r="H31" s="819">
        <v>1593</v>
      </c>
      <c r="I31" s="763">
        <v>1</v>
      </c>
      <c r="J31" s="611">
        <v>0</v>
      </c>
      <c r="K31" s="763">
        <v>411</v>
      </c>
      <c r="L31" s="611">
        <v>3</v>
      </c>
      <c r="M31" s="763">
        <v>24</v>
      </c>
    </row>
    <row r="32" spans="1:13" ht="24.2" customHeight="1" thickBot="1">
      <c r="A32" s="820"/>
      <c r="B32" s="821" t="s">
        <v>532</v>
      </c>
      <c r="C32" s="763">
        <v>1738</v>
      </c>
      <c r="D32" s="819">
        <v>1433</v>
      </c>
      <c r="E32" s="763">
        <v>2809</v>
      </c>
      <c r="F32" s="819">
        <v>334</v>
      </c>
      <c r="G32" s="763">
        <v>0</v>
      </c>
      <c r="H32" s="819">
        <v>539</v>
      </c>
      <c r="I32" s="763">
        <v>398</v>
      </c>
      <c r="J32" s="611">
        <v>179</v>
      </c>
      <c r="K32" s="763">
        <v>0</v>
      </c>
      <c r="L32" s="611">
        <v>33</v>
      </c>
      <c r="M32" s="763">
        <v>9</v>
      </c>
    </row>
    <row r="33" spans="1:13" ht="24.2" customHeight="1" thickBot="1">
      <c r="A33" s="823"/>
      <c r="B33" s="821" t="s">
        <v>533</v>
      </c>
      <c r="C33" s="763">
        <v>1083</v>
      </c>
      <c r="D33" s="819">
        <v>2209</v>
      </c>
      <c r="E33" s="763">
        <v>4304</v>
      </c>
      <c r="F33" s="819">
        <v>0</v>
      </c>
      <c r="G33" s="763">
        <v>0</v>
      </c>
      <c r="H33" s="819">
        <v>1466</v>
      </c>
      <c r="I33" s="763">
        <v>0</v>
      </c>
      <c r="J33" s="611">
        <v>29</v>
      </c>
      <c r="K33" s="763">
        <v>0</v>
      </c>
      <c r="L33" s="611">
        <v>0</v>
      </c>
      <c r="M33" s="763">
        <v>0</v>
      </c>
    </row>
    <row r="34" spans="1:13" ht="24.2" customHeight="1" thickBot="1">
      <c r="A34" s="824" t="s">
        <v>14</v>
      </c>
      <c r="B34" s="821" t="s">
        <v>535</v>
      </c>
      <c r="C34" s="763">
        <v>7371</v>
      </c>
      <c r="D34" s="819">
        <v>4081</v>
      </c>
      <c r="E34" s="763">
        <v>4656</v>
      </c>
      <c r="F34" s="819">
        <v>2725</v>
      </c>
      <c r="G34" s="763">
        <v>1345</v>
      </c>
      <c r="H34" s="819">
        <v>828</v>
      </c>
      <c r="I34" s="763">
        <v>660</v>
      </c>
      <c r="J34" s="611">
        <v>18</v>
      </c>
      <c r="K34" s="763">
        <v>5</v>
      </c>
      <c r="L34" s="611">
        <v>1</v>
      </c>
      <c r="M34" s="763">
        <v>1</v>
      </c>
    </row>
    <row r="35" spans="1:13" ht="24.2" customHeight="1" thickBot="1">
      <c r="A35" s="820"/>
      <c r="B35" s="821" t="s">
        <v>537</v>
      </c>
      <c r="C35" s="763">
        <v>6930</v>
      </c>
      <c r="D35" s="819">
        <v>1705</v>
      </c>
      <c r="E35" s="763">
        <v>5577</v>
      </c>
      <c r="F35" s="819">
        <v>187</v>
      </c>
      <c r="G35" s="763">
        <v>1</v>
      </c>
      <c r="H35" s="819">
        <v>1088</v>
      </c>
      <c r="I35" s="763">
        <v>749</v>
      </c>
      <c r="J35" s="611">
        <v>18</v>
      </c>
      <c r="K35" s="763">
        <v>134</v>
      </c>
      <c r="L35" s="611">
        <v>58</v>
      </c>
      <c r="M35" s="763">
        <v>26</v>
      </c>
    </row>
    <row r="36" spans="1:13" ht="24.2" customHeight="1" thickBot="1">
      <c r="A36" s="820"/>
      <c r="B36" s="821" t="s">
        <v>538</v>
      </c>
      <c r="C36" s="763">
        <v>6749</v>
      </c>
      <c r="D36" s="819">
        <v>4139</v>
      </c>
      <c r="E36" s="763">
        <v>4225</v>
      </c>
      <c r="F36" s="819">
        <v>783</v>
      </c>
      <c r="G36" s="763">
        <v>69</v>
      </c>
      <c r="H36" s="819">
        <v>436</v>
      </c>
      <c r="I36" s="763">
        <v>0</v>
      </c>
      <c r="J36" s="611">
        <v>0</v>
      </c>
      <c r="K36" s="763">
        <v>0</v>
      </c>
      <c r="L36" s="611">
        <v>0</v>
      </c>
      <c r="M36" s="763">
        <v>87</v>
      </c>
    </row>
    <row r="37" spans="1:13" ht="24.2" customHeight="1" thickBot="1">
      <c r="A37" s="820"/>
      <c r="B37" s="821" t="s">
        <v>540</v>
      </c>
      <c r="C37" s="763">
        <v>2373</v>
      </c>
      <c r="D37" s="819">
        <v>975</v>
      </c>
      <c r="E37" s="763">
        <v>3357</v>
      </c>
      <c r="F37" s="819">
        <v>144</v>
      </c>
      <c r="G37" s="763">
        <v>683</v>
      </c>
      <c r="H37" s="819">
        <v>1568</v>
      </c>
      <c r="I37" s="763">
        <v>484</v>
      </c>
      <c r="J37" s="611">
        <v>115</v>
      </c>
      <c r="K37" s="763">
        <v>0</v>
      </c>
      <c r="L37" s="611">
        <v>0</v>
      </c>
      <c r="M37" s="763">
        <v>1</v>
      </c>
    </row>
    <row r="38" spans="1:13" ht="24.2" customHeight="1" thickBot="1">
      <c r="A38" s="820"/>
      <c r="B38" s="821" t="s">
        <v>541</v>
      </c>
      <c r="C38" s="763">
        <v>2038</v>
      </c>
      <c r="D38" s="819">
        <v>1462</v>
      </c>
      <c r="E38" s="763">
        <v>1460</v>
      </c>
      <c r="F38" s="819">
        <v>227</v>
      </c>
      <c r="G38" s="763">
        <v>0</v>
      </c>
      <c r="H38" s="819">
        <v>118</v>
      </c>
      <c r="I38" s="763">
        <v>120</v>
      </c>
      <c r="J38" s="611">
        <v>0</v>
      </c>
      <c r="K38" s="763">
        <v>0</v>
      </c>
      <c r="L38" s="611">
        <v>0</v>
      </c>
      <c r="M38" s="763">
        <v>0</v>
      </c>
    </row>
    <row r="39" spans="1:13" ht="24.2" customHeight="1" thickBot="1">
      <c r="A39" s="820"/>
      <c r="B39" s="821" t="s">
        <v>543</v>
      </c>
      <c r="C39" s="763">
        <v>2747</v>
      </c>
      <c r="D39" s="819">
        <v>4362</v>
      </c>
      <c r="E39" s="763">
        <v>2117</v>
      </c>
      <c r="F39" s="819">
        <v>19</v>
      </c>
      <c r="G39" s="763">
        <v>0</v>
      </c>
      <c r="H39" s="819">
        <v>1450</v>
      </c>
      <c r="I39" s="763">
        <v>876</v>
      </c>
      <c r="J39" s="611">
        <v>127</v>
      </c>
      <c r="K39" s="763">
        <v>270</v>
      </c>
      <c r="L39" s="611">
        <v>19</v>
      </c>
      <c r="M39" s="763">
        <v>57</v>
      </c>
    </row>
    <row r="40" spans="1:13" ht="24.2" customHeight="1" thickBot="1">
      <c r="A40" s="820"/>
      <c r="B40" s="821" t="s">
        <v>544</v>
      </c>
      <c r="C40" s="763">
        <v>2308</v>
      </c>
      <c r="D40" s="819">
        <v>5875</v>
      </c>
      <c r="E40" s="763">
        <v>11683</v>
      </c>
      <c r="F40" s="819">
        <v>31</v>
      </c>
      <c r="G40" s="763">
        <v>1</v>
      </c>
      <c r="H40" s="819">
        <v>40</v>
      </c>
      <c r="I40" s="763">
        <v>0</v>
      </c>
      <c r="J40" s="611">
        <v>0</v>
      </c>
      <c r="K40" s="763">
        <v>0</v>
      </c>
      <c r="L40" s="611">
        <v>0</v>
      </c>
      <c r="M40" s="763">
        <v>5</v>
      </c>
    </row>
    <row r="41" spans="1:13" ht="24.2" customHeight="1" thickBot="1">
      <c r="A41" s="820"/>
      <c r="B41" s="821" t="s">
        <v>545</v>
      </c>
      <c r="C41" s="763">
        <v>6400</v>
      </c>
      <c r="D41" s="819">
        <v>8053</v>
      </c>
      <c r="E41" s="763">
        <v>9989</v>
      </c>
      <c r="F41" s="819">
        <v>557</v>
      </c>
      <c r="G41" s="763">
        <v>283</v>
      </c>
      <c r="H41" s="819">
        <v>410</v>
      </c>
      <c r="I41" s="763">
        <v>26</v>
      </c>
      <c r="J41" s="611">
        <v>1</v>
      </c>
      <c r="K41" s="763">
        <v>0</v>
      </c>
      <c r="L41" s="611">
        <v>0</v>
      </c>
      <c r="M41" s="763">
        <v>4</v>
      </c>
    </row>
    <row r="42" spans="1:13" ht="24.2" customHeight="1" thickBot="1">
      <c r="A42" s="820"/>
      <c r="B42" s="821" t="s">
        <v>547</v>
      </c>
      <c r="C42" s="763">
        <v>7076</v>
      </c>
      <c r="D42" s="819">
        <v>2646</v>
      </c>
      <c r="E42" s="763">
        <v>9720</v>
      </c>
      <c r="F42" s="819">
        <v>393</v>
      </c>
      <c r="G42" s="763">
        <v>996</v>
      </c>
      <c r="H42" s="819">
        <v>4999</v>
      </c>
      <c r="I42" s="763">
        <v>1221</v>
      </c>
      <c r="J42" s="611">
        <v>32</v>
      </c>
      <c r="K42" s="763">
        <v>0</v>
      </c>
      <c r="L42" s="611">
        <v>0</v>
      </c>
      <c r="M42" s="763">
        <v>0</v>
      </c>
    </row>
    <row r="43" spans="1:13" ht="24.2" customHeight="1" thickBot="1">
      <c r="A43" s="820"/>
      <c r="B43" s="821" t="s">
        <v>548</v>
      </c>
      <c r="C43" s="763">
        <v>6665</v>
      </c>
      <c r="D43" s="819">
        <v>2319</v>
      </c>
      <c r="E43" s="763">
        <v>3776</v>
      </c>
      <c r="F43" s="819">
        <v>0</v>
      </c>
      <c r="G43" s="763">
        <v>0</v>
      </c>
      <c r="H43" s="819">
        <v>1038</v>
      </c>
      <c r="I43" s="763">
        <v>947</v>
      </c>
      <c r="J43" s="611">
        <v>0</v>
      </c>
      <c r="K43" s="763">
        <v>0</v>
      </c>
      <c r="L43" s="611">
        <v>44</v>
      </c>
      <c r="M43" s="763">
        <v>30</v>
      </c>
    </row>
    <row r="44" spans="1:13" ht="24.2" customHeight="1" thickBot="1">
      <c r="A44" s="820"/>
      <c r="B44" s="821" t="s">
        <v>550</v>
      </c>
      <c r="C44" s="763">
        <v>2021</v>
      </c>
      <c r="D44" s="819">
        <v>434</v>
      </c>
      <c r="E44" s="763">
        <v>2976</v>
      </c>
      <c r="F44" s="819">
        <v>29</v>
      </c>
      <c r="G44" s="763">
        <v>0</v>
      </c>
      <c r="H44" s="819">
        <v>0</v>
      </c>
      <c r="I44" s="763">
        <v>0</v>
      </c>
      <c r="J44" s="611">
        <v>0</v>
      </c>
      <c r="K44" s="763">
        <v>0</v>
      </c>
      <c r="L44" s="611">
        <v>0</v>
      </c>
      <c r="M44" s="763">
        <v>0</v>
      </c>
    </row>
    <row r="45" spans="1:13" ht="24.2" customHeight="1" thickBot="1">
      <c r="A45" s="820"/>
      <c r="B45" s="821" t="s">
        <v>551</v>
      </c>
      <c r="C45" s="763">
        <v>2024</v>
      </c>
      <c r="D45" s="819">
        <v>1982</v>
      </c>
      <c r="E45" s="763">
        <v>7016</v>
      </c>
      <c r="F45" s="819">
        <v>213</v>
      </c>
      <c r="G45" s="763">
        <v>0</v>
      </c>
      <c r="H45" s="819">
        <v>1512</v>
      </c>
      <c r="I45" s="763">
        <v>378</v>
      </c>
      <c r="J45" s="611">
        <v>5</v>
      </c>
      <c r="K45" s="763">
        <v>3</v>
      </c>
      <c r="L45" s="611">
        <v>0</v>
      </c>
      <c r="M45" s="763">
        <v>0</v>
      </c>
    </row>
    <row r="46" spans="1:13" ht="24.2" customHeight="1" thickBot="1">
      <c r="A46" s="820"/>
      <c r="B46" s="821" t="s">
        <v>552</v>
      </c>
      <c r="C46" s="763">
        <v>2840</v>
      </c>
      <c r="D46" s="819">
        <v>1543</v>
      </c>
      <c r="E46" s="763">
        <v>3159</v>
      </c>
      <c r="F46" s="819">
        <v>100</v>
      </c>
      <c r="G46" s="763">
        <v>51</v>
      </c>
      <c r="H46" s="819">
        <v>12</v>
      </c>
      <c r="I46" s="763">
        <v>6</v>
      </c>
      <c r="J46" s="611">
        <v>20</v>
      </c>
      <c r="K46" s="763">
        <v>29</v>
      </c>
      <c r="L46" s="611">
        <v>76</v>
      </c>
      <c r="M46" s="763">
        <v>29</v>
      </c>
    </row>
    <row r="47" spans="1:13" ht="24.2" customHeight="1" thickBot="1">
      <c r="A47" s="820"/>
      <c r="B47" s="821" t="s">
        <v>553</v>
      </c>
      <c r="C47" s="763">
        <v>2381</v>
      </c>
      <c r="D47" s="819">
        <v>684</v>
      </c>
      <c r="E47" s="763">
        <v>8358</v>
      </c>
      <c r="F47" s="819">
        <v>24</v>
      </c>
      <c r="G47" s="763">
        <v>179</v>
      </c>
      <c r="H47" s="819">
        <v>61</v>
      </c>
      <c r="I47" s="763">
        <v>0</v>
      </c>
      <c r="J47" s="611">
        <v>0</v>
      </c>
      <c r="K47" s="763">
        <v>0</v>
      </c>
      <c r="L47" s="611">
        <v>0</v>
      </c>
      <c r="M47" s="763">
        <v>0</v>
      </c>
    </row>
    <row r="48" spans="1:13" ht="24.2" customHeight="1" thickBot="1">
      <c r="A48" s="820"/>
      <c r="B48" s="821" t="s">
        <v>554</v>
      </c>
      <c r="C48" s="763">
        <v>1270</v>
      </c>
      <c r="D48" s="819">
        <v>235</v>
      </c>
      <c r="E48" s="763">
        <v>2938</v>
      </c>
      <c r="F48" s="819">
        <v>63</v>
      </c>
      <c r="G48" s="763">
        <v>0</v>
      </c>
      <c r="H48" s="819">
        <v>1</v>
      </c>
      <c r="I48" s="763">
        <v>1</v>
      </c>
      <c r="J48" s="611">
        <v>1</v>
      </c>
      <c r="K48" s="763">
        <v>0</v>
      </c>
      <c r="L48" s="611">
        <v>0</v>
      </c>
      <c r="M48" s="763">
        <v>0</v>
      </c>
    </row>
    <row r="49" spans="1:13" ht="24.2" customHeight="1" thickBot="1">
      <c r="A49" s="820"/>
      <c r="B49" s="821" t="s">
        <v>555</v>
      </c>
      <c r="C49" s="763">
        <v>519</v>
      </c>
      <c r="D49" s="819">
        <v>890</v>
      </c>
      <c r="E49" s="763">
        <v>441</v>
      </c>
      <c r="F49" s="819">
        <v>227</v>
      </c>
      <c r="G49" s="763">
        <v>0</v>
      </c>
      <c r="H49" s="819">
        <v>71</v>
      </c>
      <c r="I49" s="763">
        <v>3</v>
      </c>
      <c r="J49" s="611">
        <v>0</v>
      </c>
      <c r="K49" s="763">
        <v>2</v>
      </c>
      <c r="L49" s="611">
        <v>0</v>
      </c>
      <c r="M49" s="763">
        <v>0</v>
      </c>
    </row>
    <row r="50" spans="1:13" ht="24.2" customHeight="1" thickBot="1">
      <c r="A50" s="820"/>
      <c r="B50" s="821" t="s">
        <v>556</v>
      </c>
      <c r="C50" s="763">
        <v>4774</v>
      </c>
      <c r="D50" s="819">
        <v>4964</v>
      </c>
      <c r="E50" s="763">
        <v>6274</v>
      </c>
      <c r="F50" s="819">
        <v>213</v>
      </c>
      <c r="G50" s="763">
        <v>0</v>
      </c>
      <c r="H50" s="819">
        <v>447</v>
      </c>
      <c r="I50" s="763">
        <v>342</v>
      </c>
      <c r="J50" s="611">
        <v>63</v>
      </c>
      <c r="K50" s="763">
        <v>0</v>
      </c>
      <c r="L50" s="611">
        <v>0</v>
      </c>
      <c r="M50" s="763">
        <v>52</v>
      </c>
    </row>
    <row r="51" spans="1:13" ht="24.2" customHeight="1" thickBot="1">
      <c r="A51" s="820"/>
      <c r="B51" s="821" t="s">
        <v>557</v>
      </c>
      <c r="C51" s="763">
        <v>786</v>
      </c>
      <c r="D51" s="819">
        <v>521</v>
      </c>
      <c r="E51" s="763">
        <v>545</v>
      </c>
      <c r="F51" s="819">
        <v>141</v>
      </c>
      <c r="G51" s="763">
        <v>0</v>
      </c>
      <c r="H51" s="819">
        <v>72</v>
      </c>
      <c r="I51" s="763">
        <v>23</v>
      </c>
      <c r="J51" s="611">
        <v>8</v>
      </c>
      <c r="K51" s="763">
        <v>4</v>
      </c>
      <c r="L51" s="611">
        <v>0</v>
      </c>
      <c r="M51" s="763">
        <v>9</v>
      </c>
    </row>
    <row r="52" spans="1:13" ht="24.2" customHeight="1" thickBot="1">
      <c r="A52" s="820"/>
      <c r="B52" s="821" t="s">
        <v>558</v>
      </c>
      <c r="C52" s="763">
        <v>2585</v>
      </c>
      <c r="D52" s="819">
        <v>280</v>
      </c>
      <c r="E52" s="763">
        <v>2146</v>
      </c>
      <c r="F52" s="819">
        <v>363</v>
      </c>
      <c r="G52" s="763">
        <v>136</v>
      </c>
      <c r="H52" s="819">
        <v>202</v>
      </c>
      <c r="I52" s="763">
        <v>34</v>
      </c>
      <c r="J52" s="611">
        <v>58</v>
      </c>
      <c r="K52" s="763">
        <v>1</v>
      </c>
      <c r="L52" s="611">
        <v>0</v>
      </c>
      <c r="M52" s="763">
        <v>0</v>
      </c>
    </row>
    <row r="53" spans="1:13" ht="24.2" customHeight="1" thickBot="1">
      <c r="A53" s="820"/>
      <c r="B53" s="821" t="s">
        <v>559</v>
      </c>
      <c r="C53" s="763">
        <v>635</v>
      </c>
      <c r="D53" s="819">
        <v>0</v>
      </c>
      <c r="E53" s="763">
        <v>1267</v>
      </c>
      <c r="F53" s="819">
        <v>0</v>
      </c>
      <c r="G53" s="763">
        <v>0</v>
      </c>
      <c r="H53" s="819">
        <v>0</v>
      </c>
      <c r="I53" s="763">
        <v>0</v>
      </c>
      <c r="J53" s="611">
        <v>0</v>
      </c>
      <c r="K53" s="763">
        <v>0</v>
      </c>
      <c r="L53" s="611">
        <v>0</v>
      </c>
      <c r="M53" s="763">
        <v>0</v>
      </c>
    </row>
    <row r="54" spans="1:13" ht="24.2" customHeight="1" thickBot="1">
      <c r="A54" s="820"/>
      <c r="B54" s="821" t="s">
        <v>560</v>
      </c>
      <c r="C54" s="763">
        <v>13611</v>
      </c>
      <c r="D54" s="819">
        <v>6628</v>
      </c>
      <c r="E54" s="763">
        <v>7988</v>
      </c>
      <c r="F54" s="819">
        <v>731</v>
      </c>
      <c r="G54" s="763">
        <v>2017</v>
      </c>
      <c r="H54" s="819">
        <v>2406</v>
      </c>
      <c r="I54" s="763">
        <v>1804</v>
      </c>
      <c r="J54" s="611">
        <v>8</v>
      </c>
      <c r="K54" s="763">
        <v>0</v>
      </c>
      <c r="L54" s="611">
        <v>0</v>
      </c>
      <c r="M54" s="763">
        <v>0</v>
      </c>
    </row>
    <row r="55" spans="1:13" ht="24.2" customHeight="1" thickBot="1">
      <c r="A55" s="820"/>
      <c r="B55" s="821" t="s">
        <v>561</v>
      </c>
      <c r="C55" s="763">
        <v>3893</v>
      </c>
      <c r="D55" s="819">
        <v>4766</v>
      </c>
      <c r="E55" s="763">
        <v>1636</v>
      </c>
      <c r="F55" s="819">
        <v>45</v>
      </c>
      <c r="G55" s="763">
        <v>0</v>
      </c>
      <c r="H55" s="819">
        <v>456</v>
      </c>
      <c r="I55" s="763">
        <v>46</v>
      </c>
      <c r="J55" s="611">
        <v>0</v>
      </c>
      <c r="K55" s="763">
        <v>0</v>
      </c>
      <c r="L55" s="611">
        <v>0</v>
      </c>
      <c r="M55" s="763">
        <v>0</v>
      </c>
    </row>
    <row r="56" spans="1:13" ht="24.2" customHeight="1" thickBot="1">
      <c r="A56" s="820"/>
      <c r="B56" s="821" t="s">
        <v>562</v>
      </c>
      <c r="C56" s="763">
        <v>3300</v>
      </c>
      <c r="D56" s="819">
        <v>9092</v>
      </c>
      <c r="E56" s="763">
        <v>1287</v>
      </c>
      <c r="F56" s="819">
        <v>154</v>
      </c>
      <c r="G56" s="763">
        <v>88</v>
      </c>
      <c r="H56" s="819">
        <v>3214</v>
      </c>
      <c r="I56" s="763">
        <v>517</v>
      </c>
      <c r="J56" s="611">
        <v>433</v>
      </c>
      <c r="K56" s="763">
        <v>383</v>
      </c>
      <c r="L56" s="611">
        <v>2</v>
      </c>
      <c r="M56" s="763">
        <v>56</v>
      </c>
    </row>
    <row r="57" spans="1:13" ht="24.2" customHeight="1" thickBot="1">
      <c r="A57" s="823"/>
      <c r="B57" s="821" t="s">
        <v>563</v>
      </c>
      <c r="C57" s="763">
        <v>9297</v>
      </c>
      <c r="D57" s="819">
        <v>7240</v>
      </c>
      <c r="E57" s="763">
        <v>19982</v>
      </c>
      <c r="F57" s="819">
        <v>683</v>
      </c>
      <c r="G57" s="763">
        <v>983</v>
      </c>
      <c r="H57" s="819">
        <v>3138</v>
      </c>
      <c r="I57" s="763">
        <v>557</v>
      </c>
      <c r="J57" s="611">
        <v>76</v>
      </c>
      <c r="K57" s="763">
        <v>47</v>
      </c>
      <c r="L57" s="611">
        <v>14</v>
      </c>
      <c r="M57" s="763">
        <v>199</v>
      </c>
    </row>
    <row r="58" spans="1:13" ht="25.35" customHeight="1" thickBot="1">
      <c r="A58" s="824" t="s">
        <v>33</v>
      </c>
      <c r="B58" s="821" t="s">
        <v>564</v>
      </c>
      <c r="C58" s="763">
        <v>2490</v>
      </c>
      <c r="D58" s="819">
        <v>1713</v>
      </c>
      <c r="E58" s="763">
        <v>8261</v>
      </c>
      <c r="F58" s="819">
        <v>1338</v>
      </c>
      <c r="G58" s="763">
        <v>2</v>
      </c>
      <c r="H58" s="819">
        <v>1606</v>
      </c>
      <c r="I58" s="763">
        <v>0</v>
      </c>
      <c r="J58" s="611">
        <v>0</v>
      </c>
      <c r="K58" s="763">
        <v>0</v>
      </c>
      <c r="L58" s="611">
        <v>0</v>
      </c>
      <c r="M58" s="763">
        <v>0</v>
      </c>
    </row>
    <row r="59" spans="1:13" ht="25.35" customHeight="1" thickBot="1">
      <c r="A59" s="820"/>
      <c r="B59" s="821" t="s">
        <v>565</v>
      </c>
      <c r="C59" s="763">
        <v>4288</v>
      </c>
      <c r="D59" s="819">
        <v>989</v>
      </c>
      <c r="E59" s="763">
        <v>981</v>
      </c>
      <c r="F59" s="819">
        <v>1798</v>
      </c>
      <c r="G59" s="763">
        <v>0</v>
      </c>
      <c r="H59" s="819">
        <v>1486</v>
      </c>
      <c r="I59" s="763">
        <v>181</v>
      </c>
      <c r="J59" s="611">
        <v>3</v>
      </c>
      <c r="K59" s="763">
        <v>2</v>
      </c>
      <c r="L59" s="611">
        <v>0</v>
      </c>
      <c r="M59" s="763">
        <v>0</v>
      </c>
    </row>
    <row r="60" spans="1:13" ht="25.35" customHeight="1" thickBot="1">
      <c r="A60" s="820"/>
      <c r="B60" s="821" t="s">
        <v>566</v>
      </c>
      <c r="C60" s="763">
        <v>1385</v>
      </c>
      <c r="D60" s="819">
        <v>5344</v>
      </c>
      <c r="E60" s="763">
        <v>1313</v>
      </c>
      <c r="F60" s="819">
        <v>492</v>
      </c>
      <c r="G60" s="763">
        <v>9</v>
      </c>
      <c r="H60" s="819">
        <v>652</v>
      </c>
      <c r="I60" s="763">
        <v>0</v>
      </c>
      <c r="J60" s="611">
        <v>28</v>
      </c>
      <c r="K60" s="763">
        <v>0</v>
      </c>
      <c r="L60" s="611">
        <v>0</v>
      </c>
      <c r="M60" s="763">
        <v>0</v>
      </c>
    </row>
    <row r="61" spans="1:13" ht="25.35" customHeight="1" thickBot="1">
      <c r="A61" s="820"/>
      <c r="B61" s="821" t="s">
        <v>567</v>
      </c>
      <c r="C61" s="763">
        <v>2053</v>
      </c>
      <c r="D61" s="819">
        <v>1289</v>
      </c>
      <c r="E61" s="763">
        <v>1116</v>
      </c>
      <c r="F61" s="819">
        <v>53</v>
      </c>
      <c r="G61" s="763">
        <v>0</v>
      </c>
      <c r="H61" s="819">
        <v>352</v>
      </c>
      <c r="I61" s="763">
        <v>0</v>
      </c>
      <c r="J61" s="611">
        <v>0</v>
      </c>
      <c r="K61" s="763">
        <v>0</v>
      </c>
      <c r="L61" s="611">
        <v>0</v>
      </c>
      <c r="M61" s="763">
        <v>0</v>
      </c>
    </row>
    <row r="62" spans="1:13" ht="25.35" customHeight="1" thickBot="1">
      <c r="A62" s="820"/>
      <c r="B62" s="821" t="s">
        <v>568</v>
      </c>
      <c r="C62" s="763">
        <v>1492</v>
      </c>
      <c r="D62" s="819">
        <v>1324</v>
      </c>
      <c r="E62" s="763">
        <v>2266</v>
      </c>
      <c r="F62" s="819">
        <v>702</v>
      </c>
      <c r="G62" s="763">
        <v>3</v>
      </c>
      <c r="H62" s="819">
        <v>816</v>
      </c>
      <c r="I62" s="763">
        <v>52</v>
      </c>
      <c r="J62" s="611">
        <v>6</v>
      </c>
      <c r="K62" s="763">
        <v>1</v>
      </c>
      <c r="L62" s="611">
        <v>4</v>
      </c>
      <c r="M62" s="763">
        <v>3</v>
      </c>
    </row>
    <row r="63" spans="1:13" ht="25.35" customHeight="1" thickBot="1">
      <c r="A63" s="820"/>
      <c r="B63" s="821" t="s">
        <v>569</v>
      </c>
      <c r="C63" s="763">
        <v>5696</v>
      </c>
      <c r="D63" s="819">
        <v>1443</v>
      </c>
      <c r="E63" s="763">
        <v>1600</v>
      </c>
      <c r="F63" s="819">
        <v>1812</v>
      </c>
      <c r="G63" s="763">
        <v>0</v>
      </c>
      <c r="H63" s="819">
        <v>4</v>
      </c>
      <c r="I63" s="763">
        <v>3</v>
      </c>
      <c r="J63" s="611">
        <v>0</v>
      </c>
      <c r="K63" s="763">
        <v>0</v>
      </c>
      <c r="L63" s="611">
        <v>0</v>
      </c>
      <c r="M63" s="763">
        <v>0</v>
      </c>
    </row>
    <row r="64" spans="1:13" ht="25.35" customHeight="1" thickBot="1">
      <c r="A64" s="820"/>
      <c r="B64" s="821" t="s">
        <v>570</v>
      </c>
      <c r="C64" s="763">
        <v>2731</v>
      </c>
      <c r="D64" s="819">
        <v>2430</v>
      </c>
      <c r="E64" s="763">
        <v>2119</v>
      </c>
      <c r="F64" s="819">
        <v>856</v>
      </c>
      <c r="G64" s="763">
        <v>0</v>
      </c>
      <c r="H64" s="819">
        <v>778</v>
      </c>
      <c r="I64" s="763">
        <v>68</v>
      </c>
      <c r="J64" s="611">
        <v>91</v>
      </c>
      <c r="K64" s="763">
        <v>0</v>
      </c>
      <c r="L64" s="611">
        <v>3</v>
      </c>
      <c r="M64" s="763">
        <v>0</v>
      </c>
    </row>
    <row r="65" spans="1:13" ht="25.35" customHeight="1" thickBot="1">
      <c r="A65" s="823"/>
      <c r="B65" s="821" t="s">
        <v>571</v>
      </c>
      <c r="C65" s="763">
        <v>6215</v>
      </c>
      <c r="D65" s="819">
        <v>15081</v>
      </c>
      <c r="E65" s="763">
        <v>7444</v>
      </c>
      <c r="F65" s="819">
        <v>3441</v>
      </c>
      <c r="G65" s="763">
        <v>0</v>
      </c>
      <c r="H65" s="819">
        <v>7040</v>
      </c>
      <c r="I65" s="763">
        <v>3705</v>
      </c>
      <c r="J65" s="611">
        <v>440</v>
      </c>
      <c r="K65" s="763">
        <v>261</v>
      </c>
      <c r="L65" s="611">
        <v>66</v>
      </c>
      <c r="M65" s="763">
        <v>0</v>
      </c>
    </row>
    <row r="66" spans="1:13" ht="25.35" customHeight="1" thickBot="1">
      <c r="A66" s="824" t="s">
        <v>122</v>
      </c>
      <c r="B66" s="821" t="s">
        <v>572</v>
      </c>
      <c r="C66" s="763">
        <v>6626</v>
      </c>
      <c r="D66" s="819">
        <v>354</v>
      </c>
      <c r="E66" s="763">
        <v>9035</v>
      </c>
      <c r="F66" s="819">
        <v>914</v>
      </c>
      <c r="G66" s="763">
        <v>1342</v>
      </c>
      <c r="H66" s="819">
        <v>553</v>
      </c>
      <c r="I66" s="763">
        <v>506</v>
      </c>
      <c r="J66" s="611">
        <v>511</v>
      </c>
      <c r="K66" s="763">
        <v>9</v>
      </c>
      <c r="L66" s="611">
        <v>0</v>
      </c>
      <c r="M66" s="763">
        <v>0</v>
      </c>
    </row>
    <row r="67" spans="1:13" ht="25.35" customHeight="1" thickBot="1">
      <c r="A67" s="820"/>
      <c r="B67" s="821" t="s">
        <v>573</v>
      </c>
      <c r="C67" s="763">
        <v>3353</v>
      </c>
      <c r="D67" s="819">
        <v>479</v>
      </c>
      <c r="E67" s="763">
        <v>2897</v>
      </c>
      <c r="F67" s="819">
        <v>428</v>
      </c>
      <c r="G67" s="763">
        <v>513</v>
      </c>
      <c r="H67" s="819">
        <v>527</v>
      </c>
      <c r="I67" s="763">
        <v>299</v>
      </c>
      <c r="J67" s="611">
        <v>63</v>
      </c>
      <c r="K67" s="763">
        <v>62</v>
      </c>
      <c r="L67" s="611">
        <v>3</v>
      </c>
      <c r="M67" s="763">
        <v>0</v>
      </c>
    </row>
    <row r="68" spans="1:13" ht="25.35" customHeight="1" thickBot="1">
      <c r="A68" s="823"/>
      <c r="B68" s="821" t="s">
        <v>574</v>
      </c>
      <c r="C68" s="763">
        <v>201</v>
      </c>
      <c r="D68" s="819">
        <v>131</v>
      </c>
      <c r="E68" s="763">
        <v>199</v>
      </c>
      <c r="F68" s="819">
        <v>43</v>
      </c>
      <c r="G68" s="763">
        <v>135</v>
      </c>
      <c r="H68" s="819">
        <v>360</v>
      </c>
      <c r="I68" s="763">
        <v>0</v>
      </c>
      <c r="J68" s="611">
        <v>13</v>
      </c>
      <c r="K68" s="763">
        <v>0</v>
      </c>
      <c r="L68" s="611">
        <v>0</v>
      </c>
      <c r="M68" s="763">
        <v>0</v>
      </c>
    </row>
    <row r="69" spans="1:13" ht="25.35" customHeight="1" thickBot="1">
      <c r="A69" s="824" t="s">
        <v>16</v>
      </c>
      <c r="B69" s="821" t="s">
        <v>575</v>
      </c>
      <c r="C69" s="763">
        <v>1773</v>
      </c>
      <c r="D69" s="819">
        <v>5511</v>
      </c>
      <c r="E69" s="763">
        <v>282</v>
      </c>
      <c r="F69" s="819">
        <v>443</v>
      </c>
      <c r="G69" s="763">
        <v>337</v>
      </c>
      <c r="H69" s="819">
        <v>203</v>
      </c>
      <c r="I69" s="763">
        <v>0</v>
      </c>
      <c r="J69" s="611">
        <v>40</v>
      </c>
      <c r="K69" s="763">
        <v>0</v>
      </c>
      <c r="L69" s="611">
        <v>0</v>
      </c>
      <c r="M69" s="763">
        <v>0</v>
      </c>
    </row>
    <row r="70" spans="1:13" ht="25.35" customHeight="1" thickBot="1">
      <c r="A70" s="820"/>
      <c r="B70" s="821" t="s">
        <v>578</v>
      </c>
      <c r="C70" s="763">
        <v>4766</v>
      </c>
      <c r="D70" s="819">
        <v>4385</v>
      </c>
      <c r="E70" s="763">
        <v>3210</v>
      </c>
      <c r="F70" s="819">
        <v>232</v>
      </c>
      <c r="G70" s="763">
        <v>505</v>
      </c>
      <c r="H70" s="819">
        <v>878</v>
      </c>
      <c r="I70" s="763">
        <v>54</v>
      </c>
      <c r="J70" s="611">
        <v>41</v>
      </c>
      <c r="K70" s="763">
        <v>45</v>
      </c>
      <c r="L70" s="611">
        <v>110</v>
      </c>
      <c r="M70" s="763">
        <v>112</v>
      </c>
    </row>
    <row r="71" spans="1:13" ht="25.35" customHeight="1" thickBot="1">
      <c r="A71" s="820"/>
      <c r="B71" s="821" t="s">
        <v>579</v>
      </c>
      <c r="C71" s="763">
        <v>1032</v>
      </c>
      <c r="D71" s="819">
        <v>2216</v>
      </c>
      <c r="E71" s="763">
        <v>1617</v>
      </c>
      <c r="F71" s="819">
        <v>13</v>
      </c>
      <c r="G71" s="763">
        <v>10</v>
      </c>
      <c r="H71" s="819">
        <v>586</v>
      </c>
      <c r="I71" s="763">
        <v>237</v>
      </c>
      <c r="J71" s="611">
        <v>80</v>
      </c>
      <c r="K71" s="763">
        <v>0</v>
      </c>
      <c r="L71" s="611">
        <v>71</v>
      </c>
      <c r="M71" s="763">
        <v>81</v>
      </c>
    </row>
    <row r="72" spans="1:13" ht="25.35" customHeight="1" thickBot="1">
      <c r="A72" s="820"/>
      <c r="B72" s="821" t="s">
        <v>580</v>
      </c>
      <c r="C72" s="763">
        <v>4995</v>
      </c>
      <c r="D72" s="819">
        <v>3002</v>
      </c>
      <c r="E72" s="763">
        <v>2910</v>
      </c>
      <c r="F72" s="819">
        <v>330</v>
      </c>
      <c r="G72" s="763">
        <v>203</v>
      </c>
      <c r="H72" s="819">
        <v>800</v>
      </c>
      <c r="I72" s="763">
        <v>0</v>
      </c>
      <c r="J72" s="611">
        <v>218</v>
      </c>
      <c r="K72" s="763">
        <v>0</v>
      </c>
      <c r="L72" s="611">
        <v>0</v>
      </c>
      <c r="M72" s="763">
        <v>0</v>
      </c>
    </row>
    <row r="73" spans="1:13" ht="25.35" customHeight="1" thickBot="1">
      <c r="A73" s="820"/>
      <c r="B73" s="821" t="s">
        <v>581</v>
      </c>
      <c r="C73" s="763">
        <v>2066</v>
      </c>
      <c r="D73" s="819">
        <v>5996</v>
      </c>
      <c r="E73" s="763">
        <v>1116</v>
      </c>
      <c r="F73" s="819">
        <v>142</v>
      </c>
      <c r="G73" s="763">
        <v>80</v>
      </c>
      <c r="H73" s="819">
        <v>1040</v>
      </c>
      <c r="I73" s="763">
        <v>996</v>
      </c>
      <c r="J73" s="611">
        <v>0</v>
      </c>
      <c r="K73" s="763">
        <v>253</v>
      </c>
      <c r="L73" s="611">
        <v>243</v>
      </c>
      <c r="M73" s="763">
        <v>65</v>
      </c>
    </row>
    <row r="74" spans="1:13" ht="25.35" customHeight="1" thickBot="1">
      <c r="A74" s="820"/>
      <c r="B74" s="821" t="s">
        <v>582</v>
      </c>
      <c r="C74" s="763">
        <v>825</v>
      </c>
      <c r="D74" s="819">
        <v>2664</v>
      </c>
      <c r="E74" s="763">
        <v>879</v>
      </c>
      <c r="F74" s="819">
        <v>354</v>
      </c>
      <c r="G74" s="763">
        <v>128</v>
      </c>
      <c r="H74" s="819">
        <v>373</v>
      </c>
      <c r="I74" s="763">
        <v>0</v>
      </c>
      <c r="J74" s="611">
        <v>13</v>
      </c>
      <c r="K74" s="763">
        <v>0</v>
      </c>
      <c r="L74" s="611">
        <v>0</v>
      </c>
      <c r="M74" s="763">
        <v>0</v>
      </c>
    </row>
    <row r="75" spans="1:13" ht="25.35" customHeight="1" thickBot="1">
      <c r="A75" s="820"/>
      <c r="B75" s="821" t="s">
        <v>583</v>
      </c>
      <c r="C75" s="763">
        <v>4765</v>
      </c>
      <c r="D75" s="819">
        <v>17507</v>
      </c>
      <c r="E75" s="763">
        <v>4265</v>
      </c>
      <c r="F75" s="819">
        <v>164</v>
      </c>
      <c r="G75" s="763">
        <v>293</v>
      </c>
      <c r="H75" s="819">
        <v>1748</v>
      </c>
      <c r="I75" s="763">
        <v>1285</v>
      </c>
      <c r="J75" s="611">
        <v>0</v>
      </c>
      <c r="K75" s="763">
        <v>314</v>
      </c>
      <c r="L75" s="611">
        <v>202</v>
      </c>
      <c r="M75" s="763">
        <v>251</v>
      </c>
    </row>
    <row r="76" spans="1:13" ht="25.35" customHeight="1" thickBot="1">
      <c r="A76" s="823"/>
      <c r="B76" s="821" t="s">
        <v>584</v>
      </c>
      <c r="C76" s="763">
        <v>8927</v>
      </c>
      <c r="D76" s="819">
        <v>11583</v>
      </c>
      <c r="E76" s="763">
        <v>3346</v>
      </c>
      <c r="F76" s="819">
        <v>2451</v>
      </c>
      <c r="G76" s="763">
        <v>1254</v>
      </c>
      <c r="H76" s="819">
        <v>2018</v>
      </c>
      <c r="I76" s="763">
        <v>1162</v>
      </c>
      <c r="J76" s="611">
        <v>21</v>
      </c>
      <c r="K76" s="763">
        <v>437</v>
      </c>
      <c r="L76" s="611">
        <v>4</v>
      </c>
      <c r="M76" s="763">
        <v>0</v>
      </c>
    </row>
    <row r="77" spans="1:13" ht="25.35" customHeight="1" thickBot="1">
      <c r="A77" s="824" t="s">
        <v>491</v>
      </c>
      <c r="B77" s="821" t="s">
        <v>587</v>
      </c>
      <c r="C77" s="763">
        <v>4612</v>
      </c>
      <c r="D77" s="819">
        <v>13479</v>
      </c>
      <c r="E77" s="763">
        <v>5973</v>
      </c>
      <c r="F77" s="819">
        <v>66</v>
      </c>
      <c r="G77" s="763">
        <v>0</v>
      </c>
      <c r="H77" s="819">
        <v>4920</v>
      </c>
      <c r="I77" s="763">
        <v>4901</v>
      </c>
      <c r="J77" s="611">
        <v>0</v>
      </c>
      <c r="K77" s="763">
        <v>0</v>
      </c>
      <c r="L77" s="611">
        <v>0</v>
      </c>
      <c r="M77" s="763">
        <v>0</v>
      </c>
    </row>
    <row r="78" spans="1:13" ht="25.35" customHeight="1" thickBot="1">
      <c r="A78" s="820"/>
      <c r="B78" s="821" t="s">
        <v>588</v>
      </c>
      <c r="C78" s="763">
        <v>2273</v>
      </c>
      <c r="D78" s="819">
        <v>5721</v>
      </c>
      <c r="E78" s="763">
        <v>8074</v>
      </c>
      <c r="F78" s="819">
        <v>522</v>
      </c>
      <c r="G78" s="763">
        <v>125</v>
      </c>
      <c r="H78" s="819">
        <v>660</v>
      </c>
      <c r="I78" s="763">
        <v>0</v>
      </c>
      <c r="J78" s="611">
        <v>0</v>
      </c>
      <c r="K78" s="763">
        <v>0</v>
      </c>
      <c r="L78" s="611">
        <v>0</v>
      </c>
      <c r="M78" s="763">
        <v>9</v>
      </c>
    </row>
    <row r="79" spans="1:13" ht="25.35" customHeight="1" thickBot="1">
      <c r="A79" s="820"/>
      <c r="B79" s="821" t="s">
        <v>590</v>
      </c>
      <c r="C79" s="763">
        <v>155</v>
      </c>
      <c r="D79" s="819">
        <v>7243</v>
      </c>
      <c r="E79" s="763">
        <v>2287</v>
      </c>
      <c r="F79" s="819">
        <v>53</v>
      </c>
      <c r="G79" s="763">
        <v>39</v>
      </c>
      <c r="H79" s="819">
        <v>2172</v>
      </c>
      <c r="I79" s="763">
        <v>2098</v>
      </c>
      <c r="J79" s="611">
        <v>0</v>
      </c>
      <c r="K79" s="763">
        <v>89</v>
      </c>
      <c r="L79" s="611">
        <v>8</v>
      </c>
      <c r="M79" s="763">
        <v>0</v>
      </c>
    </row>
    <row r="80" spans="1:13" ht="25.35" customHeight="1" thickBot="1">
      <c r="A80" s="820"/>
      <c r="B80" s="821" t="s">
        <v>592</v>
      </c>
      <c r="C80" s="763">
        <v>2183</v>
      </c>
      <c r="D80" s="819">
        <v>24654</v>
      </c>
      <c r="E80" s="763">
        <v>8521</v>
      </c>
      <c r="F80" s="819">
        <v>123</v>
      </c>
      <c r="G80" s="763">
        <v>16</v>
      </c>
      <c r="H80" s="819">
        <v>5314</v>
      </c>
      <c r="I80" s="763">
        <v>1211</v>
      </c>
      <c r="J80" s="611">
        <v>47</v>
      </c>
      <c r="K80" s="763">
        <v>7</v>
      </c>
      <c r="L80" s="611">
        <v>144</v>
      </c>
      <c r="M80" s="763">
        <v>27</v>
      </c>
    </row>
    <row r="81" spans="1:13" ht="25.35" customHeight="1" thickBot="1">
      <c r="A81" s="820"/>
      <c r="B81" s="821" t="s">
        <v>593</v>
      </c>
      <c r="C81" s="763">
        <v>2819</v>
      </c>
      <c r="D81" s="819">
        <v>5163</v>
      </c>
      <c r="E81" s="763">
        <v>8898</v>
      </c>
      <c r="F81" s="819">
        <v>26</v>
      </c>
      <c r="G81" s="763">
        <v>1</v>
      </c>
      <c r="H81" s="819">
        <v>2442</v>
      </c>
      <c r="I81" s="763">
        <v>1580</v>
      </c>
      <c r="J81" s="611">
        <v>0</v>
      </c>
      <c r="K81" s="763">
        <v>0</v>
      </c>
      <c r="L81" s="611">
        <v>0</v>
      </c>
      <c r="M81" s="763">
        <v>0</v>
      </c>
    </row>
    <row r="82" spans="1:13" ht="25.35" customHeight="1" thickBot="1">
      <c r="A82" s="820"/>
      <c r="B82" s="821" t="s">
        <v>594</v>
      </c>
      <c r="C82" s="763">
        <v>57</v>
      </c>
      <c r="D82" s="819">
        <v>1595</v>
      </c>
      <c r="E82" s="763">
        <v>5366</v>
      </c>
      <c r="F82" s="819">
        <v>197</v>
      </c>
      <c r="G82" s="763">
        <v>33</v>
      </c>
      <c r="H82" s="819">
        <v>542</v>
      </c>
      <c r="I82" s="763">
        <v>540</v>
      </c>
      <c r="J82" s="611">
        <v>5</v>
      </c>
      <c r="K82" s="763">
        <v>0</v>
      </c>
      <c r="L82" s="611">
        <v>1</v>
      </c>
      <c r="M82" s="763">
        <v>0</v>
      </c>
    </row>
    <row r="83" spans="1:13" ht="25.35" customHeight="1" thickBot="1">
      <c r="A83" s="820"/>
      <c r="B83" s="821" t="s">
        <v>595</v>
      </c>
      <c r="C83" s="763">
        <v>4519</v>
      </c>
      <c r="D83" s="819">
        <v>2875</v>
      </c>
      <c r="E83" s="763">
        <v>10964</v>
      </c>
      <c r="F83" s="819">
        <v>749</v>
      </c>
      <c r="G83" s="763">
        <v>243</v>
      </c>
      <c r="H83" s="819">
        <v>3047</v>
      </c>
      <c r="I83" s="763">
        <v>306</v>
      </c>
      <c r="J83" s="611">
        <v>1223</v>
      </c>
      <c r="K83" s="763">
        <v>0</v>
      </c>
      <c r="L83" s="611">
        <v>0</v>
      </c>
      <c r="M83" s="763">
        <v>0</v>
      </c>
    </row>
    <row r="84" spans="1:13" ht="25.35" customHeight="1" thickBot="1">
      <c r="A84" s="820"/>
      <c r="B84" s="821" t="s">
        <v>596</v>
      </c>
      <c r="C84" s="763">
        <v>4222</v>
      </c>
      <c r="D84" s="819">
        <v>14711</v>
      </c>
      <c r="E84" s="763">
        <v>14258</v>
      </c>
      <c r="F84" s="819">
        <v>168</v>
      </c>
      <c r="G84" s="763">
        <v>25</v>
      </c>
      <c r="H84" s="819">
        <v>5334</v>
      </c>
      <c r="I84" s="763">
        <v>4</v>
      </c>
      <c r="J84" s="611">
        <v>0</v>
      </c>
      <c r="K84" s="763">
        <v>0</v>
      </c>
      <c r="L84" s="611">
        <v>1</v>
      </c>
      <c r="M84" s="763">
        <v>0</v>
      </c>
    </row>
    <row r="85" spans="1:13" ht="25.35" customHeight="1" thickBot="1">
      <c r="A85" s="820"/>
      <c r="B85" s="821" t="s">
        <v>597</v>
      </c>
      <c r="C85" s="763">
        <v>6329</v>
      </c>
      <c r="D85" s="819">
        <v>7704</v>
      </c>
      <c r="E85" s="763">
        <v>1033</v>
      </c>
      <c r="F85" s="819">
        <v>433</v>
      </c>
      <c r="G85" s="763">
        <v>128</v>
      </c>
      <c r="H85" s="819">
        <v>1070</v>
      </c>
      <c r="I85" s="763">
        <v>1032</v>
      </c>
      <c r="J85" s="611">
        <v>0</v>
      </c>
      <c r="K85" s="763">
        <v>1</v>
      </c>
      <c r="L85" s="611">
        <v>1</v>
      </c>
      <c r="M85" s="763">
        <v>6</v>
      </c>
    </row>
    <row r="86" spans="1:13" ht="25.35" customHeight="1" thickBot="1">
      <c r="A86" s="820"/>
      <c r="B86" s="821" t="s">
        <v>598</v>
      </c>
      <c r="C86" s="763">
        <v>3221</v>
      </c>
      <c r="D86" s="819">
        <v>2458</v>
      </c>
      <c r="E86" s="763">
        <v>5235</v>
      </c>
      <c r="F86" s="819">
        <v>345</v>
      </c>
      <c r="G86" s="763">
        <v>1</v>
      </c>
      <c r="H86" s="819">
        <v>1082</v>
      </c>
      <c r="I86" s="763">
        <v>288</v>
      </c>
      <c r="J86" s="611">
        <v>2</v>
      </c>
      <c r="K86" s="763">
        <v>0</v>
      </c>
      <c r="L86" s="611">
        <v>0</v>
      </c>
      <c r="M86" s="763">
        <v>0</v>
      </c>
    </row>
    <row r="87" spans="1:13" ht="25.35" customHeight="1" thickBot="1">
      <c r="A87" s="820"/>
      <c r="B87" s="821" t="s">
        <v>599</v>
      </c>
      <c r="C87" s="763">
        <v>583</v>
      </c>
      <c r="D87" s="819">
        <v>7272</v>
      </c>
      <c r="E87" s="763">
        <v>1393</v>
      </c>
      <c r="F87" s="819">
        <v>2</v>
      </c>
      <c r="G87" s="763">
        <v>15</v>
      </c>
      <c r="H87" s="819">
        <v>1662</v>
      </c>
      <c r="I87" s="763">
        <v>998</v>
      </c>
      <c r="J87" s="611">
        <v>0</v>
      </c>
      <c r="K87" s="763">
        <v>0</v>
      </c>
      <c r="L87" s="611">
        <v>4</v>
      </c>
      <c r="M87" s="763">
        <v>3</v>
      </c>
    </row>
    <row r="88" spans="1:13" ht="25.35" customHeight="1" thickBot="1">
      <c r="A88" s="820"/>
      <c r="B88" s="821" t="s">
        <v>600</v>
      </c>
      <c r="C88" s="763">
        <v>142</v>
      </c>
      <c r="D88" s="819">
        <v>4904</v>
      </c>
      <c r="E88" s="763">
        <v>9998</v>
      </c>
      <c r="F88" s="819">
        <v>0</v>
      </c>
      <c r="G88" s="763">
        <v>0</v>
      </c>
      <c r="H88" s="819">
        <v>1490</v>
      </c>
      <c r="I88" s="763">
        <v>0</v>
      </c>
      <c r="J88" s="611">
        <v>0</v>
      </c>
      <c r="K88" s="763">
        <v>0</v>
      </c>
      <c r="L88" s="611">
        <v>0</v>
      </c>
      <c r="M88" s="763">
        <v>0</v>
      </c>
    </row>
    <row r="89" spans="1:13" ht="25.35" customHeight="1" thickBot="1">
      <c r="A89" s="820"/>
      <c r="B89" s="821" t="s">
        <v>601</v>
      </c>
      <c r="C89" s="763">
        <v>1024</v>
      </c>
      <c r="D89" s="819">
        <v>656</v>
      </c>
      <c r="E89" s="763">
        <v>681</v>
      </c>
      <c r="F89" s="819">
        <v>66</v>
      </c>
      <c r="G89" s="763">
        <v>78</v>
      </c>
      <c r="H89" s="819">
        <v>272</v>
      </c>
      <c r="I89" s="763">
        <v>73</v>
      </c>
      <c r="J89" s="611">
        <v>0</v>
      </c>
      <c r="K89" s="763">
        <v>0</v>
      </c>
      <c r="L89" s="611">
        <v>0</v>
      </c>
      <c r="M89" s="763">
        <v>0</v>
      </c>
    </row>
    <row r="90" spans="1:13" ht="25.35" customHeight="1" thickBot="1">
      <c r="A90" s="820"/>
      <c r="B90" s="821" t="s">
        <v>602</v>
      </c>
      <c r="C90" s="763">
        <v>3509</v>
      </c>
      <c r="D90" s="819">
        <v>10763</v>
      </c>
      <c r="E90" s="763">
        <v>10564</v>
      </c>
      <c r="F90" s="819">
        <v>622</v>
      </c>
      <c r="G90" s="763">
        <v>132</v>
      </c>
      <c r="H90" s="819">
        <v>3330</v>
      </c>
      <c r="I90" s="763">
        <v>1988</v>
      </c>
      <c r="J90" s="611">
        <v>0</v>
      </c>
      <c r="K90" s="763">
        <v>0</v>
      </c>
      <c r="L90" s="611">
        <v>0</v>
      </c>
      <c r="M90" s="763">
        <v>0</v>
      </c>
    </row>
    <row r="91" spans="1:13" ht="25.35" customHeight="1" thickBot="1">
      <c r="A91" s="820"/>
      <c r="B91" s="821" t="s">
        <v>603</v>
      </c>
      <c r="C91" s="763">
        <v>7222</v>
      </c>
      <c r="D91" s="819">
        <v>3164</v>
      </c>
      <c r="E91" s="763">
        <v>10753</v>
      </c>
      <c r="F91" s="819">
        <v>1122</v>
      </c>
      <c r="G91" s="763">
        <v>0</v>
      </c>
      <c r="H91" s="819">
        <v>555</v>
      </c>
      <c r="I91" s="763">
        <v>470</v>
      </c>
      <c r="J91" s="611">
        <v>55</v>
      </c>
      <c r="K91" s="763">
        <v>0</v>
      </c>
      <c r="L91" s="611">
        <v>103</v>
      </c>
      <c r="M91" s="763">
        <v>0</v>
      </c>
    </row>
    <row r="92" spans="1:13" ht="25.35" customHeight="1" thickBot="1">
      <c r="A92" s="820"/>
      <c r="B92" s="821" t="s">
        <v>604</v>
      </c>
      <c r="C92" s="763">
        <v>10926</v>
      </c>
      <c r="D92" s="819">
        <v>1572</v>
      </c>
      <c r="E92" s="763">
        <v>14076</v>
      </c>
      <c r="F92" s="819">
        <v>3187</v>
      </c>
      <c r="G92" s="763">
        <v>18</v>
      </c>
      <c r="H92" s="819">
        <v>1654</v>
      </c>
      <c r="I92" s="763">
        <v>796</v>
      </c>
      <c r="J92" s="611">
        <v>0</v>
      </c>
      <c r="K92" s="763">
        <v>0</v>
      </c>
      <c r="L92" s="611">
        <v>27</v>
      </c>
      <c r="M92" s="763">
        <v>0</v>
      </c>
    </row>
    <row r="93" spans="1:13" ht="25.35" customHeight="1" thickBot="1">
      <c r="A93" s="820"/>
      <c r="B93" s="821" t="s">
        <v>605</v>
      </c>
      <c r="C93" s="763">
        <v>7596</v>
      </c>
      <c r="D93" s="819">
        <v>7249</v>
      </c>
      <c r="E93" s="763">
        <v>8947</v>
      </c>
      <c r="F93" s="819">
        <v>1422</v>
      </c>
      <c r="G93" s="763">
        <v>0</v>
      </c>
      <c r="H93" s="819">
        <v>1236</v>
      </c>
      <c r="I93" s="763">
        <v>624</v>
      </c>
      <c r="J93" s="611">
        <v>0</v>
      </c>
      <c r="K93" s="763">
        <v>1</v>
      </c>
      <c r="L93" s="611">
        <v>59</v>
      </c>
      <c r="M93" s="763">
        <v>0</v>
      </c>
    </row>
    <row r="94" spans="1:13" ht="25.35" customHeight="1" thickBot="1">
      <c r="A94" s="820"/>
      <c r="B94" s="821" t="s">
        <v>606</v>
      </c>
      <c r="C94" s="763">
        <v>6793</v>
      </c>
      <c r="D94" s="819">
        <v>3503</v>
      </c>
      <c r="E94" s="763">
        <v>6508</v>
      </c>
      <c r="F94" s="819">
        <v>475</v>
      </c>
      <c r="G94" s="763">
        <v>31</v>
      </c>
      <c r="H94" s="819">
        <v>1780</v>
      </c>
      <c r="I94" s="763">
        <v>616</v>
      </c>
      <c r="J94" s="611">
        <v>120</v>
      </c>
      <c r="K94" s="763">
        <v>31</v>
      </c>
      <c r="L94" s="611">
        <v>24</v>
      </c>
      <c r="M94" s="763">
        <v>0</v>
      </c>
    </row>
    <row r="95" spans="1:13" ht="25.35" customHeight="1" thickBot="1">
      <c r="A95" s="820"/>
      <c r="B95" s="821" t="s">
        <v>607</v>
      </c>
      <c r="C95" s="763">
        <v>1772</v>
      </c>
      <c r="D95" s="819">
        <v>6710</v>
      </c>
      <c r="E95" s="763">
        <v>10493</v>
      </c>
      <c r="F95" s="819">
        <v>736</v>
      </c>
      <c r="G95" s="763">
        <v>759</v>
      </c>
      <c r="H95" s="819">
        <v>1092</v>
      </c>
      <c r="I95" s="763">
        <v>836</v>
      </c>
      <c r="J95" s="611">
        <v>23</v>
      </c>
      <c r="K95" s="763">
        <v>62</v>
      </c>
      <c r="L95" s="611">
        <v>4</v>
      </c>
      <c r="M95" s="763">
        <v>29</v>
      </c>
    </row>
    <row r="96" spans="1:13" ht="25.35" customHeight="1" thickBot="1">
      <c r="A96" s="820"/>
      <c r="B96" s="821" t="s">
        <v>608</v>
      </c>
      <c r="C96" s="763">
        <v>2577</v>
      </c>
      <c r="D96" s="819">
        <v>4781</v>
      </c>
      <c r="E96" s="763">
        <v>7024</v>
      </c>
      <c r="F96" s="819">
        <v>365</v>
      </c>
      <c r="G96" s="763">
        <v>129</v>
      </c>
      <c r="H96" s="819">
        <v>114</v>
      </c>
      <c r="I96" s="763">
        <v>0</v>
      </c>
      <c r="J96" s="611">
        <v>0</v>
      </c>
      <c r="K96" s="763">
        <v>0</v>
      </c>
      <c r="L96" s="611">
        <v>0</v>
      </c>
      <c r="M96" s="763">
        <v>0</v>
      </c>
    </row>
    <row r="97" spans="1:13" ht="25.35" customHeight="1" thickBot="1">
      <c r="A97" s="820"/>
      <c r="B97" s="821" t="s">
        <v>609</v>
      </c>
      <c r="C97" s="763">
        <v>5420</v>
      </c>
      <c r="D97" s="819">
        <v>2135</v>
      </c>
      <c r="E97" s="763">
        <v>6357</v>
      </c>
      <c r="F97" s="819">
        <v>847</v>
      </c>
      <c r="G97" s="763">
        <v>24</v>
      </c>
      <c r="H97" s="819">
        <v>58</v>
      </c>
      <c r="I97" s="763">
        <v>0</v>
      </c>
      <c r="J97" s="611">
        <v>1</v>
      </c>
      <c r="K97" s="763">
        <v>0</v>
      </c>
      <c r="L97" s="611">
        <v>0</v>
      </c>
      <c r="M97" s="763">
        <v>0</v>
      </c>
    </row>
    <row r="98" spans="1:13" ht="25.35" customHeight="1" thickBot="1">
      <c r="A98" s="820"/>
      <c r="B98" s="821" t="s">
        <v>610</v>
      </c>
      <c r="C98" s="763">
        <v>877</v>
      </c>
      <c r="D98" s="819">
        <v>6668</v>
      </c>
      <c r="E98" s="763">
        <v>21641</v>
      </c>
      <c r="F98" s="819">
        <v>0</v>
      </c>
      <c r="G98" s="763">
        <v>40</v>
      </c>
      <c r="H98" s="819">
        <v>1558</v>
      </c>
      <c r="I98" s="763">
        <v>61</v>
      </c>
      <c r="J98" s="611">
        <v>0</v>
      </c>
      <c r="K98" s="763">
        <v>0</v>
      </c>
      <c r="L98" s="611">
        <v>49</v>
      </c>
      <c r="M98" s="763">
        <v>0</v>
      </c>
    </row>
    <row r="99" spans="1:13" ht="25.35" customHeight="1" thickBot="1">
      <c r="A99" s="820"/>
      <c r="B99" s="821" t="s">
        <v>611</v>
      </c>
      <c r="C99" s="763">
        <v>4891</v>
      </c>
      <c r="D99" s="819">
        <v>8579</v>
      </c>
      <c r="E99" s="763">
        <v>3330</v>
      </c>
      <c r="F99" s="819">
        <v>29</v>
      </c>
      <c r="G99" s="763">
        <v>6</v>
      </c>
      <c r="H99" s="819">
        <v>684</v>
      </c>
      <c r="I99" s="763">
        <v>622</v>
      </c>
      <c r="J99" s="611">
        <v>0</v>
      </c>
      <c r="K99" s="763">
        <v>0</v>
      </c>
      <c r="L99" s="611">
        <v>0</v>
      </c>
      <c r="M99" s="763">
        <v>0</v>
      </c>
    </row>
    <row r="100" spans="1:13" ht="25.35" customHeight="1" thickBot="1">
      <c r="A100" s="820"/>
      <c r="B100" s="821" t="s">
        <v>612</v>
      </c>
      <c r="C100" s="763">
        <v>3695</v>
      </c>
      <c r="D100" s="819">
        <v>3625</v>
      </c>
      <c r="E100" s="763">
        <v>2215</v>
      </c>
      <c r="F100" s="819">
        <v>458</v>
      </c>
      <c r="G100" s="763">
        <v>19</v>
      </c>
      <c r="H100" s="819">
        <v>458</v>
      </c>
      <c r="I100" s="763">
        <v>454</v>
      </c>
      <c r="J100" s="611">
        <v>154</v>
      </c>
      <c r="K100" s="763">
        <v>0</v>
      </c>
      <c r="L100" s="611">
        <v>11</v>
      </c>
      <c r="M100" s="763">
        <v>4</v>
      </c>
    </row>
    <row r="101" spans="1:13" ht="25.35" customHeight="1" thickBot="1">
      <c r="A101" s="820"/>
      <c r="B101" s="821" t="s">
        <v>613</v>
      </c>
      <c r="C101" s="763">
        <v>3121</v>
      </c>
      <c r="D101" s="819">
        <v>7209</v>
      </c>
      <c r="E101" s="763">
        <v>6656</v>
      </c>
      <c r="F101" s="819">
        <v>750</v>
      </c>
      <c r="G101" s="763">
        <v>195</v>
      </c>
      <c r="H101" s="819">
        <v>2510</v>
      </c>
      <c r="I101" s="763">
        <v>2102</v>
      </c>
      <c r="J101" s="611">
        <v>53</v>
      </c>
      <c r="K101" s="763">
        <v>22</v>
      </c>
      <c r="L101" s="611">
        <v>0</v>
      </c>
      <c r="M101" s="763">
        <v>8</v>
      </c>
    </row>
    <row r="102" spans="1:13" ht="25.35" customHeight="1" thickBot="1">
      <c r="A102" s="820"/>
      <c r="B102" s="821" t="s">
        <v>614</v>
      </c>
      <c r="C102" s="763">
        <v>11399</v>
      </c>
      <c r="D102" s="819">
        <v>8605</v>
      </c>
      <c r="E102" s="763">
        <v>19406</v>
      </c>
      <c r="F102" s="819">
        <v>795</v>
      </c>
      <c r="G102" s="763">
        <v>1</v>
      </c>
      <c r="H102" s="819">
        <v>3376</v>
      </c>
      <c r="I102" s="763">
        <v>616</v>
      </c>
      <c r="J102" s="611">
        <v>5</v>
      </c>
      <c r="K102" s="763">
        <v>101</v>
      </c>
      <c r="L102" s="611">
        <v>12</v>
      </c>
      <c r="M102" s="763">
        <v>1</v>
      </c>
    </row>
    <row r="103" spans="1:13" ht="25.35" customHeight="1" thickBot="1">
      <c r="A103" s="820"/>
      <c r="B103" s="821" t="s">
        <v>615</v>
      </c>
      <c r="C103" s="763">
        <v>5253</v>
      </c>
      <c r="D103" s="819">
        <v>5080</v>
      </c>
      <c r="E103" s="763">
        <v>3687</v>
      </c>
      <c r="F103" s="819">
        <v>427</v>
      </c>
      <c r="G103" s="763">
        <v>336</v>
      </c>
      <c r="H103" s="819">
        <v>2803</v>
      </c>
      <c r="I103" s="763">
        <v>675</v>
      </c>
      <c r="J103" s="611">
        <v>0</v>
      </c>
      <c r="K103" s="763">
        <v>0</v>
      </c>
      <c r="L103" s="611">
        <v>0</v>
      </c>
      <c r="M103" s="763">
        <v>0</v>
      </c>
    </row>
    <row r="104" spans="1:13" ht="25.35" customHeight="1" thickBot="1">
      <c r="A104" s="820"/>
      <c r="B104" s="821" t="s">
        <v>616</v>
      </c>
      <c r="C104" s="763">
        <v>1741</v>
      </c>
      <c r="D104" s="819">
        <v>6011</v>
      </c>
      <c r="E104" s="763">
        <v>6096</v>
      </c>
      <c r="F104" s="819">
        <v>768</v>
      </c>
      <c r="G104" s="763">
        <v>33</v>
      </c>
      <c r="H104" s="819">
        <v>1925</v>
      </c>
      <c r="I104" s="763">
        <v>686</v>
      </c>
      <c r="J104" s="611">
        <v>194</v>
      </c>
      <c r="K104" s="763">
        <v>35</v>
      </c>
      <c r="L104" s="611">
        <v>5</v>
      </c>
      <c r="M104" s="763">
        <v>6</v>
      </c>
    </row>
    <row r="105" spans="1:13" ht="25.35" customHeight="1" thickBot="1">
      <c r="A105" s="820"/>
      <c r="B105" s="821" t="s">
        <v>617</v>
      </c>
      <c r="C105" s="763">
        <v>3718</v>
      </c>
      <c r="D105" s="819">
        <v>76</v>
      </c>
      <c r="E105" s="763">
        <v>13054</v>
      </c>
      <c r="F105" s="819">
        <v>756</v>
      </c>
      <c r="G105" s="763">
        <v>454</v>
      </c>
      <c r="H105" s="819">
        <v>0</v>
      </c>
      <c r="I105" s="763">
        <v>0</v>
      </c>
      <c r="J105" s="611">
        <v>0</v>
      </c>
      <c r="K105" s="763">
        <v>0</v>
      </c>
      <c r="L105" s="611">
        <v>0</v>
      </c>
      <c r="M105" s="763">
        <v>0</v>
      </c>
    </row>
    <row r="106" spans="1:13" ht="25.35" customHeight="1" thickBot="1">
      <c r="A106" s="820"/>
      <c r="B106" s="821" t="s">
        <v>618</v>
      </c>
      <c r="C106" s="763">
        <v>3302</v>
      </c>
      <c r="D106" s="819">
        <v>2728</v>
      </c>
      <c r="E106" s="763">
        <v>17790</v>
      </c>
      <c r="F106" s="819">
        <v>57</v>
      </c>
      <c r="G106" s="763">
        <v>24</v>
      </c>
      <c r="H106" s="819">
        <v>874</v>
      </c>
      <c r="I106" s="763">
        <v>611</v>
      </c>
      <c r="J106" s="611">
        <v>0</v>
      </c>
      <c r="K106" s="763">
        <v>0</v>
      </c>
      <c r="L106" s="611">
        <v>0</v>
      </c>
      <c r="M106" s="763">
        <v>0</v>
      </c>
    </row>
    <row r="107" spans="1:13" ht="25.35" customHeight="1" thickBot="1">
      <c r="A107" s="820"/>
      <c r="B107" s="821" t="s">
        <v>619</v>
      </c>
      <c r="C107" s="763">
        <v>2782</v>
      </c>
      <c r="D107" s="819">
        <v>4618</v>
      </c>
      <c r="E107" s="763">
        <v>5261</v>
      </c>
      <c r="F107" s="819">
        <v>322</v>
      </c>
      <c r="G107" s="763">
        <v>127</v>
      </c>
      <c r="H107" s="819">
        <v>3094</v>
      </c>
      <c r="I107" s="763">
        <v>1717</v>
      </c>
      <c r="J107" s="611">
        <v>110</v>
      </c>
      <c r="K107" s="763">
        <v>31</v>
      </c>
      <c r="L107" s="611">
        <v>25</v>
      </c>
      <c r="M107" s="763">
        <v>0</v>
      </c>
    </row>
    <row r="108" spans="1:13" ht="25.35" customHeight="1" thickBot="1">
      <c r="A108" s="820"/>
      <c r="B108" s="821" t="s">
        <v>620</v>
      </c>
      <c r="C108" s="763">
        <v>2955</v>
      </c>
      <c r="D108" s="819">
        <v>14135</v>
      </c>
      <c r="E108" s="763">
        <v>6994</v>
      </c>
      <c r="F108" s="819">
        <v>820</v>
      </c>
      <c r="G108" s="763">
        <v>0</v>
      </c>
      <c r="H108" s="819">
        <v>2990</v>
      </c>
      <c r="I108" s="763">
        <v>1914</v>
      </c>
      <c r="J108" s="611">
        <v>0</v>
      </c>
      <c r="K108" s="763">
        <v>0</v>
      </c>
      <c r="L108" s="611">
        <v>0</v>
      </c>
      <c r="M108" s="763">
        <v>0</v>
      </c>
    </row>
    <row r="109" spans="1:13" ht="25.35" customHeight="1" thickBot="1">
      <c r="A109" s="820"/>
      <c r="B109" s="821" t="s">
        <v>621</v>
      </c>
      <c r="C109" s="763">
        <v>3521</v>
      </c>
      <c r="D109" s="819">
        <v>7274</v>
      </c>
      <c r="E109" s="763">
        <v>9759</v>
      </c>
      <c r="F109" s="819">
        <v>754</v>
      </c>
      <c r="G109" s="763">
        <v>56</v>
      </c>
      <c r="H109" s="819">
        <v>3393</v>
      </c>
      <c r="I109" s="763">
        <v>119</v>
      </c>
      <c r="J109" s="611">
        <v>7</v>
      </c>
      <c r="K109" s="763">
        <v>0</v>
      </c>
      <c r="L109" s="611">
        <v>15</v>
      </c>
      <c r="M109" s="763">
        <v>326</v>
      </c>
    </row>
    <row r="110" spans="1:13" ht="25.35" customHeight="1" thickBot="1">
      <c r="A110" s="823"/>
      <c r="B110" s="821" t="s">
        <v>622</v>
      </c>
      <c r="C110" s="763">
        <v>3530</v>
      </c>
      <c r="D110" s="819">
        <v>2234</v>
      </c>
      <c r="E110" s="763">
        <v>3934</v>
      </c>
      <c r="F110" s="819">
        <v>576</v>
      </c>
      <c r="G110" s="763">
        <v>409</v>
      </c>
      <c r="H110" s="819">
        <v>1348</v>
      </c>
      <c r="I110" s="763">
        <v>63</v>
      </c>
      <c r="J110" s="611">
        <v>0</v>
      </c>
      <c r="K110" s="763">
        <v>0</v>
      </c>
      <c r="L110" s="611">
        <v>0</v>
      </c>
      <c r="M110" s="763">
        <v>0</v>
      </c>
    </row>
    <row r="111" spans="1:13" ht="23.45" customHeight="1" thickBot="1">
      <c r="A111" s="824" t="s">
        <v>263</v>
      </c>
      <c r="B111" s="821" t="s">
        <v>623</v>
      </c>
      <c r="C111" s="763">
        <v>212</v>
      </c>
      <c r="D111" s="819">
        <v>386</v>
      </c>
      <c r="E111" s="763">
        <v>181</v>
      </c>
      <c r="F111" s="819">
        <v>40</v>
      </c>
      <c r="G111" s="763">
        <v>19</v>
      </c>
      <c r="H111" s="819">
        <v>4</v>
      </c>
      <c r="I111" s="763">
        <v>3</v>
      </c>
      <c r="J111" s="611">
        <v>95</v>
      </c>
      <c r="K111" s="763">
        <v>0</v>
      </c>
      <c r="L111" s="611">
        <v>0</v>
      </c>
      <c r="M111" s="763">
        <v>1</v>
      </c>
    </row>
    <row r="112" spans="1:13" ht="23.45" customHeight="1" thickBot="1">
      <c r="A112" s="820"/>
      <c r="B112" s="821" t="s">
        <v>624</v>
      </c>
      <c r="C112" s="763">
        <v>4985</v>
      </c>
      <c r="D112" s="819">
        <v>4277</v>
      </c>
      <c r="E112" s="763">
        <v>6454</v>
      </c>
      <c r="F112" s="819">
        <v>586</v>
      </c>
      <c r="G112" s="763">
        <v>111</v>
      </c>
      <c r="H112" s="819">
        <v>1221</v>
      </c>
      <c r="I112" s="763">
        <v>794</v>
      </c>
      <c r="J112" s="611">
        <v>502</v>
      </c>
      <c r="K112" s="763">
        <v>330</v>
      </c>
      <c r="L112" s="611">
        <v>17</v>
      </c>
      <c r="M112" s="763">
        <v>205</v>
      </c>
    </row>
    <row r="113" spans="1:13" ht="23.45" customHeight="1" thickBot="1">
      <c r="A113" s="820"/>
      <c r="B113" s="821" t="s">
        <v>625</v>
      </c>
      <c r="C113" s="763">
        <v>2536</v>
      </c>
      <c r="D113" s="819">
        <v>2747</v>
      </c>
      <c r="E113" s="763">
        <v>5421</v>
      </c>
      <c r="F113" s="819">
        <v>706</v>
      </c>
      <c r="G113" s="763">
        <v>1</v>
      </c>
      <c r="H113" s="819">
        <v>272</v>
      </c>
      <c r="I113" s="763">
        <v>270</v>
      </c>
      <c r="J113" s="611">
        <v>0</v>
      </c>
      <c r="K113" s="763">
        <v>0</v>
      </c>
      <c r="L113" s="611">
        <v>0</v>
      </c>
      <c r="M113" s="763">
        <v>0</v>
      </c>
    </row>
    <row r="114" spans="1:13" ht="23.45" customHeight="1" thickBot="1">
      <c r="A114" s="820"/>
      <c r="B114" s="821" t="s">
        <v>626</v>
      </c>
      <c r="C114" s="763">
        <v>1663</v>
      </c>
      <c r="D114" s="819">
        <v>5134</v>
      </c>
      <c r="E114" s="763">
        <v>7714</v>
      </c>
      <c r="F114" s="819">
        <v>106</v>
      </c>
      <c r="G114" s="763">
        <v>6</v>
      </c>
      <c r="H114" s="819">
        <v>1489</v>
      </c>
      <c r="I114" s="763">
        <v>1349</v>
      </c>
      <c r="J114" s="611">
        <v>283</v>
      </c>
      <c r="K114" s="763">
        <v>105</v>
      </c>
      <c r="L114" s="611">
        <v>63</v>
      </c>
      <c r="M114" s="763">
        <v>19</v>
      </c>
    </row>
    <row r="115" spans="1:13" ht="23.45" customHeight="1" thickBot="1">
      <c r="A115" s="820"/>
      <c r="B115" s="821" t="s">
        <v>627</v>
      </c>
      <c r="C115" s="763">
        <v>4401</v>
      </c>
      <c r="D115" s="819">
        <v>3981</v>
      </c>
      <c r="E115" s="763">
        <v>5790</v>
      </c>
      <c r="F115" s="819">
        <v>415</v>
      </c>
      <c r="G115" s="763">
        <v>55</v>
      </c>
      <c r="H115" s="819">
        <v>2</v>
      </c>
      <c r="I115" s="763">
        <v>0</v>
      </c>
      <c r="J115" s="611">
        <v>0</v>
      </c>
      <c r="K115" s="763">
        <v>1</v>
      </c>
      <c r="L115" s="611">
        <v>0</v>
      </c>
      <c r="M115" s="763">
        <v>0</v>
      </c>
    </row>
    <row r="116" spans="1:13" ht="23.45" customHeight="1" thickBot="1">
      <c r="A116" s="823"/>
      <c r="B116" s="821" t="s">
        <v>628</v>
      </c>
      <c r="C116" s="763">
        <v>5771</v>
      </c>
      <c r="D116" s="819">
        <v>3599</v>
      </c>
      <c r="E116" s="763">
        <v>7296</v>
      </c>
      <c r="F116" s="819">
        <v>896</v>
      </c>
      <c r="G116" s="763">
        <v>1</v>
      </c>
      <c r="H116" s="819">
        <v>403</v>
      </c>
      <c r="I116" s="763">
        <v>215</v>
      </c>
      <c r="J116" s="611">
        <v>69</v>
      </c>
      <c r="K116" s="763">
        <v>0</v>
      </c>
      <c r="L116" s="611">
        <v>0</v>
      </c>
      <c r="M116" s="763">
        <v>6</v>
      </c>
    </row>
    <row r="117" spans="1:13" ht="23.45" customHeight="1" thickBot="1">
      <c r="A117" s="824" t="s">
        <v>217</v>
      </c>
      <c r="B117" s="821" t="s">
        <v>629</v>
      </c>
      <c r="C117" s="763">
        <v>2966</v>
      </c>
      <c r="D117" s="819">
        <v>4504</v>
      </c>
      <c r="E117" s="763">
        <v>3666</v>
      </c>
      <c r="F117" s="819">
        <v>184</v>
      </c>
      <c r="G117" s="763">
        <v>64</v>
      </c>
      <c r="H117" s="819">
        <v>373</v>
      </c>
      <c r="I117" s="763">
        <v>196</v>
      </c>
      <c r="J117" s="611">
        <v>212</v>
      </c>
      <c r="K117" s="763">
        <v>5</v>
      </c>
      <c r="L117" s="611">
        <v>333</v>
      </c>
      <c r="M117" s="763">
        <v>0</v>
      </c>
    </row>
    <row r="118" spans="1:13" ht="23.45" customHeight="1" thickBot="1">
      <c r="A118" s="820"/>
      <c r="B118" s="821" t="s">
        <v>630</v>
      </c>
      <c r="C118" s="763">
        <v>2929</v>
      </c>
      <c r="D118" s="819">
        <v>2908</v>
      </c>
      <c r="E118" s="763">
        <v>7553</v>
      </c>
      <c r="F118" s="819">
        <v>3</v>
      </c>
      <c r="G118" s="763">
        <v>0</v>
      </c>
      <c r="H118" s="819">
        <v>266</v>
      </c>
      <c r="I118" s="763">
        <v>134</v>
      </c>
      <c r="J118" s="611">
        <v>0</v>
      </c>
      <c r="K118" s="763">
        <v>23</v>
      </c>
      <c r="L118" s="611">
        <v>48</v>
      </c>
      <c r="M118" s="763">
        <v>14</v>
      </c>
    </row>
    <row r="119" spans="1:13" ht="23.45" customHeight="1" thickBot="1">
      <c r="A119" s="820"/>
      <c r="B119" s="821" t="s">
        <v>631</v>
      </c>
      <c r="C119" s="763">
        <v>2957</v>
      </c>
      <c r="D119" s="819">
        <v>1477</v>
      </c>
      <c r="E119" s="763">
        <v>1916</v>
      </c>
      <c r="F119" s="819">
        <v>0</v>
      </c>
      <c r="G119" s="763">
        <v>0</v>
      </c>
      <c r="H119" s="819">
        <v>189</v>
      </c>
      <c r="I119" s="763">
        <v>162</v>
      </c>
      <c r="J119" s="611">
        <v>0</v>
      </c>
      <c r="K119" s="763">
        <v>0</v>
      </c>
      <c r="L119" s="611">
        <v>0</v>
      </c>
      <c r="M119" s="763">
        <v>0</v>
      </c>
    </row>
    <row r="120" spans="1:13" ht="23.45" customHeight="1" thickBot="1">
      <c r="A120" s="823"/>
      <c r="B120" s="821" t="s">
        <v>633</v>
      </c>
      <c r="C120" s="763">
        <v>3787</v>
      </c>
      <c r="D120" s="819">
        <v>3359</v>
      </c>
      <c r="E120" s="763">
        <v>1245</v>
      </c>
      <c r="F120" s="819">
        <v>404</v>
      </c>
      <c r="G120" s="763">
        <v>17</v>
      </c>
      <c r="H120" s="819">
        <v>1090</v>
      </c>
      <c r="I120" s="763">
        <v>0</v>
      </c>
      <c r="J120" s="611">
        <v>0</v>
      </c>
      <c r="K120" s="763">
        <v>0</v>
      </c>
      <c r="L120" s="611">
        <v>0</v>
      </c>
      <c r="M120" s="763">
        <v>0</v>
      </c>
    </row>
    <row r="121" spans="1:13" ht="23.45" customHeight="1" thickBot="1">
      <c r="A121" s="824" t="s">
        <v>634</v>
      </c>
      <c r="B121" s="821" t="s">
        <v>635</v>
      </c>
      <c r="C121" s="763">
        <v>5927</v>
      </c>
      <c r="D121" s="819">
        <v>11205</v>
      </c>
      <c r="E121" s="763">
        <v>10787</v>
      </c>
      <c r="F121" s="819">
        <v>1202</v>
      </c>
      <c r="G121" s="763">
        <v>5</v>
      </c>
      <c r="H121" s="819">
        <v>2258</v>
      </c>
      <c r="I121" s="763">
        <v>2069</v>
      </c>
      <c r="J121" s="611">
        <v>0</v>
      </c>
      <c r="K121" s="763">
        <v>3</v>
      </c>
      <c r="L121" s="611">
        <v>1</v>
      </c>
      <c r="M121" s="763">
        <v>0</v>
      </c>
    </row>
    <row r="122" spans="1:13" ht="23.45" customHeight="1" thickBot="1">
      <c r="A122" s="820"/>
      <c r="B122" s="821" t="s">
        <v>636</v>
      </c>
      <c r="C122" s="763">
        <v>1195</v>
      </c>
      <c r="D122" s="819">
        <v>5189</v>
      </c>
      <c r="E122" s="763">
        <v>5538</v>
      </c>
      <c r="F122" s="819">
        <v>3</v>
      </c>
      <c r="G122" s="763">
        <v>0</v>
      </c>
      <c r="H122" s="819">
        <v>510</v>
      </c>
      <c r="I122" s="763">
        <v>334</v>
      </c>
      <c r="J122" s="611">
        <v>0</v>
      </c>
      <c r="K122" s="763">
        <v>0</v>
      </c>
      <c r="L122" s="611">
        <v>5</v>
      </c>
      <c r="M122" s="763">
        <v>1</v>
      </c>
    </row>
    <row r="123" spans="1:13" ht="23.45" customHeight="1" thickBot="1">
      <c r="A123" s="820"/>
      <c r="B123" s="821" t="s">
        <v>638</v>
      </c>
      <c r="C123" s="763">
        <v>2030</v>
      </c>
      <c r="D123" s="819">
        <v>1596</v>
      </c>
      <c r="E123" s="763">
        <v>1970</v>
      </c>
      <c r="F123" s="819">
        <v>572</v>
      </c>
      <c r="G123" s="763">
        <v>18</v>
      </c>
      <c r="H123" s="819">
        <v>554</v>
      </c>
      <c r="I123" s="763">
        <v>499</v>
      </c>
      <c r="J123" s="611">
        <v>0</v>
      </c>
      <c r="K123" s="763">
        <v>1</v>
      </c>
      <c r="L123" s="611">
        <v>0</v>
      </c>
      <c r="M123" s="763">
        <v>0</v>
      </c>
    </row>
    <row r="124" spans="1:13" ht="23.45" customHeight="1" thickBot="1">
      <c r="A124" s="820"/>
      <c r="B124" s="821" t="s">
        <v>639</v>
      </c>
      <c r="C124" s="763">
        <v>1367</v>
      </c>
      <c r="D124" s="819">
        <v>2329</v>
      </c>
      <c r="E124" s="763">
        <v>1438</v>
      </c>
      <c r="F124" s="819">
        <v>1</v>
      </c>
      <c r="G124" s="763">
        <v>60</v>
      </c>
      <c r="H124" s="819">
        <v>0</v>
      </c>
      <c r="I124" s="763">
        <v>0</v>
      </c>
      <c r="J124" s="611">
        <v>0</v>
      </c>
      <c r="K124" s="763">
        <v>0</v>
      </c>
      <c r="L124" s="611">
        <v>38</v>
      </c>
      <c r="M124" s="763">
        <v>0</v>
      </c>
    </row>
    <row r="125" spans="1:13" ht="23.45" customHeight="1" thickBot="1">
      <c r="A125" s="820"/>
      <c r="B125" s="821" t="s">
        <v>640</v>
      </c>
      <c r="C125" s="763">
        <v>1255</v>
      </c>
      <c r="D125" s="819">
        <v>1225</v>
      </c>
      <c r="E125" s="763">
        <v>2407</v>
      </c>
      <c r="F125" s="819">
        <v>84</v>
      </c>
      <c r="G125" s="763">
        <v>14</v>
      </c>
      <c r="H125" s="819">
        <v>374</v>
      </c>
      <c r="I125" s="763">
        <v>374</v>
      </c>
      <c r="J125" s="611">
        <v>27</v>
      </c>
      <c r="K125" s="763">
        <v>1</v>
      </c>
      <c r="L125" s="611">
        <v>0</v>
      </c>
      <c r="M125" s="763">
        <v>0</v>
      </c>
    </row>
    <row r="126" spans="1:13" ht="23.45" customHeight="1" thickBot="1">
      <c r="A126" s="820"/>
      <c r="B126" s="821" t="s">
        <v>641</v>
      </c>
      <c r="C126" s="763">
        <v>1375</v>
      </c>
      <c r="D126" s="819">
        <v>2144</v>
      </c>
      <c r="E126" s="763">
        <v>1274</v>
      </c>
      <c r="F126" s="819">
        <v>9</v>
      </c>
      <c r="G126" s="763">
        <v>0</v>
      </c>
      <c r="H126" s="819">
        <v>673</v>
      </c>
      <c r="I126" s="763">
        <v>132</v>
      </c>
      <c r="J126" s="611">
        <v>8</v>
      </c>
      <c r="K126" s="763">
        <v>20</v>
      </c>
      <c r="L126" s="611">
        <v>0</v>
      </c>
      <c r="M126" s="763">
        <v>31</v>
      </c>
    </row>
    <row r="127" spans="1:13" ht="23.45" customHeight="1" thickBot="1">
      <c r="A127" s="820"/>
      <c r="B127" s="821" t="s">
        <v>642</v>
      </c>
      <c r="C127" s="763">
        <v>526</v>
      </c>
      <c r="D127" s="819">
        <v>973</v>
      </c>
      <c r="E127" s="763">
        <v>616</v>
      </c>
      <c r="F127" s="819">
        <v>23</v>
      </c>
      <c r="G127" s="763">
        <v>1</v>
      </c>
      <c r="H127" s="819">
        <v>96</v>
      </c>
      <c r="I127" s="763">
        <v>111</v>
      </c>
      <c r="J127" s="611">
        <v>2</v>
      </c>
      <c r="K127" s="763">
        <v>4</v>
      </c>
      <c r="L127" s="611">
        <v>4</v>
      </c>
      <c r="M127" s="763">
        <v>0</v>
      </c>
    </row>
    <row r="128" spans="1:13" ht="23.45" customHeight="1" thickBot="1">
      <c r="A128" s="820"/>
      <c r="B128" s="821" t="s">
        <v>643</v>
      </c>
      <c r="C128" s="763">
        <v>1987</v>
      </c>
      <c r="D128" s="819">
        <v>824</v>
      </c>
      <c r="E128" s="763">
        <v>3633</v>
      </c>
      <c r="F128" s="819">
        <v>61</v>
      </c>
      <c r="G128" s="763">
        <v>45</v>
      </c>
      <c r="H128" s="819">
        <v>190</v>
      </c>
      <c r="I128" s="763">
        <v>104</v>
      </c>
      <c r="J128" s="611">
        <v>0</v>
      </c>
      <c r="K128" s="763">
        <v>0</v>
      </c>
      <c r="L128" s="611">
        <v>2</v>
      </c>
      <c r="M128" s="763">
        <v>3</v>
      </c>
    </row>
    <row r="129" spans="1:13" ht="23.45" customHeight="1" thickBot="1">
      <c r="A129" s="820"/>
      <c r="B129" s="821" t="s">
        <v>644</v>
      </c>
      <c r="C129" s="763">
        <v>617</v>
      </c>
      <c r="D129" s="819">
        <v>792</v>
      </c>
      <c r="E129" s="763">
        <v>2370</v>
      </c>
      <c r="F129" s="819">
        <v>8</v>
      </c>
      <c r="G129" s="763">
        <v>0</v>
      </c>
      <c r="H129" s="819">
        <v>426</v>
      </c>
      <c r="I129" s="763">
        <v>426</v>
      </c>
      <c r="J129" s="611">
        <v>49</v>
      </c>
      <c r="K129" s="763">
        <v>31</v>
      </c>
      <c r="L129" s="611">
        <v>10</v>
      </c>
      <c r="M129" s="763">
        <v>33</v>
      </c>
    </row>
    <row r="130" spans="1:13" ht="23.45" customHeight="1" thickBot="1">
      <c r="A130" s="820"/>
      <c r="B130" s="821" t="s">
        <v>645</v>
      </c>
      <c r="C130" s="763">
        <v>2383</v>
      </c>
      <c r="D130" s="819">
        <v>1070</v>
      </c>
      <c r="E130" s="763">
        <v>8843</v>
      </c>
      <c r="F130" s="819">
        <v>349</v>
      </c>
      <c r="G130" s="763">
        <v>0</v>
      </c>
      <c r="H130" s="819">
        <v>1014</v>
      </c>
      <c r="I130" s="763">
        <v>1010</v>
      </c>
      <c r="J130" s="611">
        <v>1</v>
      </c>
      <c r="K130" s="763">
        <v>0</v>
      </c>
      <c r="L130" s="611">
        <v>0</v>
      </c>
      <c r="M130" s="763">
        <v>129</v>
      </c>
    </row>
    <row r="131" spans="1:13" ht="23.45" customHeight="1" thickBot="1">
      <c r="A131" s="820"/>
      <c r="B131" s="821" t="s">
        <v>646</v>
      </c>
      <c r="C131" s="763">
        <v>2337</v>
      </c>
      <c r="D131" s="819">
        <v>4826</v>
      </c>
      <c r="E131" s="763">
        <v>1428</v>
      </c>
      <c r="F131" s="819">
        <v>145</v>
      </c>
      <c r="G131" s="763">
        <v>8</v>
      </c>
      <c r="H131" s="819">
        <v>834</v>
      </c>
      <c r="I131" s="763">
        <v>558</v>
      </c>
      <c r="J131" s="611">
        <v>0</v>
      </c>
      <c r="K131" s="763">
        <v>0</v>
      </c>
      <c r="L131" s="611">
        <v>0</v>
      </c>
      <c r="M131" s="763">
        <v>0</v>
      </c>
    </row>
    <row r="132" spans="1:13" ht="23.45" customHeight="1" thickBot="1">
      <c r="A132" s="820"/>
      <c r="B132" s="821" t="s">
        <v>647</v>
      </c>
      <c r="C132" s="763">
        <v>2887</v>
      </c>
      <c r="D132" s="819">
        <v>6067</v>
      </c>
      <c r="E132" s="763">
        <v>7115</v>
      </c>
      <c r="F132" s="819">
        <v>231</v>
      </c>
      <c r="G132" s="763">
        <v>4</v>
      </c>
      <c r="H132" s="819">
        <v>1206</v>
      </c>
      <c r="I132" s="763">
        <v>501</v>
      </c>
      <c r="J132" s="611">
        <v>0</v>
      </c>
      <c r="K132" s="763">
        <v>0</v>
      </c>
      <c r="L132" s="611">
        <v>0</v>
      </c>
      <c r="M132" s="763">
        <v>0</v>
      </c>
    </row>
    <row r="133" spans="1:13" ht="23.45" customHeight="1" thickBot="1">
      <c r="A133" s="820"/>
      <c r="B133" s="821" t="s">
        <v>648</v>
      </c>
      <c r="C133" s="763">
        <v>3781</v>
      </c>
      <c r="D133" s="819">
        <v>926</v>
      </c>
      <c r="E133" s="763">
        <v>1521</v>
      </c>
      <c r="F133" s="819">
        <v>260</v>
      </c>
      <c r="G133" s="763">
        <v>34</v>
      </c>
      <c r="H133" s="819">
        <v>131</v>
      </c>
      <c r="I133" s="763">
        <v>30</v>
      </c>
      <c r="J133" s="611">
        <v>0</v>
      </c>
      <c r="K133" s="763">
        <v>0</v>
      </c>
      <c r="L133" s="611">
        <v>0</v>
      </c>
      <c r="M133" s="763">
        <v>0</v>
      </c>
    </row>
    <row r="134" spans="1:13" ht="23.45" customHeight="1" thickBot="1">
      <c r="A134" s="820"/>
      <c r="B134" s="821" t="s">
        <v>649</v>
      </c>
      <c r="C134" s="763">
        <v>3410</v>
      </c>
      <c r="D134" s="819">
        <v>2771</v>
      </c>
      <c r="E134" s="763">
        <v>2745</v>
      </c>
      <c r="F134" s="819">
        <v>802</v>
      </c>
      <c r="G134" s="763">
        <v>2</v>
      </c>
      <c r="H134" s="819">
        <v>252</v>
      </c>
      <c r="I134" s="763">
        <v>0</v>
      </c>
      <c r="J134" s="611">
        <v>63</v>
      </c>
      <c r="K134" s="763">
        <v>8</v>
      </c>
      <c r="L134" s="611">
        <v>1</v>
      </c>
      <c r="M134" s="763">
        <v>24</v>
      </c>
    </row>
    <row r="135" spans="1:13" ht="23.45" customHeight="1" thickBot="1">
      <c r="A135" s="820"/>
      <c r="B135" s="821" t="s">
        <v>650</v>
      </c>
      <c r="C135" s="763">
        <v>363</v>
      </c>
      <c r="D135" s="819">
        <v>1682</v>
      </c>
      <c r="E135" s="763">
        <v>548</v>
      </c>
      <c r="F135" s="819">
        <v>0</v>
      </c>
      <c r="G135" s="763">
        <v>0</v>
      </c>
      <c r="H135" s="819">
        <v>404</v>
      </c>
      <c r="I135" s="763">
        <v>304</v>
      </c>
      <c r="J135" s="611">
        <v>21</v>
      </c>
      <c r="K135" s="763">
        <v>36</v>
      </c>
      <c r="L135" s="611">
        <v>13</v>
      </c>
      <c r="M135" s="763">
        <v>0</v>
      </c>
    </row>
    <row r="136" spans="1:13" ht="23.45" customHeight="1" thickBot="1">
      <c r="A136" s="820"/>
      <c r="B136" s="821" t="s">
        <v>1180</v>
      </c>
      <c r="C136" s="763">
        <v>954</v>
      </c>
      <c r="D136" s="819">
        <v>2218</v>
      </c>
      <c r="E136" s="763">
        <v>923</v>
      </c>
      <c r="F136" s="819">
        <v>106</v>
      </c>
      <c r="G136" s="763">
        <v>0</v>
      </c>
      <c r="H136" s="819">
        <v>413</v>
      </c>
      <c r="I136" s="763">
        <v>293</v>
      </c>
      <c r="J136" s="611">
        <v>0</v>
      </c>
      <c r="K136" s="763">
        <v>0</v>
      </c>
      <c r="L136" s="611">
        <v>0</v>
      </c>
      <c r="M136" s="763">
        <v>0</v>
      </c>
    </row>
    <row r="137" spans="1:13" ht="23.45" customHeight="1" thickBot="1">
      <c r="A137" s="820"/>
      <c r="B137" s="821" t="s">
        <v>652</v>
      </c>
      <c r="C137" s="763">
        <v>3753</v>
      </c>
      <c r="D137" s="819">
        <v>2846</v>
      </c>
      <c r="E137" s="763">
        <v>5583</v>
      </c>
      <c r="F137" s="819">
        <v>416</v>
      </c>
      <c r="G137" s="763">
        <v>2</v>
      </c>
      <c r="H137" s="819">
        <v>1080</v>
      </c>
      <c r="I137" s="763">
        <v>0</v>
      </c>
      <c r="J137" s="611">
        <v>0</v>
      </c>
      <c r="K137" s="763">
        <v>0</v>
      </c>
      <c r="L137" s="611">
        <v>11</v>
      </c>
      <c r="M137" s="763">
        <v>2</v>
      </c>
    </row>
    <row r="138" spans="1:13" ht="23.45" customHeight="1" thickBot="1">
      <c r="A138" s="820"/>
      <c r="B138" s="821" t="s">
        <v>653</v>
      </c>
      <c r="C138" s="763">
        <v>4259</v>
      </c>
      <c r="D138" s="819">
        <v>3637</v>
      </c>
      <c r="E138" s="763">
        <v>4579</v>
      </c>
      <c r="F138" s="819">
        <v>824</v>
      </c>
      <c r="G138" s="763">
        <v>20</v>
      </c>
      <c r="H138" s="819">
        <v>1297</v>
      </c>
      <c r="I138" s="763">
        <v>1297</v>
      </c>
      <c r="J138" s="611">
        <v>113</v>
      </c>
      <c r="K138" s="763">
        <v>1</v>
      </c>
      <c r="L138" s="611">
        <v>13</v>
      </c>
      <c r="M138" s="763">
        <v>0</v>
      </c>
    </row>
    <row r="139" spans="1:13" ht="23.45" customHeight="1" thickBot="1">
      <c r="A139" s="820"/>
      <c r="B139" s="821" t="s">
        <v>654</v>
      </c>
      <c r="C139" s="763">
        <v>4694</v>
      </c>
      <c r="D139" s="819">
        <v>10303</v>
      </c>
      <c r="E139" s="763">
        <v>10000</v>
      </c>
      <c r="F139" s="819">
        <v>679</v>
      </c>
      <c r="G139" s="763">
        <v>0</v>
      </c>
      <c r="H139" s="819">
        <v>3190</v>
      </c>
      <c r="I139" s="763">
        <v>3148</v>
      </c>
      <c r="J139" s="611">
        <v>0</v>
      </c>
      <c r="K139" s="763">
        <v>0</v>
      </c>
      <c r="L139" s="611">
        <v>14</v>
      </c>
      <c r="M139" s="763">
        <v>0</v>
      </c>
    </row>
    <row r="140" spans="1:13" ht="23.45" customHeight="1" thickBot="1">
      <c r="A140" s="823"/>
      <c r="B140" s="821" t="s">
        <v>655</v>
      </c>
      <c r="C140" s="763">
        <v>3688</v>
      </c>
      <c r="D140" s="819">
        <v>20029</v>
      </c>
      <c r="E140" s="763">
        <v>13234</v>
      </c>
      <c r="F140" s="819">
        <v>224</v>
      </c>
      <c r="G140" s="763">
        <v>6</v>
      </c>
      <c r="H140" s="819">
        <v>3584</v>
      </c>
      <c r="I140" s="763">
        <v>3584</v>
      </c>
      <c r="J140" s="611">
        <v>147</v>
      </c>
      <c r="K140" s="763">
        <v>160</v>
      </c>
      <c r="L140" s="611">
        <v>76</v>
      </c>
      <c r="M140" s="763">
        <v>10</v>
      </c>
    </row>
    <row r="141" spans="1:13" ht="23.45" customHeight="1" thickBot="1">
      <c r="A141" s="824" t="s">
        <v>29</v>
      </c>
      <c r="B141" s="821" t="s">
        <v>656</v>
      </c>
      <c r="C141" s="763">
        <v>4506</v>
      </c>
      <c r="D141" s="819">
        <v>7331</v>
      </c>
      <c r="E141" s="763">
        <v>9640</v>
      </c>
      <c r="F141" s="819">
        <v>416</v>
      </c>
      <c r="G141" s="763">
        <v>0</v>
      </c>
      <c r="H141" s="819">
        <v>2808</v>
      </c>
      <c r="I141" s="763">
        <v>2128</v>
      </c>
      <c r="J141" s="611">
        <v>407</v>
      </c>
      <c r="K141" s="763">
        <v>0</v>
      </c>
      <c r="L141" s="611">
        <v>1</v>
      </c>
      <c r="M141" s="763">
        <v>1</v>
      </c>
    </row>
    <row r="142" spans="1:13" ht="23.45" customHeight="1" thickBot="1">
      <c r="A142" s="820"/>
      <c r="B142" s="821" t="s">
        <v>657</v>
      </c>
      <c r="C142" s="763">
        <v>9078</v>
      </c>
      <c r="D142" s="819">
        <v>10854</v>
      </c>
      <c r="E142" s="763">
        <v>13012</v>
      </c>
      <c r="F142" s="819">
        <v>163</v>
      </c>
      <c r="G142" s="763">
        <v>0</v>
      </c>
      <c r="H142" s="819">
        <v>1460</v>
      </c>
      <c r="I142" s="763">
        <v>1248</v>
      </c>
      <c r="J142" s="611">
        <v>0</v>
      </c>
      <c r="K142" s="763">
        <v>2</v>
      </c>
      <c r="L142" s="611">
        <v>151</v>
      </c>
      <c r="M142" s="763">
        <v>12</v>
      </c>
    </row>
    <row r="143" spans="1:13" ht="23.45" customHeight="1" thickBot="1">
      <c r="A143" s="820"/>
      <c r="B143" s="821" t="s">
        <v>658</v>
      </c>
      <c r="C143" s="763">
        <v>4801</v>
      </c>
      <c r="D143" s="819">
        <v>1799</v>
      </c>
      <c r="E143" s="763">
        <v>5439</v>
      </c>
      <c r="F143" s="819">
        <v>346</v>
      </c>
      <c r="G143" s="763">
        <v>225</v>
      </c>
      <c r="H143" s="819">
        <v>762</v>
      </c>
      <c r="I143" s="763">
        <v>716</v>
      </c>
      <c r="J143" s="611">
        <v>133</v>
      </c>
      <c r="K143" s="763">
        <v>0</v>
      </c>
      <c r="L143" s="611">
        <v>0</v>
      </c>
      <c r="M143" s="763">
        <v>128</v>
      </c>
    </row>
    <row r="144" spans="1:13" ht="23.45" customHeight="1" thickBot="1">
      <c r="A144" s="823"/>
      <c r="B144" s="821" t="s">
        <v>659</v>
      </c>
      <c r="C144" s="763">
        <v>1421</v>
      </c>
      <c r="D144" s="819">
        <v>3328</v>
      </c>
      <c r="E144" s="763">
        <v>2533</v>
      </c>
      <c r="F144" s="819">
        <v>151</v>
      </c>
      <c r="G144" s="763">
        <v>0</v>
      </c>
      <c r="H144" s="819">
        <v>1780</v>
      </c>
      <c r="I144" s="763">
        <v>1780</v>
      </c>
      <c r="J144" s="611">
        <v>268</v>
      </c>
      <c r="K144" s="763">
        <v>0</v>
      </c>
      <c r="L144" s="611">
        <v>0</v>
      </c>
      <c r="M144" s="763">
        <v>179</v>
      </c>
    </row>
    <row r="145" spans="1:13" ht="23.45" customHeight="1" thickBot="1">
      <c r="A145" s="824" t="s">
        <v>17</v>
      </c>
      <c r="B145" s="821" t="s">
        <v>662</v>
      </c>
      <c r="C145" s="763">
        <v>2447</v>
      </c>
      <c r="D145" s="819">
        <v>5401</v>
      </c>
      <c r="E145" s="763">
        <v>2690</v>
      </c>
      <c r="F145" s="819">
        <v>0</v>
      </c>
      <c r="G145" s="763">
        <v>0</v>
      </c>
      <c r="H145" s="819">
        <v>2059</v>
      </c>
      <c r="I145" s="763">
        <v>838</v>
      </c>
      <c r="J145" s="611">
        <v>0</v>
      </c>
      <c r="K145" s="763">
        <v>0</v>
      </c>
      <c r="L145" s="611">
        <v>0</v>
      </c>
      <c r="M145" s="763">
        <v>0</v>
      </c>
    </row>
    <row r="146" spans="1:13" ht="23.45" customHeight="1" thickBot="1">
      <c r="A146" s="820"/>
      <c r="B146" s="821" t="s">
        <v>663</v>
      </c>
      <c r="C146" s="763">
        <v>1253</v>
      </c>
      <c r="D146" s="819">
        <v>2905</v>
      </c>
      <c r="E146" s="763">
        <v>1436</v>
      </c>
      <c r="F146" s="819">
        <v>0</v>
      </c>
      <c r="G146" s="763">
        <v>0</v>
      </c>
      <c r="H146" s="819">
        <v>1538</v>
      </c>
      <c r="I146" s="763">
        <v>1130</v>
      </c>
      <c r="J146" s="611">
        <v>54</v>
      </c>
      <c r="K146" s="763">
        <v>0</v>
      </c>
      <c r="L146" s="611">
        <v>0</v>
      </c>
      <c r="M146" s="763">
        <v>0</v>
      </c>
    </row>
    <row r="147" spans="1:13" ht="23.45" customHeight="1" thickBot="1">
      <c r="A147" s="820"/>
      <c r="B147" s="821" t="s">
        <v>665</v>
      </c>
      <c r="C147" s="763">
        <v>267</v>
      </c>
      <c r="D147" s="819">
        <v>138</v>
      </c>
      <c r="E147" s="763">
        <v>194</v>
      </c>
      <c r="F147" s="819">
        <v>17</v>
      </c>
      <c r="G147" s="763">
        <v>8</v>
      </c>
      <c r="H147" s="819">
        <v>68</v>
      </c>
      <c r="I147" s="763">
        <v>61</v>
      </c>
      <c r="J147" s="611">
        <v>15</v>
      </c>
      <c r="K147" s="763">
        <v>0</v>
      </c>
      <c r="L147" s="611">
        <v>0</v>
      </c>
      <c r="M147" s="763">
        <v>0</v>
      </c>
    </row>
    <row r="148" spans="1:13" ht="23.45" customHeight="1" thickBot="1">
      <c r="A148" s="820"/>
      <c r="B148" s="821" t="s">
        <v>666</v>
      </c>
      <c r="C148" s="763">
        <v>2008</v>
      </c>
      <c r="D148" s="819">
        <v>2071</v>
      </c>
      <c r="E148" s="763">
        <v>3264</v>
      </c>
      <c r="F148" s="819">
        <v>897</v>
      </c>
      <c r="G148" s="763">
        <v>0</v>
      </c>
      <c r="H148" s="819">
        <v>1620</v>
      </c>
      <c r="I148" s="763">
        <v>1315</v>
      </c>
      <c r="J148" s="611">
        <v>911</v>
      </c>
      <c r="K148" s="763">
        <v>112</v>
      </c>
      <c r="L148" s="611">
        <v>0</v>
      </c>
      <c r="M148" s="763">
        <v>193</v>
      </c>
    </row>
    <row r="149" spans="1:13" ht="23.45" customHeight="1" thickBot="1">
      <c r="A149" s="820"/>
      <c r="B149" s="821" t="s">
        <v>667</v>
      </c>
      <c r="C149" s="763">
        <v>66</v>
      </c>
      <c r="D149" s="819">
        <v>62</v>
      </c>
      <c r="E149" s="763">
        <v>3667</v>
      </c>
      <c r="F149" s="819">
        <v>0</v>
      </c>
      <c r="G149" s="763">
        <v>0</v>
      </c>
      <c r="H149" s="819">
        <v>390</v>
      </c>
      <c r="I149" s="763">
        <v>510</v>
      </c>
      <c r="J149" s="611">
        <v>0</v>
      </c>
      <c r="K149" s="763">
        <v>0</v>
      </c>
      <c r="L149" s="611">
        <v>0</v>
      </c>
      <c r="M149" s="763">
        <v>0</v>
      </c>
    </row>
    <row r="150" spans="1:13" ht="23.45" customHeight="1" thickBot="1">
      <c r="A150" s="820"/>
      <c r="B150" s="821" t="s">
        <v>668</v>
      </c>
      <c r="C150" s="763">
        <v>1335</v>
      </c>
      <c r="D150" s="819">
        <v>5069</v>
      </c>
      <c r="E150" s="763">
        <v>4429</v>
      </c>
      <c r="F150" s="819">
        <v>470</v>
      </c>
      <c r="G150" s="763">
        <v>0</v>
      </c>
      <c r="H150" s="819">
        <v>1122</v>
      </c>
      <c r="I150" s="763">
        <v>1122</v>
      </c>
      <c r="J150" s="611">
        <v>155</v>
      </c>
      <c r="K150" s="763">
        <v>26</v>
      </c>
      <c r="L150" s="611">
        <v>43</v>
      </c>
      <c r="M150" s="763">
        <v>63</v>
      </c>
    </row>
    <row r="151" spans="1:13" ht="23.45" customHeight="1" thickBot="1">
      <c r="A151" s="820"/>
      <c r="B151" s="821" t="s">
        <v>670</v>
      </c>
      <c r="C151" s="763">
        <v>269</v>
      </c>
      <c r="D151" s="819">
        <v>130</v>
      </c>
      <c r="E151" s="763">
        <v>33</v>
      </c>
      <c r="F151" s="819">
        <v>12</v>
      </c>
      <c r="G151" s="763">
        <v>0</v>
      </c>
      <c r="H151" s="819">
        <v>1</v>
      </c>
      <c r="I151" s="763">
        <v>0</v>
      </c>
      <c r="J151" s="611">
        <v>9</v>
      </c>
      <c r="K151" s="763">
        <v>3</v>
      </c>
      <c r="L151" s="611">
        <v>2</v>
      </c>
      <c r="M151" s="763">
        <v>0</v>
      </c>
    </row>
    <row r="152" spans="1:13" ht="23.45" customHeight="1" thickBot="1">
      <c r="A152" s="820"/>
      <c r="B152" s="821" t="s">
        <v>671</v>
      </c>
      <c r="C152" s="763">
        <v>0</v>
      </c>
      <c r="D152" s="819">
        <v>2862</v>
      </c>
      <c r="E152" s="763">
        <v>3791</v>
      </c>
      <c r="F152" s="819">
        <v>3</v>
      </c>
      <c r="G152" s="763">
        <v>0</v>
      </c>
      <c r="H152" s="819">
        <v>455</v>
      </c>
      <c r="I152" s="763">
        <v>0</v>
      </c>
      <c r="J152" s="611">
        <v>0</v>
      </c>
      <c r="K152" s="763">
        <v>0</v>
      </c>
      <c r="L152" s="611">
        <v>0</v>
      </c>
      <c r="M152" s="763">
        <v>0</v>
      </c>
    </row>
    <row r="153" spans="1:13" ht="23.45" customHeight="1" thickBot="1">
      <c r="A153" s="820"/>
      <c r="B153" s="821" t="s">
        <v>672</v>
      </c>
      <c r="C153" s="763">
        <v>946</v>
      </c>
      <c r="D153" s="819">
        <v>3340</v>
      </c>
      <c r="E153" s="763">
        <v>1437</v>
      </c>
      <c r="F153" s="819">
        <v>0</v>
      </c>
      <c r="G153" s="763">
        <v>0</v>
      </c>
      <c r="H153" s="819">
        <v>737</v>
      </c>
      <c r="I153" s="763">
        <v>470</v>
      </c>
      <c r="J153" s="611">
        <v>0</v>
      </c>
      <c r="K153" s="763">
        <v>0</v>
      </c>
      <c r="L153" s="611">
        <v>0</v>
      </c>
      <c r="M153" s="763">
        <v>0</v>
      </c>
    </row>
    <row r="154" spans="1:13" ht="23.45" customHeight="1" thickBot="1">
      <c r="A154" s="820"/>
      <c r="B154" s="821" t="s">
        <v>673</v>
      </c>
      <c r="C154" s="763">
        <v>878</v>
      </c>
      <c r="D154" s="819">
        <v>6721</v>
      </c>
      <c r="E154" s="763">
        <v>2788</v>
      </c>
      <c r="F154" s="819">
        <v>2</v>
      </c>
      <c r="G154" s="763">
        <v>1</v>
      </c>
      <c r="H154" s="819">
        <v>2053</v>
      </c>
      <c r="I154" s="763">
        <v>1154</v>
      </c>
      <c r="J154" s="611">
        <v>5</v>
      </c>
      <c r="K154" s="763">
        <v>47</v>
      </c>
      <c r="L154" s="611">
        <v>1</v>
      </c>
      <c r="M154" s="763">
        <v>5</v>
      </c>
    </row>
    <row r="155" spans="1:13" ht="23.45" customHeight="1" thickBot="1">
      <c r="A155" s="820"/>
      <c r="B155" s="821" t="s">
        <v>674</v>
      </c>
      <c r="C155" s="763">
        <v>339</v>
      </c>
      <c r="D155" s="819">
        <v>108</v>
      </c>
      <c r="E155" s="763">
        <v>993</v>
      </c>
      <c r="F155" s="819">
        <v>6</v>
      </c>
      <c r="G155" s="763">
        <v>0</v>
      </c>
      <c r="H155" s="819">
        <v>175</v>
      </c>
      <c r="I155" s="763">
        <v>154</v>
      </c>
      <c r="J155" s="611">
        <v>30</v>
      </c>
      <c r="K155" s="763">
        <v>0</v>
      </c>
      <c r="L155" s="611">
        <v>0</v>
      </c>
      <c r="M155" s="763">
        <v>0</v>
      </c>
    </row>
    <row r="156" spans="1:13" ht="23.45" customHeight="1" thickBot="1">
      <c r="A156" s="820"/>
      <c r="B156" s="821" t="s">
        <v>675</v>
      </c>
      <c r="C156" s="763">
        <v>1178</v>
      </c>
      <c r="D156" s="819">
        <v>2560</v>
      </c>
      <c r="E156" s="763">
        <v>1217</v>
      </c>
      <c r="F156" s="819">
        <v>25</v>
      </c>
      <c r="G156" s="763">
        <v>0</v>
      </c>
      <c r="H156" s="819">
        <v>1209</v>
      </c>
      <c r="I156" s="763">
        <v>589</v>
      </c>
      <c r="J156" s="611">
        <v>94</v>
      </c>
      <c r="K156" s="763">
        <v>0</v>
      </c>
      <c r="L156" s="611">
        <v>0</v>
      </c>
      <c r="M156" s="763">
        <v>0</v>
      </c>
    </row>
    <row r="157" spans="1:13" ht="23.45" customHeight="1" thickBot="1">
      <c r="A157" s="820"/>
      <c r="B157" s="821" t="s">
        <v>676</v>
      </c>
      <c r="C157" s="763">
        <v>970</v>
      </c>
      <c r="D157" s="819">
        <v>695</v>
      </c>
      <c r="E157" s="763">
        <v>583</v>
      </c>
      <c r="F157" s="819">
        <v>19</v>
      </c>
      <c r="G157" s="763">
        <v>0</v>
      </c>
      <c r="H157" s="819">
        <v>750</v>
      </c>
      <c r="I157" s="763">
        <v>706</v>
      </c>
      <c r="J157" s="611">
        <v>121</v>
      </c>
      <c r="K157" s="763">
        <v>0</v>
      </c>
      <c r="L157" s="611">
        <v>0</v>
      </c>
      <c r="M157" s="763">
        <v>0</v>
      </c>
    </row>
    <row r="158" spans="1:13" ht="23.45" customHeight="1" thickBot="1">
      <c r="A158" s="820"/>
      <c r="B158" s="821" t="s">
        <v>677</v>
      </c>
      <c r="C158" s="763">
        <v>1453</v>
      </c>
      <c r="D158" s="819">
        <v>183</v>
      </c>
      <c r="E158" s="763">
        <v>3657</v>
      </c>
      <c r="F158" s="819">
        <v>0</v>
      </c>
      <c r="G158" s="763">
        <v>0</v>
      </c>
      <c r="H158" s="819">
        <v>208</v>
      </c>
      <c r="I158" s="763">
        <v>113</v>
      </c>
      <c r="J158" s="611">
        <v>492</v>
      </c>
      <c r="K158" s="763">
        <v>0</v>
      </c>
      <c r="L158" s="611">
        <v>0</v>
      </c>
      <c r="M158" s="763">
        <v>0</v>
      </c>
    </row>
    <row r="159" spans="1:13" ht="23.45" customHeight="1" thickBot="1">
      <c r="A159" s="820"/>
      <c r="B159" s="821" t="s">
        <v>678</v>
      </c>
      <c r="C159" s="763">
        <v>1184</v>
      </c>
      <c r="D159" s="819">
        <v>3758</v>
      </c>
      <c r="E159" s="763">
        <v>4319</v>
      </c>
      <c r="F159" s="819">
        <v>6</v>
      </c>
      <c r="G159" s="763">
        <v>0</v>
      </c>
      <c r="H159" s="819">
        <v>372</v>
      </c>
      <c r="I159" s="763">
        <v>124</v>
      </c>
      <c r="J159" s="611">
        <v>228</v>
      </c>
      <c r="K159" s="763">
        <v>0</v>
      </c>
      <c r="L159" s="611">
        <v>1</v>
      </c>
      <c r="M159" s="763">
        <v>0</v>
      </c>
    </row>
    <row r="160" spans="1:13" ht="23.45" customHeight="1" thickBot="1">
      <c r="A160" s="820"/>
      <c r="B160" s="821" t="s">
        <v>679</v>
      </c>
      <c r="C160" s="763">
        <v>850</v>
      </c>
      <c r="D160" s="819">
        <v>329</v>
      </c>
      <c r="E160" s="763">
        <v>1515</v>
      </c>
      <c r="F160" s="819">
        <v>0</v>
      </c>
      <c r="G160" s="763">
        <v>0</v>
      </c>
      <c r="H160" s="819">
        <v>678</v>
      </c>
      <c r="I160" s="763">
        <v>114</v>
      </c>
      <c r="J160" s="611">
        <v>34</v>
      </c>
      <c r="K160" s="763">
        <v>0</v>
      </c>
      <c r="L160" s="611">
        <v>0</v>
      </c>
      <c r="M160" s="763">
        <v>0</v>
      </c>
    </row>
    <row r="161" spans="1:13" ht="23.45" customHeight="1" thickBot="1">
      <c r="A161" s="820"/>
      <c r="B161" s="821" t="s">
        <v>680</v>
      </c>
      <c r="C161" s="763">
        <v>1018</v>
      </c>
      <c r="D161" s="819">
        <v>4050</v>
      </c>
      <c r="E161" s="763">
        <v>2525</v>
      </c>
      <c r="F161" s="819">
        <v>1</v>
      </c>
      <c r="G161" s="763">
        <v>0</v>
      </c>
      <c r="H161" s="819">
        <v>2018</v>
      </c>
      <c r="I161" s="763">
        <v>1125</v>
      </c>
      <c r="J161" s="611">
        <v>135</v>
      </c>
      <c r="K161" s="763">
        <v>0</v>
      </c>
      <c r="L161" s="611">
        <v>0</v>
      </c>
      <c r="M161" s="763">
        <v>0</v>
      </c>
    </row>
    <row r="162" spans="1:13" ht="23.45" customHeight="1" thickBot="1">
      <c r="A162" s="820"/>
      <c r="B162" s="821" t="s">
        <v>681</v>
      </c>
      <c r="C162" s="763">
        <v>1044</v>
      </c>
      <c r="D162" s="819">
        <v>1335</v>
      </c>
      <c r="E162" s="763">
        <v>2862</v>
      </c>
      <c r="F162" s="819">
        <v>32</v>
      </c>
      <c r="G162" s="763">
        <v>0</v>
      </c>
      <c r="H162" s="819">
        <v>1047</v>
      </c>
      <c r="I162" s="763">
        <v>958</v>
      </c>
      <c r="J162" s="611">
        <v>13</v>
      </c>
      <c r="K162" s="763">
        <v>0</v>
      </c>
      <c r="L162" s="611">
        <v>0</v>
      </c>
      <c r="M162" s="763">
        <v>69</v>
      </c>
    </row>
    <row r="163" spans="1:13" ht="23.45" customHeight="1" thickBot="1">
      <c r="A163" s="820"/>
      <c r="B163" s="821" t="s">
        <v>683</v>
      </c>
      <c r="C163" s="763">
        <v>1013</v>
      </c>
      <c r="D163" s="819">
        <v>2056</v>
      </c>
      <c r="E163" s="763">
        <v>3442</v>
      </c>
      <c r="F163" s="819">
        <v>209</v>
      </c>
      <c r="G163" s="763">
        <v>0</v>
      </c>
      <c r="H163" s="819">
        <v>1541</v>
      </c>
      <c r="I163" s="763">
        <v>967</v>
      </c>
      <c r="J163" s="611">
        <v>0</v>
      </c>
      <c r="K163" s="763">
        <v>0</v>
      </c>
      <c r="L163" s="611">
        <v>0</v>
      </c>
      <c r="M163" s="763">
        <v>0</v>
      </c>
    </row>
    <row r="164" spans="1:13" ht="23.45" customHeight="1" thickBot="1">
      <c r="A164" s="820"/>
      <c r="B164" s="821" t="s">
        <v>684</v>
      </c>
      <c r="C164" s="763">
        <v>1993</v>
      </c>
      <c r="D164" s="819">
        <v>411</v>
      </c>
      <c r="E164" s="763">
        <v>1261</v>
      </c>
      <c r="F164" s="819">
        <v>0</v>
      </c>
      <c r="G164" s="763">
        <v>0</v>
      </c>
      <c r="H164" s="819">
        <v>566</v>
      </c>
      <c r="I164" s="763">
        <v>245</v>
      </c>
      <c r="J164" s="611">
        <v>39</v>
      </c>
      <c r="K164" s="763">
        <v>0</v>
      </c>
      <c r="L164" s="611">
        <v>7</v>
      </c>
      <c r="M164" s="763">
        <v>10</v>
      </c>
    </row>
    <row r="165" spans="1:13" ht="23.45" customHeight="1" thickBot="1">
      <c r="A165" s="820"/>
      <c r="B165" s="821" t="s">
        <v>685</v>
      </c>
      <c r="C165" s="763">
        <v>156</v>
      </c>
      <c r="D165" s="819">
        <v>7089</v>
      </c>
      <c r="E165" s="763">
        <v>2308</v>
      </c>
      <c r="F165" s="819">
        <v>0</v>
      </c>
      <c r="G165" s="763">
        <v>0</v>
      </c>
      <c r="H165" s="819">
        <v>3028</v>
      </c>
      <c r="I165" s="763">
        <v>2893</v>
      </c>
      <c r="J165" s="611">
        <v>135</v>
      </c>
      <c r="K165" s="763">
        <v>67</v>
      </c>
      <c r="L165" s="611">
        <v>43</v>
      </c>
      <c r="M165" s="763">
        <v>0</v>
      </c>
    </row>
    <row r="166" spans="1:13" ht="23.45" customHeight="1" thickBot="1">
      <c r="A166" s="820"/>
      <c r="B166" s="821" t="s">
        <v>686</v>
      </c>
      <c r="C166" s="763">
        <v>1453</v>
      </c>
      <c r="D166" s="819">
        <v>1096</v>
      </c>
      <c r="E166" s="763">
        <v>2966</v>
      </c>
      <c r="F166" s="819">
        <v>4</v>
      </c>
      <c r="G166" s="763">
        <v>14</v>
      </c>
      <c r="H166" s="819">
        <v>397</v>
      </c>
      <c r="I166" s="763">
        <v>26</v>
      </c>
      <c r="J166" s="611">
        <v>1</v>
      </c>
      <c r="K166" s="763">
        <v>165</v>
      </c>
      <c r="L166" s="611">
        <v>0</v>
      </c>
      <c r="M166" s="763">
        <v>5</v>
      </c>
    </row>
    <row r="167" spans="1:13" ht="23.45" customHeight="1" thickBot="1">
      <c r="A167" s="823"/>
      <c r="B167" s="821" t="s">
        <v>689</v>
      </c>
      <c r="C167" s="763">
        <v>791</v>
      </c>
      <c r="D167" s="819">
        <v>1047</v>
      </c>
      <c r="E167" s="763">
        <v>840</v>
      </c>
      <c r="F167" s="819">
        <v>172</v>
      </c>
      <c r="G167" s="763">
        <v>1</v>
      </c>
      <c r="H167" s="819">
        <v>877</v>
      </c>
      <c r="I167" s="763">
        <v>490</v>
      </c>
      <c r="J167" s="611">
        <v>62</v>
      </c>
      <c r="K167" s="763">
        <v>0</v>
      </c>
      <c r="L167" s="611">
        <v>0</v>
      </c>
      <c r="M167" s="763">
        <v>117</v>
      </c>
    </row>
    <row r="168" spans="1:13" ht="24.95" customHeight="1" thickBot="1">
      <c r="A168" s="824" t="s">
        <v>18</v>
      </c>
      <c r="B168" s="821" t="s">
        <v>690</v>
      </c>
      <c r="C168" s="763">
        <v>5105</v>
      </c>
      <c r="D168" s="819">
        <v>6023</v>
      </c>
      <c r="E168" s="763">
        <v>5365</v>
      </c>
      <c r="F168" s="819">
        <v>968</v>
      </c>
      <c r="G168" s="763">
        <v>715</v>
      </c>
      <c r="H168" s="819">
        <v>524</v>
      </c>
      <c r="I168" s="763">
        <v>13</v>
      </c>
      <c r="J168" s="611">
        <v>0</v>
      </c>
      <c r="K168" s="763">
        <v>1</v>
      </c>
      <c r="L168" s="611">
        <v>0</v>
      </c>
      <c r="M168" s="763">
        <v>0</v>
      </c>
    </row>
    <row r="169" spans="1:13" ht="24.95" customHeight="1" thickBot="1">
      <c r="A169" s="820"/>
      <c r="B169" s="821" t="s">
        <v>691</v>
      </c>
      <c r="C169" s="763">
        <v>1769</v>
      </c>
      <c r="D169" s="819">
        <v>73</v>
      </c>
      <c r="E169" s="763">
        <v>3752</v>
      </c>
      <c r="F169" s="819">
        <v>1151</v>
      </c>
      <c r="G169" s="763">
        <v>8</v>
      </c>
      <c r="H169" s="819">
        <v>214</v>
      </c>
      <c r="I169" s="763">
        <v>1</v>
      </c>
      <c r="J169" s="611">
        <v>129</v>
      </c>
      <c r="K169" s="763">
        <v>1</v>
      </c>
      <c r="L169" s="611">
        <v>0</v>
      </c>
      <c r="M169" s="763">
        <v>0</v>
      </c>
    </row>
    <row r="170" spans="1:13" ht="24.95" customHeight="1" thickBot="1">
      <c r="A170" s="820"/>
      <c r="B170" s="821" t="s">
        <v>692</v>
      </c>
      <c r="C170" s="763">
        <v>2528</v>
      </c>
      <c r="D170" s="819">
        <v>1575</v>
      </c>
      <c r="E170" s="763">
        <v>3864</v>
      </c>
      <c r="F170" s="819">
        <v>1710</v>
      </c>
      <c r="G170" s="763">
        <v>28</v>
      </c>
      <c r="H170" s="819">
        <v>571</v>
      </c>
      <c r="I170" s="763">
        <v>0</v>
      </c>
      <c r="J170" s="611">
        <v>0</v>
      </c>
      <c r="K170" s="763">
        <v>0</v>
      </c>
      <c r="L170" s="611">
        <v>0</v>
      </c>
      <c r="M170" s="763">
        <v>0</v>
      </c>
    </row>
    <row r="171" spans="1:13" ht="24.95" customHeight="1" thickBot="1">
      <c r="A171" s="820"/>
      <c r="B171" s="821" t="s">
        <v>693</v>
      </c>
      <c r="C171" s="763">
        <v>1524</v>
      </c>
      <c r="D171" s="819">
        <v>888</v>
      </c>
      <c r="E171" s="763">
        <v>1544</v>
      </c>
      <c r="F171" s="819">
        <v>156</v>
      </c>
      <c r="G171" s="763">
        <v>0</v>
      </c>
      <c r="H171" s="819">
        <v>134</v>
      </c>
      <c r="I171" s="763">
        <v>17</v>
      </c>
      <c r="J171" s="611">
        <v>0</v>
      </c>
      <c r="K171" s="763">
        <v>0</v>
      </c>
      <c r="L171" s="611">
        <v>0</v>
      </c>
      <c r="M171" s="763">
        <v>0</v>
      </c>
    </row>
    <row r="172" spans="1:13" ht="24.95" customHeight="1" thickBot="1">
      <c r="A172" s="820"/>
      <c r="B172" s="821" t="s">
        <v>694</v>
      </c>
      <c r="C172" s="763">
        <v>2381</v>
      </c>
      <c r="D172" s="819">
        <v>2417</v>
      </c>
      <c r="E172" s="763">
        <v>734</v>
      </c>
      <c r="F172" s="819">
        <v>505</v>
      </c>
      <c r="G172" s="763">
        <v>9</v>
      </c>
      <c r="H172" s="819">
        <v>351</v>
      </c>
      <c r="I172" s="763">
        <v>49</v>
      </c>
      <c r="J172" s="611">
        <v>0</v>
      </c>
      <c r="K172" s="763">
        <v>0</v>
      </c>
      <c r="L172" s="611">
        <v>0</v>
      </c>
      <c r="M172" s="763">
        <v>0</v>
      </c>
    </row>
    <row r="173" spans="1:13" ht="24.95" customHeight="1" thickBot="1">
      <c r="A173" s="823"/>
      <c r="B173" s="821" t="s">
        <v>696</v>
      </c>
      <c r="C173" s="763">
        <v>2640</v>
      </c>
      <c r="D173" s="819">
        <v>4968</v>
      </c>
      <c r="E173" s="763">
        <v>4129</v>
      </c>
      <c r="F173" s="819">
        <v>1012</v>
      </c>
      <c r="G173" s="763">
        <v>10</v>
      </c>
      <c r="H173" s="819">
        <v>347</v>
      </c>
      <c r="I173" s="763">
        <v>0</v>
      </c>
      <c r="J173" s="611">
        <v>0</v>
      </c>
      <c r="K173" s="763">
        <v>0</v>
      </c>
      <c r="L173" s="611">
        <v>0</v>
      </c>
      <c r="M173" s="763">
        <v>0</v>
      </c>
    </row>
    <row r="174" spans="1:13" ht="24.95" customHeight="1" thickBot="1">
      <c r="A174" s="824" t="s">
        <v>19</v>
      </c>
      <c r="B174" s="821" t="s">
        <v>697</v>
      </c>
      <c r="C174" s="763">
        <v>2276</v>
      </c>
      <c r="D174" s="819">
        <v>546</v>
      </c>
      <c r="E174" s="763">
        <v>497</v>
      </c>
      <c r="F174" s="819">
        <v>160</v>
      </c>
      <c r="G174" s="763">
        <v>94</v>
      </c>
      <c r="H174" s="819">
        <v>194</v>
      </c>
      <c r="I174" s="763">
        <v>158</v>
      </c>
      <c r="J174" s="611">
        <v>32</v>
      </c>
      <c r="K174" s="763">
        <v>0</v>
      </c>
      <c r="L174" s="611">
        <v>0</v>
      </c>
      <c r="M174" s="763">
        <v>0</v>
      </c>
    </row>
    <row r="175" spans="1:13" ht="24.95" customHeight="1" thickBot="1">
      <c r="A175" s="820"/>
      <c r="B175" s="821" t="s">
        <v>698</v>
      </c>
      <c r="C175" s="763">
        <v>2663</v>
      </c>
      <c r="D175" s="819">
        <v>362</v>
      </c>
      <c r="E175" s="763">
        <v>2449</v>
      </c>
      <c r="F175" s="819">
        <v>222</v>
      </c>
      <c r="G175" s="763">
        <v>830</v>
      </c>
      <c r="H175" s="819">
        <v>0</v>
      </c>
      <c r="I175" s="763">
        <v>0</v>
      </c>
      <c r="J175" s="611">
        <v>0</v>
      </c>
      <c r="K175" s="763">
        <v>0</v>
      </c>
      <c r="L175" s="611">
        <v>0</v>
      </c>
      <c r="M175" s="763">
        <v>0</v>
      </c>
    </row>
    <row r="176" spans="1:13" ht="24.95" customHeight="1" thickBot="1">
      <c r="A176" s="820"/>
      <c r="B176" s="821" t="s">
        <v>700</v>
      </c>
      <c r="C176" s="763">
        <v>1771</v>
      </c>
      <c r="D176" s="819">
        <v>885</v>
      </c>
      <c r="E176" s="763">
        <v>588</v>
      </c>
      <c r="F176" s="819">
        <v>226</v>
      </c>
      <c r="G176" s="763">
        <v>101</v>
      </c>
      <c r="H176" s="819">
        <v>246</v>
      </c>
      <c r="I176" s="763">
        <v>201</v>
      </c>
      <c r="J176" s="611">
        <v>388</v>
      </c>
      <c r="K176" s="763">
        <v>0</v>
      </c>
      <c r="L176" s="611">
        <v>0</v>
      </c>
      <c r="M176" s="763">
        <v>0</v>
      </c>
    </row>
    <row r="177" spans="1:13" ht="24.95" customHeight="1" thickBot="1">
      <c r="A177" s="820"/>
      <c r="B177" s="821" t="s">
        <v>703</v>
      </c>
      <c r="C177" s="763">
        <v>3638</v>
      </c>
      <c r="D177" s="819">
        <v>467</v>
      </c>
      <c r="E177" s="763">
        <v>2745</v>
      </c>
      <c r="F177" s="819">
        <v>591</v>
      </c>
      <c r="G177" s="763">
        <v>2</v>
      </c>
      <c r="H177" s="819">
        <v>17</v>
      </c>
      <c r="I177" s="763">
        <v>0</v>
      </c>
      <c r="J177" s="611">
        <v>0</v>
      </c>
      <c r="K177" s="763">
        <v>0</v>
      </c>
      <c r="L177" s="611">
        <v>0</v>
      </c>
      <c r="M177" s="763">
        <v>0</v>
      </c>
    </row>
    <row r="178" spans="1:13" ht="24.95" customHeight="1" thickBot="1">
      <c r="A178" s="820"/>
      <c r="B178" s="821" t="s">
        <v>704</v>
      </c>
      <c r="C178" s="763">
        <v>4780</v>
      </c>
      <c r="D178" s="819">
        <v>664</v>
      </c>
      <c r="E178" s="763">
        <v>2556</v>
      </c>
      <c r="F178" s="819">
        <v>36</v>
      </c>
      <c r="G178" s="763">
        <v>8</v>
      </c>
      <c r="H178" s="819">
        <v>240</v>
      </c>
      <c r="I178" s="763">
        <v>0</v>
      </c>
      <c r="J178" s="611">
        <v>0</v>
      </c>
      <c r="K178" s="763">
        <v>0</v>
      </c>
      <c r="L178" s="611">
        <v>0</v>
      </c>
      <c r="M178" s="763">
        <v>0</v>
      </c>
    </row>
    <row r="179" spans="1:13" ht="24.95" customHeight="1" thickBot="1">
      <c r="A179" s="823"/>
      <c r="B179" s="821" t="s">
        <v>705</v>
      </c>
      <c r="C179" s="763">
        <v>4664</v>
      </c>
      <c r="D179" s="819">
        <v>699</v>
      </c>
      <c r="E179" s="763">
        <v>1282</v>
      </c>
      <c r="F179" s="819">
        <v>485</v>
      </c>
      <c r="G179" s="763">
        <v>166</v>
      </c>
      <c r="H179" s="819">
        <v>331</v>
      </c>
      <c r="I179" s="763">
        <v>0</v>
      </c>
      <c r="J179" s="611">
        <v>122</v>
      </c>
      <c r="K179" s="763">
        <v>0</v>
      </c>
      <c r="L179" s="611">
        <v>0</v>
      </c>
      <c r="M179" s="763">
        <v>0</v>
      </c>
    </row>
    <row r="180" spans="1:13" ht="24.95" customHeight="1" thickBot="1">
      <c r="A180" s="824" t="s">
        <v>264</v>
      </c>
      <c r="B180" s="821" t="s">
        <v>706</v>
      </c>
      <c r="C180" s="763">
        <v>1519</v>
      </c>
      <c r="D180" s="819">
        <v>944</v>
      </c>
      <c r="E180" s="763">
        <v>2731</v>
      </c>
      <c r="F180" s="819">
        <v>702</v>
      </c>
      <c r="G180" s="763">
        <v>14</v>
      </c>
      <c r="H180" s="819">
        <v>109</v>
      </c>
      <c r="I180" s="763">
        <v>75</v>
      </c>
      <c r="J180" s="611">
        <v>0</v>
      </c>
      <c r="K180" s="763">
        <v>0</v>
      </c>
      <c r="L180" s="611">
        <v>0</v>
      </c>
      <c r="M180" s="763">
        <v>0</v>
      </c>
    </row>
    <row r="181" spans="1:13" ht="24.95" customHeight="1" thickBot="1">
      <c r="A181" s="820"/>
      <c r="B181" s="821" t="s">
        <v>707</v>
      </c>
      <c r="C181" s="763">
        <v>2237</v>
      </c>
      <c r="D181" s="819">
        <v>696</v>
      </c>
      <c r="E181" s="763">
        <v>1017</v>
      </c>
      <c r="F181" s="819">
        <v>782</v>
      </c>
      <c r="G181" s="763">
        <v>54</v>
      </c>
      <c r="H181" s="819">
        <v>131</v>
      </c>
      <c r="I181" s="763">
        <v>2</v>
      </c>
      <c r="J181" s="611">
        <v>36</v>
      </c>
      <c r="K181" s="763">
        <v>0</v>
      </c>
      <c r="L181" s="611">
        <v>0</v>
      </c>
      <c r="M181" s="763">
        <v>0</v>
      </c>
    </row>
    <row r="182" spans="1:13" ht="24.95" customHeight="1" thickBot="1">
      <c r="A182" s="820"/>
      <c r="B182" s="821" t="s">
        <v>708</v>
      </c>
      <c r="C182" s="763">
        <v>1317</v>
      </c>
      <c r="D182" s="819">
        <v>0</v>
      </c>
      <c r="E182" s="763">
        <v>1255</v>
      </c>
      <c r="F182" s="819">
        <v>604</v>
      </c>
      <c r="G182" s="763">
        <v>49</v>
      </c>
      <c r="H182" s="819">
        <v>0</v>
      </c>
      <c r="I182" s="763">
        <v>0</v>
      </c>
      <c r="J182" s="611">
        <v>229</v>
      </c>
      <c r="K182" s="763">
        <v>0</v>
      </c>
      <c r="L182" s="611">
        <v>0</v>
      </c>
      <c r="M182" s="763">
        <v>17</v>
      </c>
    </row>
    <row r="183" spans="1:13" ht="24.95" customHeight="1" thickBot="1">
      <c r="A183" s="820"/>
      <c r="B183" s="821" t="s">
        <v>709</v>
      </c>
      <c r="C183" s="763">
        <v>45</v>
      </c>
      <c r="D183" s="819">
        <v>382</v>
      </c>
      <c r="E183" s="763">
        <v>636</v>
      </c>
      <c r="F183" s="819">
        <v>514</v>
      </c>
      <c r="G183" s="763">
        <v>156</v>
      </c>
      <c r="H183" s="819">
        <v>0</v>
      </c>
      <c r="I183" s="763">
        <v>0</v>
      </c>
      <c r="J183" s="611">
        <v>0</v>
      </c>
      <c r="K183" s="763">
        <v>0</v>
      </c>
      <c r="L183" s="611">
        <v>0</v>
      </c>
      <c r="M183" s="763">
        <v>0</v>
      </c>
    </row>
    <row r="184" spans="1:13" ht="24.95" customHeight="1" thickBot="1">
      <c r="A184" s="820"/>
      <c r="B184" s="821" t="s">
        <v>710</v>
      </c>
      <c r="C184" s="763">
        <v>2755</v>
      </c>
      <c r="D184" s="819">
        <v>3058</v>
      </c>
      <c r="E184" s="763">
        <v>2621</v>
      </c>
      <c r="F184" s="819">
        <v>372</v>
      </c>
      <c r="G184" s="763">
        <v>4</v>
      </c>
      <c r="H184" s="819">
        <v>376</v>
      </c>
      <c r="I184" s="763">
        <v>472</v>
      </c>
      <c r="J184" s="611">
        <v>0</v>
      </c>
      <c r="K184" s="763">
        <v>0</v>
      </c>
      <c r="L184" s="611">
        <v>144</v>
      </c>
      <c r="M184" s="763">
        <v>0</v>
      </c>
    </row>
    <row r="185" spans="1:13" ht="24.95" customHeight="1" thickBot="1">
      <c r="A185" s="820"/>
      <c r="B185" s="821" t="s">
        <v>711</v>
      </c>
      <c r="C185" s="763">
        <v>874</v>
      </c>
      <c r="D185" s="819">
        <v>1814</v>
      </c>
      <c r="E185" s="763">
        <v>1188</v>
      </c>
      <c r="F185" s="819">
        <v>5</v>
      </c>
      <c r="G185" s="763">
        <v>84</v>
      </c>
      <c r="H185" s="819">
        <v>50</v>
      </c>
      <c r="I185" s="763">
        <v>0</v>
      </c>
      <c r="J185" s="611">
        <v>0</v>
      </c>
      <c r="K185" s="763">
        <v>0</v>
      </c>
      <c r="L185" s="611">
        <v>0</v>
      </c>
      <c r="M185" s="763">
        <v>0</v>
      </c>
    </row>
    <row r="186" spans="1:13" ht="24.95" customHeight="1" thickBot="1">
      <c r="A186" s="820"/>
      <c r="B186" s="821" t="s">
        <v>712</v>
      </c>
      <c r="C186" s="763">
        <v>1188</v>
      </c>
      <c r="D186" s="819">
        <v>1403</v>
      </c>
      <c r="E186" s="763">
        <v>1465</v>
      </c>
      <c r="F186" s="819">
        <v>15</v>
      </c>
      <c r="G186" s="763">
        <v>13</v>
      </c>
      <c r="H186" s="819">
        <v>54</v>
      </c>
      <c r="I186" s="763">
        <v>0</v>
      </c>
      <c r="J186" s="611">
        <v>0</v>
      </c>
      <c r="K186" s="763">
        <v>0</v>
      </c>
      <c r="L186" s="611">
        <v>0</v>
      </c>
      <c r="M186" s="763">
        <v>0</v>
      </c>
    </row>
    <row r="187" spans="1:13" ht="24.95" customHeight="1" thickBot="1">
      <c r="A187" s="823"/>
      <c r="B187" s="821" t="s">
        <v>713</v>
      </c>
      <c r="C187" s="763">
        <v>3914</v>
      </c>
      <c r="D187" s="819">
        <v>2283</v>
      </c>
      <c r="E187" s="763">
        <v>9735</v>
      </c>
      <c r="F187" s="819">
        <v>1176</v>
      </c>
      <c r="G187" s="763">
        <v>22</v>
      </c>
      <c r="H187" s="819">
        <v>196</v>
      </c>
      <c r="I187" s="763">
        <v>97</v>
      </c>
      <c r="J187" s="611">
        <v>137</v>
      </c>
      <c r="K187" s="763">
        <v>0</v>
      </c>
      <c r="L187" s="611">
        <v>0</v>
      </c>
      <c r="M187" s="763">
        <v>0</v>
      </c>
    </row>
    <row r="188" spans="1:13" ht="24.95" customHeight="1" thickBot="1">
      <c r="A188" s="824" t="s">
        <v>20</v>
      </c>
      <c r="B188" s="821" t="s">
        <v>714</v>
      </c>
      <c r="C188" s="763">
        <v>4757</v>
      </c>
      <c r="D188" s="819">
        <v>3128</v>
      </c>
      <c r="E188" s="763">
        <v>4482</v>
      </c>
      <c r="F188" s="819">
        <v>1158</v>
      </c>
      <c r="G188" s="763">
        <v>156</v>
      </c>
      <c r="H188" s="819">
        <v>606</v>
      </c>
      <c r="I188" s="763">
        <v>0</v>
      </c>
      <c r="J188" s="611">
        <v>0</v>
      </c>
      <c r="K188" s="763">
        <v>0</v>
      </c>
      <c r="L188" s="611">
        <v>0</v>
      </c>
      <c r="M188" s="763">
        <v>0</v>
      </c>
    </row>
    <row r="189" spans="1:13" ht="24.95" customHeight="1" thickBot="1">
      <c r="A189" s="820"/>
      <c r="B189" s="821" t="s">
        <v>715</v>
      </c>
      <c r="C189" s="763">
        <v>2496</v>
      </c>
      <c r="D189" s="819">
        <v>2092</v>
      </c>
      <c r="E189" s="763">
        <v>3138</v>
      </c>
      <c r="F189" s="819">
        <v>194</v>
      </c>
      <c r="G189" s="763">
        <v>0</v>
      </c>
      <c r="H189" s="819">
        <v>384</v>
      </c>
      <c r="I189" s="763">
        <v>387</v>
      </c>
      <c r="J189" s="611">
        <v>0</v>
      </c>
      <c r="K189" s="763">
        <v>0</v>
      </c>
      <c r="L189" s="611">
        <v>121</v>
      </c>
      <c r="M189" s="763">
        <v>0</v>
      </c>
    </row>
    <row r="190" spans="1:13" ht="24.95" customHeight="1" thickBot="1">
      <c r="A190" s="820"/>
      <c r="B190" s="821" t="s">
        <v>716</v>
      </c>
      <c r="C190" s="763">
        <v>2746</v>
      </c>
      <c r="D190" s="819">
        <v>497</v>
      </c>
      <c r="E190" s="763">
        <v>1015</v>
      </c>
      <c r="F190" s="819">
        <v>172</v>
      </c>
      <c r="G190" s="763">
        <v>8</v>
      </c>
      <c r="H190" s="819">
        <v>329</v>
      </c>
      <c r="I190" s="763">
        <v>7</v>
      </c>
      <c r="J190" s="611">
        <v>136</v>
      </c>
      <c r="K190" s="763">
        <v>0</v>
      </c>
      <c r="L190" s="611">
        <v>0</v>
      </c>
      <c r="M190" s="763">
        <v>0</v>
      </c>
    </row>
    <row r="191" spans="1:13" ht="24.95" customHeight="1" thickBot="1">
      <c r="A191" s="820"/>
      <c r="B191" s="821" t="s">
        <v>717</v>
      </c>
      <c r="C191" s="763">
        <v>2350</v>
      </c>
      <c r="D191" s="819">
        <v>2161</v>
      </c>
      <c r="E191" s="763">
        <v>1415</v>
      </c>
      <c r="F191" s="819">
        <v>357</v>
      </c>
      <c r="G191" s="763">
        <v>10</v>
      </c>
      <c r="H191" s="819">
        <v>672</v>
      </c>
      <c r="I191" s="763">
        <v>640</v>
      </c>
      <c r="J191" s="611">
        <v>0</v>
      </c>
      <c r="K191" s="763">
        <v>0</v>
      </c>
      <c r="L191" s="611">
        <v>0</v>
      </c>
      <c r="M191" s="763">
        <v>0</v>
      </c>
    </row>
    <row r="192" spans="1:13" ht="24.95" customHeight="1" thickBot="1">
      <c r="A192" s="820"/>
      <c r="B192" s="821" t="s">
        <v>718</v>
      </c>
      <c r="C192" s="763">
        <v>2437</v>
      </c>
      <c r="D192" s="819">
        <v>5426</v>
      </c>
      <c r="E192" s="763">
        <v>4796</v>
      </c>
      <c r="F192" s="819">
        <v>77</v>
      </c>
      <c r="G192" s="763">
        <v>0</v>
      </c>
      <c r="H192" s="819">
        <v>357</v>
      </c>
      <c r="I192" s="763">
        <v>161</v>
      </c>
      <c r="J192" s="611">
        <v>56</v>
      </c>
      <c r="K192" s="763">
        <v>0</v>
      </c>
      <c r="L192" s="611">
        <v>21</v>
      </c>
      <c r="M192" s="763">
        <v>2</v>
      </c>
    </row>
    <row r="193" spans="1:13" ht="24.95" customHeight="1" thickBot="1">
      <c r="A193" s="820"/>
      <c r="B193" s="821" t="s">
        <v>719</v>
      </c>
      <c r="C193" s="763">
        <v>789</v>
      </c>
      <c r="D193" s="819">
        <v>527</v>
      </c>
      <c r="E193" s="763">
        <v>247</v>
      </c>
      <c r="F193" s="819">
        <v>7</v>
      </c>
      <c r="G193" s="763">
        <v>71</v>
      </c>
      <c r="H193" s="819">
        <v>147</v>
      </c>
      <c r="I193" s="763">
        <v>0</v>
      </c>
      <c r="J193" s="611">
        <v>0</v>
      </c>
      <c r="K193" s="763">
        <v>0</v>
      </c>
      <c r="L193" s="611">
        <v>0</v>
      </c>
      <c r="M193" s="763">
        <v>0</v>
      </c>
    </row>
    <row r="194" spans="1:13" ht="24.95" customHeight="1" thickBot="1">
      <c r="A194" s="820"/>
      <c r="B194" s="821" t="s">
        <v>720</v>
      </c>
      <c r="C194" s="763">
        <v>4319</v>
      </c>
      <c r="D194" s="819">
        <v>2920</v>
      </c>
      <c r="E194" s="763">
        <v>4908</v>
      </c>
      <c r="F194" s="819">
        <v>691</v>
      </c>
      <c r="G194" s="763">
        <v>3</v>
      </c>
      <c r="H194" s="819">
        <v>311</v>
      </c>
      <c r="I194" s="763">
        <v>60</v>
      </c>
      <c r="J194" s="611">
        <v>4</v>
      </c>
      <c r="K194" s="763">
        <v>0</v>
      </c>
      <c r="L194" s="611">
        <v>0</v>
      </c>
      <c r="M194" s="763">
        <v>0</v>
      </c>
    </row>
    <row r="195" spans="1:13" ht="24.95" customHeight="1" thickBot="1">
      <c r="A195" s="820"/>
      <c r="B195" s="821" t="s">
        <v>721</v>
      </c>
      <c r="C195" s="763">
        <v>1081</v>
      </c>
      <c r="D195" s="819">
        <v>2666</v>
      </c>
      <c r="E195" s="763">
        <v>1954</v>
      </c>
      <c r="F195" s="819">
        <v>107</v>
      </c>
      <c r="G195" s="763">
        <v>155</v>
      </c>
      <c r="H195" s="819">
        <v>637</v>
      </c>
      <c r="I195" s="763">
        <v>1</v>
      </c>
      <c r="J195" s="611">
        <v>28</v>
      </c>
      <c r="K195" s="763">
        <v>0</v>
      </c>
      <c r="L195" s="611">
        <v>13</v>
      </c>
      <c r="M195" s="763">
        <v>1</v>
      </c>
    </row>
    <row r="196" spans="1:13" ht="24.95" customHeight="1" thickBot="1">
      <c r="A196" s="820"/>
      <c r="B196" s="821" t="s">
        <v>722</v>
      </c>
      <c r="C196" s="763">
        <v>7475</v>
      </c>
      <c r="D196" s="819">
        <v>7444</v>
      </c>
      <c r="E196" s="763">
        <v>4284</v>
      </c>
      <c r="F196" s="819">
        <v>1277</v>
      </c>
      <c r="G196" s="763">
        <v>36</v>
      </c>
      <c r="H196" s="819">
        <v>1512</v>
      </c>
      <c r="I196" s="763">
        <v>0</v>
      </c>
      <c r="J196" s="611">
        <v>125</v>
      </c>
      <c r="K196" s="763">
        <v>205</v>
      </c>
      <c r="L196" s="611">
        <v>149</v>
      </c>
      <c r="M196" s="763">
        <v>0</v>
      </c>
    </row>
    <row r="197" spans="1:13" ht="24.95" customHeight="1" thickBot="1">
      <c r="A197" s="820"/>
      <c r="B197" s="821" t="s">
        <v>723</v>
      </c>
      <c r="C197" s="763">
        <v>1415</v>
      </c>
      <c r="D197" s="819">
        <v>1317</v>
      </c>
      <c r="E197" s="763">
        <v>315</v>
      </c>
      <c r="F197" s="819">
        <v>112</v>
      </c>
      <c r="G197" s="763">
        <v>161</v>
      </c>
      <c r="H197" s="819">
        <v>366</v>
      </c>
      <c r="I197" s="763">
        <v>80</v>
      </c>
      <c r="J197" s="611">
        <v>0</v>
      </c>
      <c r="K197" s="763">
        <v>84</v>
      </c>
      <c r="L197" s="611">
        <v>6</v>
      </c>
      <c r="M197" s="763">
        <v>20</v>
      </c>
    </row>
    <row r="198" spans="1:13" ht="24.95" customHeight="1" thickBot="1">
      <c r="A198" s="820"/>
      <c r="B198" s="821" t="s">
        <v>724</v>
      </c>
      <c r="C198" s="763">
        <v>3723</v>
      </c>
      <c r="D198" s="819">
        <v>2330</v>
      </c>
      <c r="E198" s="763">
        <v>2058</v>
      </c>
      <c r="F198" s="819">
        <v>26</v>
      </c>
      <c r="G198" s="763">
        <v>8</v>
      </c>
      <c r="H198" s="819">
        <v>778</v>
      </c>
      <c r="I198" s="763">
        <v>0</v>
      </c>
      <c r="J198" s="611">
        <v>110</v>
      </c>
      <c r="K198" s="763">
        <v>0</v>
      </c>
      <c r="L198" s="611">
        <v>0</v>
      </c>
      <c r="M198" s="763">
        <v>0</v>
      </c>
    </row>
    <row r="199" spans="1:13" ht="24.95" customHeight="1" thickBot="1">
      <c r="A199" s="820"/>
      <c r="B199" s="821" t="s">
        <v>725</v>
      </c>
      <c r="C199" s="763">
        <v>6659</v>
      </c>
      <c r="D199" s="819">
        <v>8136</v>
      </c>
      <c r="E199" s="763">
        <v>5289</v>
      </c>
      <c r="F199" s="819">
        <v>1365</v>
      </c>
      <c r="G199" s="763">
        <v>5</v>
      </c>
      <c r="H199" s="819">
        <v>1983</v>
      </c>
      <c r="I199" s="763">
        <v>1932</v>
      </c>
      <c r="J199" s="611">
        <v>10</v>
      </c>
      <c r="K199" s="763">
        <v>0</v>
      </c>
      <c r="L199" s="611">
        <v>42</v>
      </c>
      <c r="M199" s="763">
        <v>0</v>
      </c>
    </row>
    <row r="200" spans="1:13" ht="24.95" customHeight="1" thickBot="1">
      <c r="A200" s="820"/>
      <c r="B200" s="821" t="s">
        <v>726</v>
      </c>
      <c r="C200" s="763">
        <v>2218</v>
      </c>
      <c r="D200" s="819">
        <v>1963</v>
      </c>
      <c r="E200" s="763">
        <v>1231</v>
      </c>
      <c r="F200" s="819">
        <v>171</v>
      </c>
      <c r="G200" s="763">
        <v>0</v>
      </c>
      <c r="H200" s="819">
        <v>288</v>
      </c>
      <c r="I200" s="763">
        <v>256</v>
      </c>
      <c r="J200" s="611">
        <v>0</v>
      </c>
      <c r="K200" s="763">
        <v>4</v>
      </c>
      <c r="L200" s="611">
        <v>0</v>
      </c>
      <c r="M200" s="763">
        <v>0</v>
      </c>
    </row>
    <row r="201" spans="1:13" ht="24.95" customHeight="1" thickBot="1">
      <c r="A201" s="820"/>
      <c r="B201" s="821" t="s">
        <v>727</v>
      </c>
      <c r="C201" s="763">
        <v>1584</v>
      </c>
      <c r="D201" s="819">
        <v>3055</v>
      </c>
      <c r="E201" s="763">
        <v>2633</v>
      </c>
      <c r="F201" s="819">
        <v>68</v>
      </c>
      <c r="G201" s="763">
        <v>44</v>
      </c>
      <c r="H201" s="819">
        <v>224</v>
      </c>
      <c r="I201" s="763">
        <v>0</v>
      </c>
      <c r="J201" s="611">
        <v>34</v>
      </c>
      <c r="K201" s="763">
        <v>0</v>
      </c>
      <c r="L201" s="611">
        <v>22</v>
      </c>
      <c r="M201" s="763">
        <v>87</v>
      </c>
    </row>
    <row r="202" spans="1:13" ht="24.95" customHeight="1" thickBot="1">
      <c r="A202" s="820"/>
      <c r="B202" s="821" t="s">
        <v>728</v>
      </c>
      <c r="C202" s="763">
        <v>3240</v>
      </c>
      <c r="D202" s="819">
        <v>2258</v>
      </c>
      <c r="E202" s="763">
        <v>1638</v>
      </c>
      <c r="F202" s="819">
        <v>252</v>
      </c>
      <c r="G202" s="763">
        <v>247</v>
      </c>
      <c r="H202" s="819">
        <v>890</v>
      </c>
      <c r="I202" s="763">
        <v>87</v>
      </c>
      <c r="J202" s="611">
        <v>87</v>
      </c>
      <c r="K202" s="763">
        <v>23</v>
      </c>
      <c r="L202" s="611">
        <v>22</v>
      </c>
      <c r="M202" s="763">
        <v>0</v>
      </c>
    </row>
    <row r="203" spans="1:13" ht="24.95" customHeight="1" thickBot="1">
      <c r="A203" s="820"/>
      <c r="B203" s="821" t="s">
        <v>729</v>
      </c>
      <c r="C203" s="763">
        <v>3526</v>
      </c>
      <c r="D203" s="819">
        <v>3515</v>
      </c>
      <c r="E203" s="763">
        <v>3083</v>
      </c>
      <c r="F203" s="819">
        <v>22</v>
      </c>
      <c r="G203" s="763">
        <v>41</v>
      </c>
      <c r="H203" s="819">
        <v>1148</v>
      </c>
      <c r="I203" s="763">
        <v>742</v>
      </c>
      <c r="J203" s="611">
        <v>323</v>
      </c>
      <c r="K203" s="763">
        <v>0</v>
      </c>
      <c r="L203" s="611">
        <v>1</v>
      </c>
      <c r="M203" s="763">
        <v>1</v>
      </c>
    </row>
    <row r="204" spans="1:13" ht="24.95" customHeight="1" thickBot="1">
      <c r="A204" s="820"/>
      <c r="B204" s="821" t="s">
        <v>730</v>
      </c>
      <c r="C204" s="763">
        <v>2816</v>
      </c>
      <c r="D204" s="819">
        <v>2473</v>
      </c>
      <c r="E204" s="763">
        <v>1608</v>
      </c>
      <c r="F204" s="819">
        <v>153</v>
      </c>
      <c r="G204" s="763">
        <v>288</v>
      </c>
      <c r="H204" s="819">
        <v>550</v>
      </c>
      <c r="I204" s="763">
        <v>83</v>
      </c>
      <c r="J204" s="611">
        <v>478</v>
      </c>
      <c r="K204" s="763">
        <v>8</v>
      </c>
      <c r="L204" s="611">
        <v>0</v>
      </c>
      <c r="M204" s="763">
        <v>69</v>
      </c>
    </row>
    <row r="205" spans="1:13" ht="24.95" customHeight="1" thickBot="1">
      <c r="A205" s="820"/>
      <c r="B205" s="821" t="s">
        <v>731</v>
      </c>
      <c r="C205" s="763">
        <v>3569</v>
      </c>
      <c r="D205" s="819">
        <v>2455</v>
      </c>
      <c r="E205" s="763">
        <v>1577</v>
      </c>
      <c r="F205" s="819">
        <v>440</v>
      </c>
      <c r="G205" s="763">
        <v>29</v>
      </c>
      <c r="H205" s="819">
        <v>491</v>
      </c>
      <c r="I205" s="763">
        <v>239</v>
      </c>
      <c r="J205" s="611">
        <v>0</v>
      </c>
      <c r="K205" s="763">
        <v>0</v>
      </c>
      <c r="L205" s="611">
        <v>3</v>
      </c>
      <c r="M205" s="763">
        <v>0</v>
      </c>
    </row>
    <row r="206" spans="1:13" ht="24.95" customHeight="1" thickBot="1">
      <c r="A206" s="820"/>
      <c r="B206" s="821" t="s">
        <v>732</v>
      </c>
      <c r="C206" s="763">
        <v>4839</v>
      </c>
      <c r="D206" s="819">
        <v>1576</v>
      </c>
      <c r="E206" s="763">
        <v>3095</v>
      </c>
      <c r="F206" s="819">
        <v>203</v>
      </c>
      <c r="G206" s="763">
        <v>31</v>
      </c>
      <c r="H206" s="819">
        <v>244</v>
      </c>
      <c r="I206" s="763">
        <v>25</v>
      </c>
      <c r="J206" s="611">
        <v>85</v>
      </c>
      <c r="K206" s="763">
        <v>0</v>
      </c>
      <c r="L206" s="611">
        <v>2</v>
      </c>
      <c r="M206" s="763">
        <v>0</v>
      </c>
    </row>
    <row r="207" spans="1:13" ht="24.95" customHeight="1" thickBot="1">
      <c r="A207" s="820"/>
      <c r="B207" s="821" t="s">
        <v>733</v>
      </c>
      <c r="C207" s="763">
        <v>8116</v>
      </c>
      <c r="D207" s="819">
        <v>14571</v>
      </c>
      <c r="E207" s="763">
        <v>10886</v>
      </c>
      <c r="F207" s="819">
        <v>2764</v>
      </c>
      <c r="G207" s="763">
        <v>166</v>
      </c>
      <c r="H207" s="819">
        <v>2914</v>
      </c>
      <c r="I207" s="763">
        <v>384</v>
      </c>
      <c r="J207" s="611">
        <v>562</v>
      </c>
      <c r="K207" s="763">
        <v>37</v>
      </c>
      <c r="L207" s="611">
        <v>130</v>
      </c>
      <c r="M207" s="763">
        <v>164</v>
      </c>
    </row>
    <row r="208" spans="1:13" ht="24.95" customHeight="1" thickBot="1">
      <c r="A208" s="820"/>
      <c r="B208" s="821" t="s">
        <v>734</v>
      </c>
      <c r="C208" s="763">
        <v>6043</v>
      </c>
      <c r="D208" s="819">
        <v>6497</v>
      </c>
      <c r="E208" s="763">
        <v>5974</v>
      </c>
      <c r="F208" s="819">
        <v>1266</v>
      </c>
      <c r="G208" s="763">
        <v>40</v>
      </c>
      <c r="H208" s="819">
        <v>1991</v>
      </c>
      <c r="I208" s="763">
        <v>1773</v>
      </c>
      <c r="J208" s="611">
        <v>360</v>
      </c>
      <c r="K208" s="763">
        <v>3</v>
      </c>
      <c r="L208" s="611">
        <v>6</v>
      </c>
      <c r="M208" s="763">
        <v>0</v>
      </c>
    </row>
    <row r="209" spans="1:13" ht="24.95" customHeight="1" thickBot="1">
      <c r="A209" s="823"/>
      <c r="B209" s="821" t="s">
        <v>1181</v>
      </c>
      <c r="C209" s="763">
        <v>897</v>
      </c>
      <c r="D209" s="819">
        <v>49</v>
      </c>
      <c r="E209" s="763">
        <v>70</v>
      </c>
      <c r="F209" s="819">
        <v>1</v>
      </c>
      <c r="G209" s="763">
        <v>2</v>
      </c>
      <c r="H209" s="819">
        <v>40</v>
      </c>
      <c r="I209" s="763">
        <v>0</v>
      </c>
      <c r="J209" s="611">
        <v>0</v>
      </c>
      <c r="K209" s="763">
        <v>0</v>
      </c>
      <c r="L209" s="611">
        <v>0</v>
      </c>
      <c r="M209" s="763">
        <v>0</v>
      </c>
    </row>
    <row r="210" spans="1:13" ht="24.95" customHeight="1" thickBot="1">
      <c r="A210" s="824" t="s">
        <v>128</v>
      </c>
      <c r="B210" s="821" t="s">
        <v>738</v>
      </c>
      <c r="C210" s="763">
        <v>45</v>
      </c>
      <c r="D210" s="819">
        <v>120</v>
      </c>
      <c r="E210" s="763">
        <v>205</v>
      </c>
      <c r="F210" s="819">
        <v>19</v>
      </c>
      <c r="G210" s="763">
        <v>17</v>
      </c>
      <c r="H210" s="819">
        <v>8</v>
      </c>
      <c r="I210" s="763">
        <v>6</v>
      </c>
      <c r="J210" s="611">
        <v>34</v>
      </c>
      <c r="K210" s="763">
        <v>0</v>
      </c>
      <c r="L210" s="611">
        <v>0</v>
      </c>
      <c r="M210" s="763">
        <v>0</v>
      </c>
    </row>
    <row r="211" spans="1:13" ht="24.95" customHeight="1" thickBot="1">
      <c r="A211" s="820"/>
      <c r="B211" s="821" t="s">
        <v>739</v>
      </c>
      <c r="C211" s="763">
        <v>1662</v>
      </c>
      <c r="D211" s="819">
        <v>552</v>
      </c>
      <c r="E211" s="763">
        <v>5977</v>
      </c>
      <c r="F211" s="819">
        <v>556</v>
      </c>
      <c r="G211" s="763">
        <v>0</v>
      </c>
      <c r="H211" s="819">
        <v>17</v>
      </c>
      <c r="I211" s="763">
        <v>0</v>
      </c>
      <c r="J211" s="611">
        <v>89</v>
      </c>
      <c r="K211" s="763">
        <v>0</v>
      </c>
      <c r="L211" s="611">
        <v>93</v>
      </c>
      <c r="M211" s="763">
        <v>150</v>
      </c>
    </row>
    <row r="212" spans="1:13" ht="24.95" customHeight="1" thickBot="1">
      <c r="A212" s="820"/>
      <c r="B212" s="821" t="s">
        <v>740</v>
      </c>
      <c r="C212" s="763">
        <v>3707</v>
      </c>
      <c r="D212" s="819">
        <v>18</v>
      </c>
      <c r="E212" s="763">
        <v>12433</v>
      </c>
      <c r="F212" s="819">
        <v>2128</v>
      </c>
      <c r="G212" s="763">
        <v>25</v>
      </c>
      <c r="H212" s="819">
        <v>1</v>
      </c>
      <c r="I212" s="763">
        <v>0</v>
      </c>
      <c r="J212" s="611">
        <v>114</v>
      </c>
      <c r="K212" s="763">
        <v>11</v>
      </c>
      <c r="L212" s="611">
        <v>0</v>
      </c>
      <c r="M212" s="763">
        <v>0</v>
      </c>
    </row>
    <row r="213" spans="1:13" ht="24.95" customHeight="1" thickBot="1">
      <c r="A213" s="820"/>
      <c r="B213" s="821" t="s">
        <v>741</v>
      </c>
      <c r="C213" s="763">
        <v>6680</v>
      </c>
      <c r="D213" s="819">
        <v>231</v>
      </c>
      <c r="E213" s="763">
        <v>7115</v>
      </c>
      <c r="F213" s="819">
        <v>0</v>
      </c>
      <c r="G213" s="763">
        <v>919</v>
      </c>
      <c r="H213" s="819">
        <v>28</v>
      </c>
      <c r="I213" s="763">
        <v>0</v>
      </c>
      <c r="J213" s="611">
        <v>141</v>
      </c>
      <c r="K213" s="763">
        <v>41</v>
      </c>
      <c r="L213" s="611">
        <v>0</v>
      </c>
      <c r="M213" s="763">
        <v>126</v>
      </c>
    </row>
    <row r="214" spans="1:13" ht="24.95" customHeight="1" thickBot="1">
      <c r="A214" s="820"/>
      <c r="B214" s="821" t="s">
        <v>742</v>
      </c>
      <c r="C214" s="763">
        <v>2029</v>
      </c>
      <c r="D214" s="819">
        <v>306</v>
      </c>
      <c r="E214" s="763">
        <v>2519</v>
      </c>
      <c r="F214" s="819">
        <v>1418</v>
      </c>
      <c r="G214" s="763">
        <v>150</v>
      </c>
      <c r="H214" s="819">
        <v>28</v>
      </c>
      <c r="I214" s="763">
        <v>8</v>
      </c>
      <c r="J214" s="611">
        <v>173</v>
      </c>
      <c r="K214" s="763">
        <v>0</v>
      </c>
      <c r="L214" s="611">
        <v>4</v>
      </c>
      <c r="M214" s="763">
        <v>1</v>
      </c>
    </row>
    <row r="215" spans="1:13" ht="24.95" customHeight="1" thickBot="1">
      <c r="A215" s="820"/>
      <c r="B215" s="821" t="s">
        <v>743</v>
      </c>
      <c r="C215" s="763">
        <v>1630</v>
      </c>
      <c r="D215" s="819">
        <v>289</v>
      </c>
      <c r="E215" s="763">
        <v>629</v>
      </c>
      <c r="F215" s="819">
        <v>168</v>
      </c>
      <c r="G215" s="763">
        <v>4</v>
      </c>
      <c r="H215" s="819">
        <v>353</v>
      </c>
      <c r="I215" s="763">
        <v>0</v>
      </c>
      <c r="J215" s="611">
        <v>0</v>
      </c>
      <c r="K215" s="763">
        <v>0</v>
      </c>
      <c r="L215" s="611">
        <v>0</v>
      </c>
      <c r="M215" s="763">
        <v>0</v>
      </c>
    </row>
    <row r="216" spans="1:13" ht="24.95" customHeight="1" thickBot="1">
      <c r="A216" s="820"/>
      <c r="B216" s="821" t="s">
        <v>744</v>
      </c>
      <c r="C216" s="763">
        <v>1731</v>
      </c>
      <c r="D216" s="819">
        <v>459</v>
      </c>
      <c r="E216" s="763">
        <v>3829</v>
      </c>
      <c r="F216" s="819">
        <v>1580</v>
      </c>
      <c r="G216" s="763">
        <v>68</v>
      </c>
      <c r="H216" s="819">
        <v>96</v>
      </c>
      <c r="I216" s="763">
        <v>0</v>
      </c>
      <c r="J216" s="611">
        <v>67</v>
      </c>
      <c r="K216" s="763">
        <v>4</v>
      </c>
      <c r="L216" s="611">
        <v>105</v>
      </c>
      <c r="M216" s="763">
        <v>21</v>
      </c>
    </row>
    <row r="217" spans="1:13" ht="24.95" customHeight="1" thickBot="1">
      <c r="A217" s="823"/>
      <c r="B217" s="821" t="s">
        <v>745</v>
      </c>
      <c r="C217" s="763">
        <v>1275</v>
      </c>
      <c r="D217" s="819">
        <v>860</v>
      </c>
      <c r="E217" s="763">
        <v>1460</v>
      </c>
      <c r="F217" s="819">
        <v>310</v>
      </c>
      <c r="G217" s="763">
        <v>139</v>
      </c>
      <c r="H217" s="819">
        <v>99</v>
      </c>
      <c r="I217" s="763">
        <v>53</v>
      </c>
      <c r="J217" s="611">
        <v>59</v>
      </c>
      <c r="K217" s="763">
        <v>0</v>
      </c>
      <c r="L217" s="611">
        <v>0</v>
      </c>
      <c r="M217" s="763">
        <v>3</v>
      </c>
    </row>
    <row r="218" spans="1:13" ht="24.95" customHeight="1" thickBot="1">
      <c r="A218" s="824" t="s">
        <v>22</v>
      </c>
      <c r="B218" s="821" t="s">
        <v>746</v>
      </c>
      <c r="C218" s="763">
        <v>289</v>
      </c>
      <c r="D218" s="819">
        <v>232</v>
      </c>
      <c r="E218" s="763">
        <v>241</v>
      </c>
      <c r="F218" s="819">
        <v>13</v>
      </c>
      <c r="G218" s="763">
        <v>14</v>
      </c>
      <c r="H218" s="819">
        <v>185</v>
      </c>
      <c r="I218" s="763">
        <v>184</v>
      </c>
      <c r="J218" s="611">
        <v>3</v>
      </c>
      <c r="K218" s="763">
        <v>0</v>
      </c>
      <c r="L218" s="611">
        <v>0</v>
      </c>
      <c r="M218" s="763">
        <v>3</v>
      </c>
    </row>
    <row r="219" spans="1:13" ht="24.95" customHeight="1" thickBot="1">
      <c r="A219" s="820"/>
      <c r="B219" s="821" t="s">
        <v>747</v>
      </c>
      <c r="C219" s="763">
        <v>2011</v>
      </c>
      <c r="D219" s="819">
        <v>2364</v>
      </c>
      <c r="E219" s="763">
        <v>2179</v>
      </c>
      <c r="F219" s="819">
        <v>292</v>
      </c>
      <c r="G219" s="763">
        <v>154</v>
      </c>
      <c r="H219" s="819">
        <v>1132</v>
      </c>
      <c r="I219" s="763">
        <v>189</v>
      </c>
      <c r="J219" s="611">
        <v>0</v>
      </c>
      <c r="K219" s="763">
        <v>0</v>
      </c>
      <c r="L219" s="611">
        <v>8</v>
      </c>
      <c r="M219" s="763">
        <v>0</v>
      </c>
    </row>
    <row r="220" spans="1:13" ht="24.95" customHeight="1" thickBot="1">
      <c r="A220" s="820"/>
      <c r="B220" s="821" t="s">
        <v>748</v>
      </c>
      <c r="C220" s="763">
        <v>593</v>
      </c>
      <c r="D220" s="819">
        <v>815</v>
      </c>
      <c r="E220" s="763">
        <v>339</v>
      </c>
      <c r="F220" s="819">
        <v>24</v>
      </c>
      <c r="G220" s="763">
        <v>66</v>
      </c>
      <c r="H220" s="819">
        <v>266</v>
      </c>
      <c r="I220" s="763">
        <v>0</v>
      </c>
      <c r="J220" s="611">
        <v>2</v>
      </c>
      <c r="K220" s="763">
        <v>0</v>
      </c>
      <c r="L220" s="611">
        <v>0</v>
      </c>
      <c r="M220" s="763">
        <v>0</v>
      </c>
    </row>
    <row r="221" spans="1:13" ht="24.95" customHeight="1" thickBot="1">
      <c r="A221" s="823"/>
      <c r="B221" s="821" t="s">
        <v>749</v>
      </c>
      <c r="C221" s="763">
        <v>1345</v>
      </c>
      <c r="D221" s="819">
        <v>851</v>
      </c>
      <c r="E221" s="763">
        <v>876</v>
      </c>
      <c r="F221" s="819">
        <v>235</v>
      </c>
      <c r="G221" s="763">
        <v>481</v>
      </c>
      <c r="H221" s="819">
        <v>588</v>
      </c>
      <c r="I221" s="763">
        <v>150</v>
      </c>
      <c r="J221" s="611">
        <v>23</v>
      </c>
      <c r="K221" s="763">
        <v>6</v>
      </c>
      <c r="L221" s="611">
        <v>0</v>
      </c>
      <c r="M221" s="763">
        <v>0</v>
      </c>
    </row>
    <row r="222" spans="1:13" ht="23.45" customHeight="1" thickBot="1">
      <c r="A222" s="824" t="s">
        <v>477</v>
      </c>
      <c r="B222" s="821" t="s">
        <v>751</v>
      </c>
      <c r="C222" s="763">
        <v>1746</v>
      </c>
      <c r="D222" s="819">
        <v>2717</v>
      </c>
      <c r="E222" s="763">
        <v>403</v>
      </c>
      <c r="F222" s="819">
        <v>0</v>
      </c>
      <c r="G222" s="763">
        <v>46</v>
      </c>
      <c r="H222" s="819">
        <v>696</v>
      </c>
      <c r="I222" s="763">
        <v>527</v>
      </c>
      <c r="J222" s="611">
        <v>0</v>
      </c>
      <c r="K222" s="763">
        <v>48</v>
      </c>
      <c r="L222" s="611">
        <v>30</v>
      </c>
      <c r="M222" s="763">
        <v>13</v>
      </c>
    </row>
    <row r="223" spans="1:13" ht="23.45" customHeight="1" thickBot="1">
      <c r="A223" s="820"/>
      <c r="B223" s="821" t="s">
        <v>752</v>
      </c>
      <c r="C223" s="763">
        <v>5579</v>
      </c>
      <c r="D223" s="819">
        <v>7362</v>
      </c>
      <c r="E223" s="763">
        <v>4189</v>
      </c>
      <c r="F223" s="819">
        <v>129</v>
      </c>
      <c r="G223" s="763">
        <v>0</v>
      </c>
      <c r="H223" s="819">
        <v>1924</v>
      </c>
      <c r="I223" s="763">
        <v>80</v>
      </c>
      <c r="J223" s="611">
        <v>3</v>
      </c>
      <c r="K223" s="763">
        <v>0</v>
      </c>
      <c r="L223" s="611">
        <v>11</v>
      </c>
      <c r="M223" s="763">
        <v>0</v>
      </c>
    </row>
    <row r="224" spans="1:13" ht="23.45" customHeight="1" thickBot="1">
      <c r="A224" s="823"/>
      <c r="B224" s="821" t="s">
        <v>753</v>
      </c>
      <c r="C224" s="763">
        <v>3777</v>
      </c>
      <c r="D224" s="819">
        <v>5670</v>
      </c>
      <c r="E224" s="763">
        <v>663</v>
      </c>
      <c r="F224" s="819">
        <v>25</v>
      </c>
      <c r="G224" s="763">
        <v>1</v>
      </c>
      <c r="H224" s="819">
        <v>1659</v>
      </c>
      <c r="I224" s="763">
        <v>469</v>
      </c>
      <c r="J224" s="611">
        <v>505</v>
      </c>
      <c r="K224" s="763">
        <v>0</v>
      </c>
      <c r="L224" s="611">
        <v>0</v>
      </c>
      <c r="M224" s="763">
        <v>33</v>
      </c>
    </row>
    <row r="225" spans="1:13" ht="23.45" customHeight="1" thickBot="1">
      <c r="A225" s="824" t="s">
        <v>222</v>
      </c>
      <c r="B225" s="821" t="s">
        <v>755</v>
      </c>
      <c r="C225" s="763">
        <v>2513</v>
      </c>
      <c r="D225" s="819">
        <v>1945</v>
      </c>
      <c r="E225" s="763">
        <v>1504</v>
      </c>
      <c r="F225" s="819">
        <v>247</v>
      </c>
      <c r="G225" s="763">
        <v>53</v>
      </c>
      <c r="H225" s="819">
        <v>455</v>
      </c>
      <c r="I225" s="763">
        <v>64</v>
      </c>
      <c r="J225" s="611">
        <v>200</v>
      </c>
      <c r="K225" s="763">
        <v>322</v>
      </c>
      <c r="L225" s="611">
        <v>28</v>
      </c>
      <c r="M225" s="763">
        <v>9</v>
      </c>
    </row>
    <row r="226" spans="1:13" ht="23.45" customHeight="1" thickBot="1">
      <c r="A226" s="820"/>
      <c r="B226" s="821" t="s">
        <v>756</v>
      </c>
      <c r="C226" s="763">
        <v>3139</v>
      </c>
      <c r="D226" s="819">
        <v>1817</v>
      </c>
      <c r="E226" s="763">
        <v>2737</v>
      </c>
      <c r="F226" s="819">
        <v>1170</v>
      </c>
      <c r="G226" s="763">
        <v>0</v>
      </c>
      <c r="H226" s="819">
        <v>118</v>
      </c>
      <c r="I226" s="763">
        <v>0</v>
      </c>
      <c r="J226" s="611">
        <v>274</v>
      </c>
      <c r="K226" s="763">
        <v>25</v>
      </c>
      <c r="L226" s="611">
        <v>0</v>
      </c>
      <c r="M226" s="763">
        <v>0</v>
      </c>
    </row>
    <row r="227" spans="1:13" ht="23.45" customHeight="1" thickBot="1">
      <c r="A227" s="820"/>
      <c r="B227" s="821" t="s">
        <v>757</v>
      </c>
      <c r="C227" s="763">
        <v>1397</v>
      </c>
      <c r="D227" s="819">
        <v>2224</v>
      </c>
      <c r="E227" s="763">
        <v>1929</v>
      </c>
      <c r="F227" s="819">
        <v>7</v>
      </c>
      <c r="G227" s="763">
        <v>95</v>
      </c>
      <c r="H227" s="819">
        <v>452</v>
      </c>
      <c r="I227" s="763">
        <v>189</v>
      </c>
      <c r="J227" s="611">
        <v>311</v>
      </c>
      <c r="K227" s="763">
        <v>0</v>
      </c>
      <c r="L227" s="611">
        <v>0</v>
      </c>
      <c r="M227" s="763">
        <v>0</v>
      </c>
    </row>
    <row r="228" spans="1:13" ht="23.45" customHeight="1" thickBot="1">
      <c r="A228" s="820"/>
      <c r="B228" s="821" t="s">
        <v>758</v>
      </c>
      <c r="C228" s="763">
        <v>1453</v>
      </c>
      <c r="D228" s="819">
        <v>1432</v>
      </c>
      <c r="E228" s="763">
        <v>2288</v>
      </c>
      <c r="F228" s="819">
        <v>32</v>
      </c>
      <c r="G228" s="763">
        <v>139</v>
      </c>
      <c r="H228" s="819">
        <v>194</v>
      </c>
      <c r="I228" s="763">
        <v>62</v>
      </c>
      <c r="J228" s="611">
        <v>16</v>
      </c>
      <c r="K228" s="763">
        <v>0</v>
      </c>
      <c r="L228" s="611">
        <v>6</v>
      </c>
      <c r="M228" s="763">
        <v>0</v>
      </c>
    </row>
    <row r="229" spans="1:13" ht="23.45" customHeight="1" thickBot="1">
      <c r="A229" s="820"/>
      <c r="B229" s="821" t="s">
        <v>759</v>
      </c>
      <c r="C229" s="763">
        <v>2639</v>
      </c>
      <c r="D229" s="819">
        <v>1007</v>
      </c>
      <c r="E229" s="763">
        <v>2981</v>
      </c>
      <c r="F229" s="819">
        <v>260</v>
      </c>
      <c r="G229" s="763">
        <v>46</v>
      </c>
      <c r="H229" s="819">
        <v>120</v>
      </c>
      <c r="I229" s="763">
        <v>0</v>
      </c>
      <c r="J229" s="611">
        <v>70</v>
      </c>
      <c r="K229" s="763">
        <v>3</v>
      </c>
      <c r="L229" s="611">
        <v>0</v>
      </c>
      <c r="M229" s="763">
        <v>0</v>
      </c>
    </row>
    <row r="230" spans="1:13" ht="23.45" customHeight="1" thickBot="1">
      <c r="A230" s="820"/>
      <c r="B230" s="821" t="s">
        <v>760</v>
      </c>
      <c r="C230" s="763">
        <v>122</v>
      </c>
      <c r="D230" s="819">
        <v>174</v>
      </c>
      <c r="E230" s="763">
        <v>49</v>
      </c>
      <c r="F230" s="819">
        <v>20</v>
      </c>
      <c r="G230" s="763">
        <v>6</v>
      </c>
      <c r="H230" s="819">
        <v>92</v>
      </c>
      <c r="I230" s="763">
        <v>93</v>
      </c>
      <c r="J230" s="611">
        <v>0</v>
      </c>
      <c r="K230" s="763">
        <v>0</v>
      </c>
      <c r="L230" s="611">
        <v>0</v>
      </c>
      <c r="M230" s="763">
        <v>0</v>
      </c>
    </row>
    <row r="231" spans="1:13" ht="23.45" customHeight="1" thickBot="1">
      <c r="A231" s="823"/>
      <c r="B231" s="821" t="s">
        <v>762</v>
      </c>
      <c r="C231" s="763">
        <v>995</v>
      </c>
      <c r="D231" s="819">
        <v>2525</v>
      </c>
      <c r="E231" s="763">
        <v>2418</v>
      </c>
      <c r="F231" s="819">
        <v>136</v>
      </c>
      <c r="G231" s="763">
        <v>0</v>
      </c>
      <c r="H231" s="819">
        <v>359</v>
      </c>
      <c r="I231" s="763">
        <v>61</v>
      </c>
      <c r="J231" s="611">
        <v>297</v>
      </c>
      <c r="K231" s="763">
        <v>0</v>
      </c>
      <c r="L231" s="611">
        <v>0</v>
      </c>
      <c r="M231" s="763">
        <v>108</v>
      </c>
    </row>
    <row r="232" spans="1:13" ht="23.45" customHeight="1" thickBot="1">
      <c r="A232" s="824" t="s">
        <v>223</v>
      </c>
      <c r="B232" s="821" t="s">
        <v>764</v>
      </c>
      <c r="C232" s="763">
        <v>2271</v>
      </c>
      <c r="D232" s="819">
        <v>5318</v>
      </c>
      <c r="E232" s="763">
        <v>7770</v>
      </c>
      <c r="F232" s="819">
        <v>0</v>
      </c>
      <c r="G232" s="763">
        <v>0</v>
      </c>
      <c r="H232" s="819">
        <v>817</v>
      </c>
      <c r="I232" s="763">
        <v>0</v>
      </c>
      <c r="J232" s="611">
        <v>313</v>
      </c>
      <c r="K232" s="763">
        <v>0</v>
      </c>
      <c r="L232" s="611">
        <v>0</v>
      </c>
      <c r="M232" s="763">
        <v>0</v>
      </c>
    </row>
    <row r="233" spans="1:13" ht="23.45" customHeight="1" thickBot="1">
      <c r="A233" s="820"/>
      <c r="B233" s="821" t="s">
        <v>765</v>
      </c>
      <c r="C233" s="763">
        <v>3856</v>
      </c>
      <c r="D233" s="819">
        <v>3302</v>
      </c>
      <c r="E233" s="763">
        <v>2211</v>
      </c>
      <c r="F233" s="819">
        <v>811</v>
      </c>
      <c r="G233" s="763">
        <v>0</v>
      </c>
      <c r="H233" s="819">
        <v>251</v>
      </c>
      <c r="I233" s="763">
        <v>175</v>
      </c>
      <c r="J233" s="611">
        <v>5</v>
      </c>
      <c r="K233" s="763">
        <v>0</v>
      </c>
      <c r="L233" s="611">
        <v>19</v>
      </c>
      <c r="M233" s="763">
        <v>4</v>
      </c>
    </row>
    <row r="234" spans="1:13" ht="23.45" customHeight="1" thickBot="1">
      <c r="A234" s="820"/>
      <c r="B234" s="821" t="s">
        <v>766</v>
      </c>
      <c r="C234" s="763">
        <v>1401</v>
      </c>
      <c r="D234" s="819">
        <v>1617</v>
      </c>
      <c r="E234" s="763">
        <v>1907</v>
      </c>
      <c r="F234" s="819">
        <v>2</v>
      </c>
      <c r="G234" s="763">
        <v>4</v>
      </c>
      <c r="H234" s="819">
        <v>50</v>
      </c>
      <c r="I234" s="763">
        <v>7</v>
      </c>
      <c r="J234" s="611">
        <v>123</v>
      </c>
      <c r="K234" s="763">
        <v>6</v>
      </c>
      <c r="L234" s="611">
        <v>92</v>
      </c>
      <c r="M234" s="763">
        <v>20</v>
      </c>
    </row>
    <row r="235" spans="1:13" ht="23.45" customHeight="1" thickBot="1">
      <c r="A235" s="820"/>
      <c r="B235" s="821" t="s">
        <v>767</v>
      </c>
      <c r="C235" s="763">
        <v>1449</v>
      </c>
      <c r="D235" s="819">
        <v>709</v>
      </c>
      <c r="E235" s="763">
        <v>1225</v>
      </c>
      <c r="F235" s="819">
        <v>5</v>
      </c>
      <c r="G235" s="763">
        <v>0</v>
      </c>
      <c r="H235" s="819">
        <v>93</v>
      </c>
      <c r="I235" s="763">
        <v>40</v>
      </c>
      <c r="J235" s="611">
        <v>36</v>
      </c>
      <c r="K235" s="763">
        <v>4</v>
      </c>
      <c r="L235" s="611">
        <v>16</v>
      </c>
      <c r="M235" s="763">
        <v>29</v>
      </c>
    </row>
    <row r="236" spans="1:13" ht="23.45" customHeight="1" thickBot="1">
      <c r="A236" s="820"/>
      <c r="B236" s="821" t="s">
        <v>768</v>
      </c>
      <c r="C236" s="763">
        <v>1619</v>
      </c>
      <c r="D236" s="819">
        <v>3171</v>
      </c>
      <c r="E236" s="763">
        <v>6300</v>
      </c>
      <c r="F236" s="819">
        <v>24</v>
      </c>
      <c r="G236" s="763">
        <v>0</v>
      </c>
      <c r="H236" s="819">
        <v>294</v>
      </c>
      <c r="I236" s="763">
        <v>182</v>
      </c>
      <c r="J236" s="611">
        <v>81</v>
      </c>
      <c r="K236" s="763">
        <v>0</v>
      </c>
      <c r="L236" s="611">
        <v>11</v>
      </c>
      <c r="M236" s="763">
        <v>0</v>
      </c>
    </row>
    <row r="237" spans="1:13" ht="23.45" customHeight="1" thickBot="1">
      <c r="A237" s="820"/>
      <c r="B237" s="821" t="s">
        <v>769</v>
      </c>
      <c r="C237" s="763">
        <v>204</v>
      </c>
      <c r="D237" s="819">
        <v>90</v>
      </c>
      <c r="E237" s="763">
        <v>372</v>
      </c>
      <c r="F237" s="819">
        <v>7</v>
      </c>
      <c r="G237" s="763">
        <v>0</v>
      </c>
      <c r="H237" s="819">
        <v>53</v>
      </c>
      <c r="I237" s="763">
        <v>0</v>
      </c>
      <c r="J237" s="611">
        <v>213</v>
      </c>
      <c r="K237" s="763">
        <v>0</v>
      </c>
      <c r="L237" s="611">
        <v>0</v>
      </c>
      <c r="M237" s="763">
        <v>0</v>
      </c>
    </row>
    <row r="238" spans="1:13" ht="23.45" customHeight="1" thickBot="1">
      <c r="A238" s="820"/>
      <c r="B238" s="821" t="s">
        <v>770</v>
      </c>
      <c r="C238" s="763">
        <v>728</v>
      </c>
      <c r="D238" s="819">
        <v>426</v>
      </c>
      <c r="E238" s="763">
        <v>727</v>
      </c>
      <c r="F238" s="819">
        <v>30</v>
      </c>
      <c r="G238" s="763">
        <v>1</v>
      </c>
      <c r="H238" s="819">
        <v>169</v>
      </c>
      <c r="I238" s="763">
        <v>100</v>
      </c>
      <c r="J238" s="611">
        <v>24</v>
      </c>
      <c r="K238" s="763">
        <v>3</v>
      </c>
      <c r="L238" s="611">
        <v>24</v>
      </c>
      <c r="M238" s="763">
        <v>12</v>
      </c>
    </row>
    <row r="239" spans="1:13" ht="23.45" customHeight="1" thickBot="1">
      <c r="A239" s="820"/>
      <c r="B239" s="821" t="s">
        <v>771</v>
      </c>
      <c r="C239" s="763">
        <v>3822</v>
      </c>
      <c r="D239" s="819">
        <v>2014</v>
      </c>
      <c r="E239" s="763">
        <v>2311</v>
      </c>
      <c r="F239" s="819">
        <v>1294</v>
      </c>
      <c r="G239" s="763">
        <v>3</v>
      </c>
      <c r="H239" s="819">
        <v>761</v>
      </c>
      <c r="I239" s="763">
        <v>35</v>
      </c>
      <c r="J239" s="611">
        <v>2613</v>
      </c>
      <c r="K239" s="763">
        <v>0</v>
      </c>
      <c r="L239" s="611">
        <v>3</v>
      </c>
      <c r="M239" s="763">
        <v>0</v>
      </c>
    </row>
    <row r="240" spans="1:13" ht="23.45" customHeight="1" thickBot="1">
      <c r="A240" s="820"/>
      <c r="B240" s="821" t="s">
        <v>772</v>
      </c>
      <c r="C240" s="763">
        <v>863</v>
      </c>
      <c r="D240" s="819">
        <v>1888</v>
      </c>
      <c r="E240" s="763">
        <v>3008</v>
      </c>
      <c r="F240" s="819">
        <v>0</v>
      </c>
      <c r="G240" s="763">
        <v>0</v>
      </c>
      <c r="H240" s="819">
        <v>229</v>
      </c>
      <c r="I240" s="763">
        <v>123</v>
      </c>
      <c r="J240" s="611">
        <v>221</v>
      </c>
      <c r="K240" s="763">
        <v>126</v>
      </c>
      <c r="L240" s="611">
        <v>198</v>
      </c>
      <c r="M240" s="763">
        <v>15</v>
      </c>
    </row>
    <row r="241" spans="1:13" ht="23.45" customHeight="1" thickBot="1">
      <c r="A241" s="820"/>
      <c r="B241" s="821" t="s">
        <v>773</v>
      </c>
      <c r="C241" s="763">
        <v>1048</v>
      </c>
      <c r="D241" s="819">
        <v>3458</v>
      </c>
      <c r="E241" s="763">
        <v>3674</v>
      </c>
      <c r="F241" s="819">
        <v>38</v>
      </c>
      <c r="G241" s="763">
        <v>11</v>
      </c>
      <c r="H241" s="819">
        <v>612</v>
      </c>
      <c r="I241" s="763">
        <v>136</v>
      </c>
      <c r="J241" s="611">
        <v>98</v>
      </c>
      <c r="K241" s="763">
        <v>105</v>
      </c>
      <c r="L241" s="611">
        <v>58</v>
      </c>
      <c r="M241" s="763">
        <v>111</v>
      </c>
    </row>
    <row r="242" spans="1:13" ht="23.45" customHeight="1" thickBot="1">
      <c r="A242" s="820"/>
      <c r="B242" s="821" t="s">
        <v>774</v>
      </c>
      <c r="C242" s="763">
        <v>1093</v>
      </c>
      <c r="D242" s="819">
        <v>611</v>
      </c>
      <c r="E242" s="763">
        <v>2299</v>
      </c>
      <c r="F242" s="819">
        <v>179</v>
      </c>
      <c r="G242" s="763">
        <v>2</v>
      </c>
      <c r="H242" s="819">
        <v>364</v>
      </c>
      <c r="I242" s="763">
        <v>47</v>
      </c>
      <c r="J242" s="611">
        <v>33</v>
      </c>
      <c r="K242" s="763">
        <v>284</v>
      </c>
      <c r="L242" s="611">
        <v>0</v>
      </c>
      <c r="M242" s="763">
        <v>114</v>
      </c>
    </row>
    <row r="243" spans="1:13" ht="23.45" customHeight="1" thickBot="1">
      <c r="A243" s="820"/>
      <c r="B243" s="821" t="s">
        <v>775</v>
      </c>
      <c r="C243" s="763">
        <v>3361</v>
      </c>
      <c r="D243" s="819">
        <v>2340</v>
      </c>
      <c r="E243" s="763">
        <v>7458</v>
      </c>
      <c r="F243" s="819">
        <v>0</v>
      </c>
      <c r="G243" s="763">
        <v>0</v>
      </c>
      <c r="H243" s="819">
        <v>218</v>
      </c>
      <c r="I243" s="763">
        <v>57</v>
      </c>
      <c r="J243" s="611">
        <v>202</v>
      </c>
      <c r="K243" s="763">
        <v>0</v>
      </c>
      <c r="L243" s="611">
        <v>0</v>
      </c>
      <c r="M243" s="763">
        <v>15</v>
      </c>
    </row>
    <row r="244" spans="1:13" ht="23.45" customHeight="1" thickBot="1">
      <c r="A244" s="820"/>
      <c r="B244" s="821" t="s">
        <v>776</v>
      </c>
      <c r="C244" s="763">
        <v>3261</v>
      </c>
      <c r="D244" s="819">
        <v>3220</v>
      </c>
      <c r="E244" s="763">
        <v>4985</v>
      </c>
      <c r="F244" s="819">
        <v>116</v>
      </c>
      <c r="G244" s="763">
        <v>1</v>
      </c>
      <c r="H244" s="819">
        <v>571</v>
      </c>
      <c r="I244" s="763">
        <v>0</v>
      </c>
      <c r="J244" s="611">
        <v>19</v>
      </c>
      <c r="K244" s="763">
        <v>547</v>
      </c>
      <c r="L244" s="611">
        <v>10</v>
      </c>
      <c r="M244" s="763">
        <v>19</v>
      </c>
    </row>
    <row r="245" spans="1:13" ht="23.45" customHeight="1" thickBot="1">
      <c r="A245" s="820"/>
      <c r="B245" s="821" t="s">
        <v>777</v>
      </c>
      <c r="C245" s="763">
        <v>1408</v>
      </c>
      <c r="D245" s="819">
        <v>2633</v>
      </c>
      <c r="E245" s="763">
        <v>2362</v>
      </c>
      <c r="F245" s="819">
        <v>0</v>
      </c>
      <c r="G245" s="763">
        <v>0</v>
      </c>
      <c r="H245" s="819">
        <v>518</v>
      </c>
      <c r="I245" s="763">
        <v>0</v>
      </c>
      <c r="J245" s="611">
        <v>468</v>
      </c>
      <c r="K245" s="763">
        <v>25</v>
      </c>
      <c r="L245" s="611">
        <v>1</v>
      </c>
      <c r="M245" s="763">
        <v>30</v>
      </c>
    </row>
    <row r="246" spans="1:13" ht="23.45" customHeight="1" thickBot="1">
      <c r="A246" s="820"/>
      <c r="B246" s="821" t="s">
        <v>778</v>
      </c>
      <c r="C246" s="763">
        <v>1571</v>
      </c>
      <c r="D246" s="819">
        <v>461</v>
      </c>
      <c r="E246" s="763">
        <v>5787</v>
      </c>
      <c r="F246" s="819">
        <v>0</v>
      </c>
      <c r="G246" s="763">
        <v>0</v>
      </c>
      <c r="H246" s="819">
        <v>13</v>
      </c>
      <c r="I246" s="763">
        <v>10</v>
      </c>
      <c r="J246" s="611">
        <v>10</v>
      </c>
      <c r="K246" s="763">
        <v>1</v>
      </c>
      <c r="L246" s="611">
        <v>0</v>
      </c>
      <c r="M246" s="763">
        <v>0</v>
      </c>
    </row>
    <row r="247" spans="1:13" ht="23.45" customHeight="1" thickBot="1">
      <c r="A247" s="823"/>
      <c r="B247" s="821" t="s">
        <v>779</v>
      </c>
      <c r="C247" s="763">
        <v>751</v>
      </c>
      <c r="D247" s="819">
        <v>1691</v>
      </c>
      <c r="E247" s="763">
        <v>2084</v>
      </c>
      <c r="F247" s="819">
        <v>351</v>
      </c>
      <c r="G247" s="763">
        <v>326</v>
      </c>
      <c r="H247" s="819">
        <v>368</v>
      </c>
      <c r="I247" s="763">
        <v>85</v>
      </c>
      <c r="J247" s="611">
        <v>121</v>
      </c>
      <c r="K247" s="763">
        <v>17</v>
      </c>
      <c r="L247" s="611">
        <v>2</v>
      </c>
      <c r="M247" s="763">
        <v>44</v>
      </c>
    </row>
    <row r="248" spans="1:13" ht="23.45" customHeight="1" thickBot="1">
      <c r="A248" s="824" t="s">
        <v>224</v>
      </c>
      <c r="B248" s="821" t="s">
        <v>780</v>
      </c>
      <c r="C248" s="763">
        <v>2824</v>
      </c>
      <c r="D248" s="819">
        <v>1716</v>
      </c>
      <c r="E248" s="763">
        <v>1751</v>
      </c>
      <c r="F248" s="819">
        <v>20</v>
      </c>
      <c r="G248" s="763">
        <v>1518</v>
      </c>
      <c r="H248" s="819">
        <v>1</v>
      </c>
      <c r="I248" s="763">
        <v>0</v>
      </c>
      <c r="J248" s="611">
        <v>53</v>
      </c>
      <c r="K248" s="763">
        <v>0</v>
      </c>
      <c r="L248" s="611">
        <v>0</v>
      </c>
      <c r="M248" s="763">
        <v>0</v>
      </c>
    </row>
    <row r="249" spans="1:13" ht="23.45" customHeight="1" thickBot="1">
      <c r="A249" s="820"/>
      <c r="B249" s="821" t="s">
        <v>781</v>
      </c>
      <c r="C249" s="763">
        <v>2753</v>
      </c>
      <c r="D249" s="819">
        <v>606</v>
      </c>
      <c r="E249" s="763">
        <v>3567</v>
      </c>
      <c r="F249" s="819">
        <v>536</v>
      </c>
      <c r="G249" s="763">
        <v>728</v>
      </c>
      <c r="H249" s="819">
        <v>257</v>
      </c>
      <c r="I249" s="763">
        <v>110</v>
      </c>
      <c r="J249" s="611">
        <v>0</v>
      </c>
      <c r="K249" s="763">
        <v>0</v>
      </c>
      <c r="L249" s="611">
        <v>0</v>
      </c>
      <c r="M249" s="763">
        <v>0</v>
      </c>
    </row>
    <row r="250" spans="1:13" ht="23.45" customHeight="1" thickBot="1">
      <c r="A250" s="820"/>
      <c r="B250" s="821" t="s">
        <v>782</v>
      </c>
      <c r="C250" s="763">
        <v>2547</v>
      </c>
      <c r="D250" s="819">
        <v>276</v>
      </c>
      <c r="E250" s="763">
        <v>2007</v>
      </c>
      <c r="F250" s="819">
        <v>475</v>
      </c>
      <c r="G250" s="763">
        <v>543</v>
      </c>
      <c r="H250" s="819">
        <v>199</v>
      </c>
      <c r="I250" s="763">
        <v>130</v>
      </c>
      <c r="J250" s="611">
        <v>0</v>
      </c>
      <c r="K250" s="763">
        <v>33</v>
      </c>
      <c r="L250" s="611">
        <v>0</v>
      </c>
      <c r="M250" s="763">
        <v>0</v>
      </c>
    </row>
    <row r="251" spans="1:13" ht="23.45" customHeight="1" thickBot="1">
      <c r="A251" s="820"/>
      <c r="B251" s="821" t="s">
        <v>783</v>
      </c>
      <c r="C251" s="763">
        <v>771</v>
      </c>
      <c r="D251" s="819">
        <v>195</v>
      </c>
      <c r="E251" s="763">
        <v>1756</v>
      </c>
      <c r="F251" s="819">
        <v>20</v>
      </c>
      <c r="G251" s="763">
        <v>316</v>
      </c>
      <c r="H251" s="819">
        <v>123</v>
      </c>
      <c r="I251" s="763">
        <v>1</v>
      </c>
      <c r="J251" s="611">
        <v>4</v>
      </c>
      <c r="K251" s="763">
        <v>0</v>
      </c>
      <c r="L251" s="611">
        <v>0</v>
      </c>
      <c r="M251" s="763">
        <v>0</v>
      </c>
    </row>
    <row r="252" spans="1:13" ht="23.45" customHeight="1" thickBot="1">
      <c r="A252" s="820"/>
      <c r="B252" s="821" t="s">
        <v>784</v>
      </c>
      <c r="C252" s="763">
        <v>5767</v>
      </c>
      <c r="D252" s="819">
        <v>638</v>
      </c>
      <c r="E252" s="763">
        <v>2309</v>
      </c>
      <c r="F252" s="819">
        <v>60</v>
      </c>
      <c r="G252" s="763">
        <v>1614</v>
      </c>
      <c r="H252" s="819">
        <v>0</v>
      </c>
      <c r="I252" s="763">
        <v>0</v>
      </c>
      <c r="J252" s="611">
        <v>4</v>
      </c>
      <c r="K252" s="763">
        <v>0</v>
      </c>
      <c r="L252" s="611">
        <v>0</v>
      </c>
      <c r="M252" s="763">
        <v>0</v>
      </c>
    </row>
    <row r="253" spans="1:13" ht="23.45" customHeight="1" thickBot="1">
      <c r="A253" s="820"/>
      <c r="B253" s="821" t="s">
        <v>785</v>
      </c>
      <c r="C253" s="763">
        <v>4873</v>
      </c>
      <c r="D253" s="819">
        <v>0</v>
      </c>
      <c r="E253" s="763">
        <v>2131</v>
      </c>
      <c r="F253" s="819">
        <v>714</v>
      </c>
      <c r="G253" s="763">
        <v>3087</v>
      </c>
      <c r="H253" s="819">
        <v>1</v>
      </c>
      <c r="I253" s="763">
        <v>0</v>
      </c>
      <c r="J253" s="611">
        <v>0</v>
      </c>
      <c r="K253" s="763">
        <v>0</v>
      </c>
      <c r="L253" s="611">
        <v>0</v>
      </c>
      <c r="M253" s="763">
        <v>0</v>
      </c>
    </row>
    <row r="254" spans="1:13" ht="23.45" customHeight="1" thickBot="1">
      <c r="A254" s="820"/>
      <c r="B254" s="821" t="s">
        <v>786</v>
      </c>
      <c r="C254" s="763">
        <v>60</v>
      </c>
      <c r="D254" s="819">
        <v>114</v>
      </c>
      <c r="E254" s="763">
        <v>46</v>
      </c>
      <c r="F254" s="819">
        <v>0</v>
      </c>
      <c r="G254" s="763">
        <v>0</v>
      </c>
      <c r="H254" s="819">
        <v>7</v>
      </c>
      <c r="I254" s="763">
        <v>2</v>
      </c>
      <c r="J254" s="611">
        <v>1</v>
      </c>
      <c r="K254" s="763">
        <v>0</v>
      </c>
      <c r="L254" s="611">
        <v>0</v>
      </c>
      <c r="M254" s="763">
        <v>0</v>
      </c>
    </row>
    <row r="255" spans="1:13" ht="23.45" customHeight="1" thickBot="1">
      <c r="A255" s="820"/>
      <c r="B255" s="821" t="s">
        <v>787</v>
      </c>
      <c r="C255" s="763">
        <v>1690</v>
      </c>
      <c r="D255" s="819">
        <v>786</v>
      </c>
      <c r="E255" s="763">
        <v>867</v>
      </c>
      <c r="F255" s="819">
        <v>6</v>
      </c>
      <c r="G255" s="763">
        <v>58</v>
      </c>
      <c r="H255" s="819">
        <v>18</v>
      </c>
      <c r="I255" s="763">
        <v>0</v>
      </c>
      <c r="J255" s="611">
        <v>4</v>
      </c>
      <c r="K255" s="763">
        <v>0</v>
      </c>
      <c r="L255" s="611">
        <v>0</v>
      </c>
      <c r="M255" s="763">
        <v>0</v>
      </c>
    </row>
    <row r="256" spans="1:13" ht="23.45" customHeight="1" thickBot="1">
      <c r="A256" s="823"/>
      <c r="B256" s="821" t="s">
        <v>788</v>
      </c>
      <c r="C256" s="763">
        <v>1969</v>
      </c>
      <c r="D256" s="819">
        <v>1691</v>
      </c>
      <c r="E256" s="763">
        <v>207</v>
      </c>
      <c r="F256" s="819">
        <v>66</v>
      </c>
      <c r="G256" s="763">
        <v>0</v>
      </c>
      <c r="H256" s="819">
        <v>170</v>
      </c>
      <c r="I256" s="763">
        <v>0</v>
      </c>
      <c r="J256" s="611">
        <v>0</v>
      </c>
      <c r="K256" s="763">
        <v>0</v>
      </c>
      <c r="L256" s="611">
        <v>0</v>
      </c>
      <c r="M256" s="763">
        <v>0</v>
      </c>
    </row>
    <row r="257" spans="1:13" ht="23.45" customHeight="1" thickBot="1">
      <c r="A257" s="824" t="s">
        <v>1182</v>
      </c>
      <c r="B257" s="821" t="s">
        <v>790</v>
      </c>
      <c r="C257" s="763">
        <v>4892</v>
      </c>
      <c r="D257" s="819">
        <v>2072</v>
      </c>
      <c r="E257" s="763">
        <v>7863</v>
      </c>
      <c r="F257" s="819">
        <v>148</v>
      </c>
      <c r="G257" s="763">
        <v>125</v>
      </c>
      <c r="H257" s="819">
        <v>1432</v>
      </c>
      <c r="I257" s="763">
        <v>283</v>
      </c>
      <c r="J257" s="611">
        <v>3</v>
      </c>
      <c r="K257" s="763">
        <v>16</v>
      </c>
      <c r="L257" s="611">
        <v>15</v>
      </c>
      <c r="M257" s="763">
        <v>7</v>
      </c>
    </row>
    <row r="258" spans="1:13" ht="23.45" customHeight="1" thickBot="1">
      <c r="A258" s="820"/>
      <c r="B258" s="821" t="s">
        <v>791</v>
      </c>
      <c r="C258" s="763">
        <v>2474</v>
      </c>
      <c r="D258" s="819">
        <v>2326</v>
      </c>
      <c r="E258" s="763">
        <v>3191</v>
      </c>
      <c r="F258" s="819">
        <v>74</v>
      </c>
      <c r="G258" s="763">
        <v>38</v>
      </c>
      <c r="H258" s="819">
        <v>785</v>
      </c>
      <c r="I258" s="763">
        <v>40</v>
      </c>
      <c r="J258" s="611">
        <v>0</v>
      </c>
      <c r="K258" s="763">
        <v>0</v>
      </c>
      <c r="L258" s="611">
        <v>1</v>
      </c>
      <c r="M258" s="763">
        <v>0</v>
      </c>
    </row>
    <row r="259" spans="1:13" ht="23.45" customHeight="1" thickBot="1">
      <c r="A259" s="820"/>
      <c r="B259" s="821" t="s">
        <v>792</v>
      </c>
      <c r="C259" s="763">
        <v>9190</v>
      </c>
      <c r="D259" s="819">
        <v>5623</v>
      </c>
      <c r="E259" s="763">
        <v>11662</v>
      </c>
      <c r="F259" s="819">
        <v>166</v>
      </c>
      <c r="G259" s="763">
        <v>1023</v>
      </c>
      <c r="H259" s="819">
        <v>2030</v>
      </c>
      <c r="I259" s="763">
        <v>1916</v>
      </c>
      <c r="J259" s="611">
        <v>0</v>
      </c>
      <c r="K259" s="763">
        <v>3</v>
      </c>
      <c r="L259" s="611">
        <v>0</v>
      </c>
      <c r="M259" s="763">
        <v>7</v>
      </c>
    </row>
    <row r="260" spans="1:13" ht="23.45" customHeight="1" thickBot="1">
      <c r="A260" s="823"/>
      <c r="B260" s="821" t="s">
        <v>793</v>
      </c>
      <c r="C260" s="763">
        <v>4978</v>
      </c>
      <c r="D260" s="819">
        <v>12263</v>
      </c>
      <c r="E260" s="763">
        <v>15520</v>
      </c>
      <c r="F260" s="819">
        <v>39</v>
      </c>
      <c r="G260" s="763">
        <v>1666</v>
      </c>
      <c r="H260" s="819">
        <v>6656</v>
      </c>
      <c r="I260" s="763">
        <v>361</v>
      </c>
      <c r="J260" s="611">
        <v>0</v>
      </c>
      <c r="K260" s="763">
        <v>6</v>
      </c>
      <c r="L260" s="611">
        <v>0</v>
      </c>
      <c r="M260" s="763">
        <v>0</v>
      </c>
    </row>
    <row r="261" spans="1:13" ht="23.45" customHeight="1" thickBot="1">
      <c r="A261" s="824" t="s">
        <v>132</v>
      </c>
      <c r="B261" s="821" t="s">
        <v>794</v>
      </c>
      <c r="C261" s="763">
        <v>4114</v>
      </c>
      <c r="D261" s="819">
        <v>1037</v>
      </c>
      <c r="E261" s="763">
        <v>7082</v>
      </c>
      <c r="F261" s="819">
        <v>37</v>
      </c>
      <c r="G261" s="763">
        <v>18</v>
      </c>
      <c r="H261" s="819">
        <v>149</v>
      </c>
      <c r="I261" s="763">
        <v>140</v>
      </c>
      <c r="J261" s="611">
        <v>8</v>
      </c>
      <c r="K261" s="763">
        <v>0</v>
      </c>
      <c r="L261" s="611">
        <v>10</v>
      </c>
      <c r="M261" s="763">
        <v>3</v>
      </c>
    </row>
    <row r="262" spans="1:13" ht="23.45" customHeight="1" thickBot="1">
      <c r="A262" s="820"/>
      <c r="B262" s="821" t="s">
        <v>795</v>
      </c>
      <c r="C262" s="763">
        <v>3187</v>
      </c>
      <c r="D262" s="819">
        <v>1338</v>
      </c>
      <c r="E262" s="763">
        <v>2988</v>
      </c>
      <c r="F262" s="819">
        <v>284</v>
      </c>
      <c r="G262" s="763">
        <v>0</v>
      </c>
      <c r="H262" s="819">
        <v>0</v>
      </c>
      <c r="I262" s="763">
        <v>0</v>
      </c>
      <c r="J262" s="611">
        <v>0</v>
      </c>
      <c r="K262" s="763">
        <v>0</v>
      </c>
      <c r="L262" s="611">
        <v>0</v>
      </c>
      <c r="M262" s="763">
        <v>0</v>
      </c>
    </row>
    <row r="263" spans="1:13" ht="23.45" customHeight="1" thickBot="1">
      <c r="A263" s="820"/>
      <c r="B263" s="821" t="s">
        <v>796</v>
      </c>
      <c r="C263" s="763">
        <v>3423</v>
      </c>
      <c r="D263" s="819">
        <v>2474</v>
      </c>
      <c r="E263" s="763">
        <v>2042</v>
      </c>
      <c r="F263" s="819">
        <v>1</v>
      </c>
      <c r="G263" s="763">
        <v>0</v>
      </c>
      <c r="H263" s="819">
        <v>170</v>
      </c>
      <c r="I263" s="763">
        <v>32</v>
      </c>
      <c r="J263" s="611">
        <v>0</v>
      </c>
      <c r="K263" s="763">
        <v>0</v>
      </c>
      <c r="L263" s="611">
        <v>0</v>
      </c>
      <c r="M263" s="763">
        <v>42</v>
      </c>
    </row>
    <row r="264" spans="1:13" ht="23.45" customHeight="1" thickBot="1">
      <c r="A264" s="820"/>
      <c r="B264" s="821" t="s">
        <v>797</v>
      </c>
      <c r="C264" s="763">
        <v>6998</v>
      </c>
      <c r="D264" s="819">
        <v>2407</v>
      </c>
      <c r="E264" s="763">
        <v>5933</v>
      </c>
      <c r="F264" s="819">
        <v>1325</v>
      </c>
      <c r="G264" s="763">
        <v>0</v>
      </c>
      <c r="H264" s="819">
        <v>581</v>
      </c>
      <c r="I264" s="763">
        <v>272</v>
      </c>
      <c r="J264" s="611">
        <v>96</v>
      </c>
      <c r="K264" s="763">
        <v>0</v>
      </c>
      <c r="L264" s="611">
        <v>5</v>
      </c>
      <c r="M264" s="763">
        <v>2</v>
      </c>
    </row>
    <row r="265" spans="1:13" ht="23.45" customHeight="1" thickBot="1">
      <c r="A265" s="820"/>
      <c r="B265" s="821" t="s">
        <v>798</v>
      </c>
      <c r="C265" s="763">
        <v>2103</v>
      </c>
      <c r="D265" s="819">
        <v>2427</v>
      </c>
      <c r="E265" s="763">
        <v>5717</v>
      </c>
      <c r="F265" s="819">
        <v>529</v>
      </c>
      <c r="G265" s="763">
        <v>0</v>
      </c>
      <c r="H265" s="819">
        <v>2052</v>
      </c>
      <c r="I265" s="763">
        <v>2054</v>
      </c>
      <c r="J265" s="611">
        <v>8</v>
      </c>
      <c r="K265" s="763">
        <v>479</v>
      </c>
      <c r="L265" s="611">
        <v>3</v>
      </c>
      <c r="M265" s="763">
        <v>64</v>
      </c>
    </row>
    <row r="266" spans="1:13" ht="23.45" customHeight="1" thickBot="1">
      <c r="A266" s="820"/>
      <c r="B266" s="821" t="s">
        <v>799</v>
      </c>
      <c r="C266" s="763">
        <v>2589</v>
      </c>
      <c r="D266" s="819">
        <v>2279</v>
      </c>
      <c r="E266" s="763">
        <v>1492</v>
      </c>
      <c r="F266" s="819">
        <v>97</v>
      </c>
      <c r="G266" s="763">
        <v>2</v>
      </c>
      <c r="H266" s="819">
        <v>114</v>
      </c>
      <c r="I266" s="763">
        <v>37</v>
      </c>
      <c r="J266" s="611">
        <v>0</v>
      </c>
      <c r="K266" s="763">
        <v>0</v>
      </c>
      <c r="L266" s="611">
        <v>0</v>
      </c>
      <c r="M266" s="763">
        <v>66</v>
      </c>
    </row>
    <row r="267" spans="1:13" ht="23.45" customHeight="1" thickBot="1">
      <c r="A267" s="823"/>
      <c r="B267" s="821" t="s">
        <v>803</v>
      </c>
      <c r="C267" s="763">
        <v>9256</v>
      </c>
      <c r="D267" s="819">
        <v>16841</v>
      </c>
      <c r="E267" s="763">
        <v>12733</v>
      </c>
      <c r="F267" s="819">
        <v>1815</v>
      </c>
      <c r="G267" s="763">
        <v>0</v>
      </c>
      <c r="H267" s="819">
        <v>3319</v>
      </c>
      <c r="I267" s="763">
        <v>2899</v>
      </c>
      <c r="J267" s="611">
        <v>8</v>
      </c>
      <c r="K267" s="763">
        <v>536</v>
      </c>
      <c r="L267" s="611">
        <v>0</v>
      </c>
      <c r="M267" s="763">
        <v>340</v>
      </c>
    </row>
    <row r="268" spans="1:13" ht="23.45" customHeight="1" thickBot="1">
      <c r="A268" s="824" t="s">
        <v>23</v>
      </c>
      <c r="B268" s="821" t="s">
        <v>805</v>
      </c>
      <c r="C268" s="763">
        <v>1932</v>
      </c>
      <c r="D268" s="819">
        <v>2963</v>
      </c>
      <c r="E268" s="763">
        <v>429</v>
      </c>
      <c r="F268" s="819">
        <v>1</v>
      </c>
      <c r="G268" s="763">
        <v>0</v>
      </c>
      <c r="H268" s="819">
        <v>264</v>
      </c>
      <c r="I268" s="763">
        <v>204</v>
      </c>
      <c r="J268" s="611">
        <v>61</v>
      </c>
      <c r="K268" s="763">
        <v>5</v>
      </c>
      <c r="L268" s="611">
        <v>8</v>
      </c>
      <c r="M268" s="763">
        <v>30</v>
      </c>
    </row>
    <row r="269" spans="1:13" ht="23.45" customHeight="1" thickBot="1">
      <c r="A269" s="820"/>
      <c r="B269" s="821" t="s">
        <v>806</v>
      </c>
      <c r="C269" s="763">
        <v>1198</v>
      </c>
      <c r="D269" s="819">
        <v>586</v>
      </c>
      <c r="E269" s="763">
        <v>2377</v>
      </c>
      <c r="F269" s="819">
        <v>157</v>
      </c>
      <c r="G269" s="763">
        <v>3</v>
      </c>
      <c r="H269" s="819">
        <v>796</v>
      </c>
      <c r="I269" s="763">
        <v>796</v>
      </c>
      <c r="J269" s="611">
        <v>1</v>
      </c>
      <c r="K269" s="763">
        <v>0</v>
      </c>
      <c r="L269" s="611">
        <v>0</v>
      </c>
      <c r="M269" s="763">
        <v>102</v>
      </c>
    </row>
    <row r="270" spans="1:13" ht="23.45" customHeight="1" thickBot="1">
      <c r="A270" s="820"/>
      <c r="B270" s="821" t="s">
        <v>807</v>
      </c>
      <c r="C270" s="763">
        <v>1238</v>
      </c>
      <c r="D270" s="819">
        <v>2591</v>
      </c>
      <c r="E270" s="763">
        <v>6046</v>
      </c>
      <c r="F270" s="819">
        <v>3</v>
      </c>
      <c r="G270" s="763">
        <v>41</v>
      </c>
      <c r="H270" s="819">
        <v>537</v>
      </c>
      <c r="I270" s="763">
        <v>537</v>
      </c>
      <c r="J270" s="611">
        <v>27</v>
      </c>
      <c r="K270" s="763">
        <v>0</v>
      </c>
      <c r="L270" s="611">
        <v>0</v>
      </c>
      <c r="M270" s="763">
        <v>77</v>
      </c>
    </row>
    <row r="271" spans="1:13" ht="23.45" customHeight="1" thickBot="1">
      <c r="A271" s="820"/>
      <c r="B271" s="821" t="s">
        <v>809</v>
      </c>
      <c r="C271" s="763">
        <v>1748</v>
      </c>
      <c r="D271" s="819">
        <v>4744</v>
      </c>
      <c r="E271" s="763">
        <v>1370</v>
      </c>
      <c r="F271" s="819">
        <v>273</v>
      </c>
      <c r="G271" s="763">
        <v>132</v>
      </c>
      <c r="H271" s="819">
        <v>747</v>
      </c>
      <c r="I271" s="763">
        <v>716</v>
      </c>
      <c r="J271" s="611">
        <v>94</v>
      </c>
      <c r="K271" s="763">
        <v>0</v>
      </c>
      <c r="L271" s="611">
        <v>0</v>
      </c>
      <c r="M271" s="763">
        <v>170</v>
      </c>
    </row>
    <row r="272" spans="1:13" ht="23.45" customHeight="1" thickBot="1">
      <c r="A272" s="820"/>
      <c r="B272" s="821" t="s">
        <v>810</v>
      </c>
      <c r="C272" s="763">
        <v>883</v>
      </c>
      <c r="D272" s="819">
        <v>558</v>
      </c>
      <c r="E272" s="763">
        <v>530</v>
      </c>
      <c r="F272" s="819">
        <v>643</v>
      </c>
      <c r="G272" s="763">
        <v>0</v>
      </c>
      <c r="H272" s="819">
        <v>256</v>
      </c>
      <c r="I272" s="763">
        <v>225</v>
      </c>
      <c r="J272" s="611">
        <v>63</v>
      </c>
      <c r="K272" s="763">
        <v>0</v>
      </c>
      <c r="L272" s="611">
        <v>0</v>
      </c>
      <c r="M272" s="763">
        <v>23</v>
      </c>
    </row>
    <row r="273" spans="1:13" ht="23.45" customHeight="1" thickBot="1">
      <c r="A273" s="820"/>
      <c r="B273" s="821" t="s">
        <v>811</v>
      </c>
      <c r="C273" s="763">
        <v>3826</v>
      </c>
      <c r="D273" s="819">
        <v>2059</v>
      </c>
      <c r="E273" s="763">
        <v>5516</v>
      </c>
      <c r="F273" s="819">
        <v>272</v>
      </c>
      <c r="G273" s="763">
        <v>34</v>
      </c>
      <c r="H273" s="819">
        <v>295</v>
      </c>
      <c r="I273" s="763">
        <v>293</v>
      </c>
      <c r="J273" s="611">
        <v>45</v>
      </c>
      <c r="K273" s="763">
        <v>14</v>
      </c>
      <c r="L273" s="611">
        <v>0</v>
      </c>
      <c r="M273" s="763">
        <v>0</v>
      </c>
    </row>
    <row r="274" spans="1:13" ht="23.45" customHeight="1" thickBot="1">
      <c r="A274" s="820"/>
      <c r="B274" s="821" t="s">
        <v>812</v>
      </c>
      <c r="C274" s="763">
        <v>618</v>
      </c>
      <c r="D274" s="819">
        <v>1205</v>
      </c>
      <c r="E274" s="763">
        <v>1204</v>
      </c>
      <c r="F274" s="819">
        <v>136</v>
      </c>
      <c r="G274" s="763">
        <v>4</v>
      </c>
      <c r="H274" s="819">
        <v>241</v>
      </c>
      <c r="I274" s="763">
        <v>197</v>
      </c>
      <c r="J274" s="611">
        <v>45</v>
      </c>
      <c r="K274" s="763">
        <v>5</v>
      </c>
      <c r="L274" s="611">
        <v>9</v>
      </c>
      <c r="M274" s="763">
        <v>25</v>
      </c>
    </row>
    <row r="275" spans="1:13" ht="23.45" customHeight="1" thickBot="1">
      <c r="A275" s="820"/>
      <c r="B275" s="821" t="s">
        <v>813</v>
      </c>
      <c r="C275" s="763">
        <v>1238</v>
      </c>
      <c r="D275" s="819">
        <v>2113</v>
      </c>
      <c r="E275" s="763">
        <v>1756</v>
      </c>
      <c r="F275" s="819">
        <v>21</v>
      </c>
      <c r="G275" s="763">
        <v>137</v>
      </c>
      <c r="H275" s="819">
        <v>497</v>
      </c>
      <c r="I275" s="763">
        <v>497</v>
      </c>
      <c r="J275" s="611">
        <v>38</v>
      </c>
      <c r="K275" s="763">
        <v>0</v>
      </c>
      <c r="L275" s="611">
        <v>99</v>
      </c>
      <c r="M275" s="763">
        <v>71</v>
      </c>
    </row>
    <row r="276" spans="1:13" ht="23.45" customHeight="1" thickBot="1">
      <c r="A276" s="820"/>
      <c r="B276" s="821" t="s">
        <v>814</v>
      </c>
      <c r="C276" s="763">
        <v>1118</v>
      </c>
      <c r="D276" s="819">
        <v>490</v>
      </c>
      <c r="E276" s="763">
        <v>905</v>
      </c>
      <c r="F276" s="819">
        <v>103</v>
      </c>
      <c r="G276" s="763">
        <v>276</v>
      </c>
      <c r="H276" s="819">
        <v>390</v>
      </c>
      <c r="I276" s="763">
        <v>388</v>
      </c>
      <c r="J276" s="611">
        <v>4</v>
      </c>
      <c r="K276" s="763">
        <v>0</v>
      </c>
      <c r="L276" s="611">
        <v>0</v>
      </c>
      <c r="M276" s="763">
        <v>0</v>
      </c>
    </row>
    <row r="277" spans="1:13" ht="23.45" customHeight="1" thickBot="1">
      <c r="A277" s="820"/>
      <c r="B277" s="821" t="s">
        <v>815</v>
      </c>
      <c r="C277" s="763">
        <v>2846</v>
      </c>
      <c r="D277" s="819">
        <v>771</v>
      </c>
      <c r="E277" s="763">
        <v>1588</v>
      </c>
      <c r="F277" s="819">
        <v>149</v>
      </c>
      <c r="G277" s="763">
        <v>152</v>
      </c>
      <c r="H277" s="819">
        <v>683</v>
      </c>
      <c r="I277" s="763">
        <v>683</v>
      </c>
      <c r="J277" s="611">
        <v>105</v>
      </c>
      <c r="K277" s="763">
        <v>0</v>
      </c>
      <c r="L277" s="611">
        <v>0</v>
      </c>
      <c r="M277" s="763">
        <v>0</v>
      </c>
    </row>
    <row r="278" spans="1:13" ht="23.45" customHeight="1" thickBot="1">
      <c r="A278" s="823"/>
      <c r="B278" s="821" t="s">
        <v>817</v>
      </c>
      <c r="C278" s="763">
        <v>5546</v>
      </c>
      <c r="D278" s="819">
        <v>11284</v>
      </c>
      <c r="E278" s="763">
        <v>12873</v>
      </c>
      <c r="F278" s="819">
        <v>3918</v>
      </c>
      <c r="G278" s="763">
        <v>1305</v>
      </c>
      <c r="H278" s="819">
        <v>3641</v>
      </c>
      <c r="I278" s="763">
        <v>3621</v>
      </c>
      <c r="J278" s="611">
        <v>960</v>
      </c>
      <c r="K278" s="763">
        <v>1</v>
      </c>
      <c r="L278" s="611">
        <v>0</v>
      </c>
      <c r="M278" s="763">
        <v>746</v>
      </c>
    </row>
    <row r="279" spans="1:13" ht="23.25" customHeight="1" thickBot="1">
      <c r="A279" s="824" t="s">
        <v>24</v>
      </c>
      <c r="B279" s="821" t="s">
        <v>818</v>
      </c>
      <c r="C279" s="763">
        <v>1545</v>
      </c>
      <c r="D279" s="819">
        <v>1877</v>
      </c>
      <c r="E279" s="763">
        <v>2115</v>
      </c>
      <c r="F279" s="819">
        <v>87</v>
      </c>
      <c r="G279" s="763">
        <v>0</v>
      </c>
      <c r="H279" s="819">
        <v>0</v>
      </c>
      <c r="I279" s="763">
        <v>0</v>
      </c>
      <c r="J279" s="611">
        <v>0</v>
      </c>
      <c r="K279" s="763">
        <v>0</v>
      </c>
      <c r="L279" s="611">
        <v>0</v>
      </c>
      <c r="M279" s="763">
        <v>0</v>
      </c>
    </row>
    <row r="280" spans="1:13" ht="23.25" customHeight="1" thickBot="1">
      <c r="A280" s="820"/>
      <c r="B280" s="821" t="s">
        <v>819</v>
      </c>
      <c r="C280" s="763">
        <v>1183</v>
      </c>
      <c r="D280" s="819">
        <v>266</v>
      </c>
      <c r="E280" s="763">
        <v>624</v>
      </c>
      <c r="F280" s="819">
        <v>45</v>
      </c>
      <c r="G280" s="763">
        <v>5</v>
      </c>
      <c r="H280" s="819">
        <v>64</v>
      </c>
      <c r="I280" s="763">
        <v>49</v>
      </c>
      <c r="J280" s="611">
        <v>43</v>
      </c>
      <c r="K280" s="763">
        <v>0</v>
      </c>
      <c r="L280" s="611">
        <v>0</v>
      </c>
      <c r="M280" s="763">
        <v>2</v>
      </c>
    </row>
    <row r="281" spans="1:13" ht="23.25" customHeight="1" thickBot="1">
      <c r="A281" s="820"/>
      <c r="B281" s="821" t="s">
        <v>820</v>
      </c>
      <c r="C281" s="763">
        <v>275</v>
      </c>
      <c r="D281" s="819">
        <v>324</v>
      </c>
      <c r="E281" s="763">
        <v>545</v>
      </c>
      <c r="F281" s="819">
        <v>88</v>
      </c>
      <c r="G281" s="763">
        <v>28</v>
      </c>
      <c r="H281" s="819">
        <v>45</v>
      </c>
      <c r="I281" s="763">
        <v>36</v>
      </c>
      <c r="J281" s="611">
        <v>0</v>
      </c>
      <c r="K281" s="763">
        <v>0</v>
      </c>
      <c r="L281" s="611">
        <v>0</v>
      </c>
      <c r="M281" s="763">
        <v>0</v>
      </c>
    </row>
    <row r="282" spans="1:13" ht="23.25" customHeight="1" thickBot="1">
      <c r="A282" s="820"/>
      <c r="B282" s="821" t="s">
        <v>821</v>
      </c>
      <c r="C282" s="763">
        <v>1393</v>
      </c>
      <c r="D282" s="819">
        <v>2416</v>
      </c>
      <c r="E282" s="763">
        <v>2697</v>
      </c>
      <c r="F282" s="819">
        <v>175</v>
      </c>
      <c r="G282" s="763">
        <v>0</v>
      </c>
      <c r="H282" s="819">
        <v>190</v>
      </c>
      <c r="I282" s="763">
        <v>119</v>
      </c>
      <c r="J282" s="611">
        <v>153</v>
      </c>
      <c r="K282" s="763">
        <v>1</v>
      </c>
      <c r="L282" s="611">
        <v>43</v>
      </c>
      <c r="M282" s="763">
        <v>88</v>
      </c>
    </row>
    <row r="283" spans="1:13" ht="23.25" customHeight="1" thickBot="1">
      <c r="A283" s="820"/>
      <c r="B283" s="821" t="s">
        <v>822</v>
      </c>
      <c r="C283" s="763">
        <v>2385</v>
      </c>
      <c r="D283" s="819">
        <v>2715</v>
      </c>
      <c r="E283" s="763">
        <v>2649</v>
      </c>
      <c r="F283" s="819">
        <v>193</v>
      </c>
      <c r="G283" s="763">
        <v>0</v>
      </c>
      <c r="H283" s="819">
        <v>684</v>
      </c>
      <c r="I283" s="763">
        <v>283</v>
      </c>
      <c r="J283" s="611">
        <v>21</v>
      </c>
      <c r="K283" s="763">
        <v>9</v>
      </c>
      <c r="L283" s="611">
        <v>0</v>
      </c>
      <c r="M283" s="763">
        <v>85</v>
      </c>
    </row>
    <row r="284" spans="1:13" ht="23.25" customHeight="1" thickBot="1">
      <c r="A284" s="820"/>
      <c r="B284" s="821" t="s">
        <v>823</v>
      </c>
      <c r="C284" s="763">
        <v>1816</v>
      </c>
      <c r="D284" s="819">
        <v>2138</v>
      </c>
      <c r="E284" s="763">
        <v>2595</v>
      </c>
      <c r="F284" s="819">
        <v>248</v>
      </c>
      <c r="G284" s="763">
        <v>0</v>
      </c>
      <c r="H284" s="819">
        <v>42</v>
      </c>
      <c r="I284" s="763">
        <v>42</v>
      </c>
      <c r="J284" s="611">
        <v>0</v>
      </c>
      <c r="K284" s="763">
        <v>0</v>
      </c>
      <c r="L284" s="611">
        <v>1</v>
      </c>
      <c r="M284" s="763">
        <v>0</v>
      </c>
    </row>
    <row r="285" spans="1:13" ht="23.25" customHeight="1" thickBot="1">
      <c r="A285" s="820"/>
      <c r="B285" s="821" t="s">
        <v>824</v>
      </c>
      <c r="C285" s="763">
        <v>1374</v>
      </c>
      <c r="D285" s="819">
        <v>2824</v>
      </c>
      <c r="E285" s="763">
        <v>3110</v>
      </c>
      <c r="F285" s="819">
        <v>270</v>
      </c>
      <c r="G285" s="763">
        <v>0</v>
      </c>
      <c r="H285" s="819">
        <v>884</v>
      </c>
      <c r="I285" s="763">
        <v>444</v>
      </c>
      <c r="J285" s="611">
        <v>0</v>
      </c>
      <c r="K285" s="763">
        <v>0</v>
      </c>
      <c r="L285" s="611">
        <v>0</v>
      </c>
      <c r="M285" s="763">
        <v>228</v>
      </c>
    </row>
    <row r="286" spans="1:13" ht="23.25" customHeight="1" thickBot="1">
      <c r="A286" s="820"/>
      <c r="B286" s="821" t="s">
        <v>825</v>
      </c>
      <c r="C286" s="763">
        <v>346</v>
      </c>
      <c r="D286" s="819">
        <v>141</v>
      </c>
      <c r="E286" s="763">
        <v>75</v>
      </c>
      <c r="F286" s="819">
        <v>3</v>
      </c>
      <c r="G286" s="763">
        <v>0</v>
      </c>
      <c r="H286" s="819">
        <v>0</v>
      </c>
      <c r="I286" s="763">
        <v>0</v>
      </c>
      <c r="J286" s="611">
        <v>17</v>
      </c>
      <c r="K286" s="763">
        <v>0</v>
      </c>
      <c r="L286" s="611">
        <v>4</v>
      </c>
      <c r="M286" s="763">
        <v>0</v>
      </c>
    </row>
    <row r="287" spans="1:13" ht="23.25" customHeight="1" thickBot="1">
      <c r="A287" s="820"/>
      <c r="B287" s="821" t="s">
        <v>826</v>
      </c>
      <c r="C287" s="763">
        <v>985</v>
      </c>
      <c r="D287" s="819">
        <v>1283</v>
      </c>
      <c r="E287" s="763">
        <v>1792</v>
      </c>
      <c r="F287" s="819">
        <v>1</v>
      </c>
      <c r="G287" s="763">
        <v>0</v>
      </c>
      <c r="H287" s="819">
        <v>152</v>
      </c>
      <c r="I287" s="763">
        <v>4</v>
      </c>
      <c r="J287" s="611">
        <v>0</v>
      </c>
      <c r="K287" s="763">
        <v>0</v>
      </c>
      <c r="L287" s="611">
        <v>0</v>
      </c>
      <c r="M287" s="763">
        <v>5</v>
      </c>
    </row>
    <row r="288" spans="1:13" ht="23.25" customHeight="1" thickBot="1">
      <c r="A288" s="820"/>
      <c r="B288" s="821" t="s">
        <v>827</v>
      </c>
      <c r="C288" s="763">
        <v>1672</v>
      </c>
      <c r="D288" s="819">
        <v>3420</v>
      </c>
      <c r="E288" s="763">
        <v>3528</v>
      </c>
      <c r="F288" s="819">
        <v>114</v>
      </c>
      <c r="G288" s="763">
        <v>39</v>
      </c>
      <c r="H288" s="819">
        <v>645</v>
      </c>
      <c r="I288" s="763">
        <v>306</v>
      </c>
      <c r="J288" s="611">
        <v>0</v>
      </c>
      <c r="K288" s="763">
        <v>34</v>
      </c>
      <c r="L288" s="611">
        <v>8</v>
      </c>
      <c r="M288" s="763">
        <v>103</v>
      </c>
    </row>
    <row r="289" spans="1:13" ht="23.25" customHeight="1" thickBot="1">
      <c r="A289" s="820"/>
      <c r="B289" s="821" t="s">
        <v>828</v>
      </c>
      <c r="C289" s="763">
        <v>2825</v>
      </c>
      <c r="D289" s="819">
        <v>1578</v>
      </c>
      <c r="E289" s="763">
        <v>3982</v>
      </c>
      <c r="F289" s="819">
        <v>120</v>
      </c>
      <c r="G289" s="763">
        <v>0</v>
      </c>
      <c r="H289" s="819">
        <v>1036</v>
      </c>
      <c r="I289" s="763">
        <v>944</v>
      </c>
      <c r="J289" s="611">
        <v>321</v>
      </c>
      <c r="K289" s="763">
        <v>0</v>
      </c>
      <c r="L289" s="611">
        <v>18</v>
      </c>
      <c r="M289" s="763">
        <v>336</v>
      </c>
    </row>
    <row r="290" spans="1:13" ht="23.25" customHeight="1" thickBot="1">
      <c r="A290" s="823"/>
      <c r="B290" s="821" t="s">
        <v>829</v>
      </c>
      <c r="C290" s="763">
        <v>4540</v>
      </c>
      <c r="D290" s="819">
        <v>2915</v>
      </c>
      <c r="E290" s="763">
        <v>4878</v>
      </c>
      <c r="F290" s="819">
        <v>576</v>
      </c>
      <c r="G290" s="763">
        <v>1</v>
      </c>
      <c r="H290" s="819">
        <v>0</v>
      </c>
      <c r="I290" s="763">
        <v>0</v>
      </c>
      <c r="J290" s="611">
        <v>0</v>
      </c>
      <c r="K290" s="763">
        <v>0</v>
      </c>
      <c r="L290" s="611">
        <v>13</v>
      </c>
      <c r="M290" s="763">
        <v>0</v>
      </c>
    </row>
    <row r="291" spans="1:13" ht="23.25" customHeight="1" thickBot="1">
      <c r="A291" s="824" t="s">
        <v>1183</v>
      </c>
      <c r="B291" s="821" t="s">
        <v>830</v>
      </c>
      <c r="C291" s="763">
        <v>467</v>
      </c>
      <c r="D291" s="819">
        <v>301</v>
      </c>
      <c r="E291" s="763">
        <v>1305</v>
      </c>
      <c r="F291" s="819">
        <v>12</v>
      </c>
      <c r="G291" s="763">
        <v>0</v>
      </c>
      <c r="H291" s="819">
        <v>93</v>
      </c>
      <c r="I291" s="763">
        <v>0</v>
      </c>
      <c r="J291" s="611">
        <v>0</v>
      </c>
      <c r="K291" s="763">
        <v>0</v>
      </c>
      <c r="L291" s="611">
        <v>0</v>
      </c>
      <c r="M291" s="763">
        <v>0</v>
      </c>
    </row>
    <row r="292" spans="1:13" ht="23.25" customHeight="1" thickBot="1">
      <c r="A292" s="820"/>
      <c r="B292" s="821" t="s">
        <v>832</v>
      </c>
      <c r="C292" s="763">
        <v>2298</v>
      </c>
      <c r="D292" s="819">
        <v>95</v>
      </c>
      <c r="E292" s="763">
        <v>6144</v>
      </c>
      <c r="F292" s="819">
        <v>477</v>
      </c>
      <c r="G292" s="763">
        <v>0</v>
      </c>
      <c r="H292" s="819">
        <v>250</v>
      </c>
      <c r="I292" s="763">
        <v>0</v>
      </c>
      <c r="J292" s="611">
        <v>156</v>
      </c>
      <c r="K292" s="763">
        <v>37</v>
      </c>
      <c r="L292" s="611">
        <v>0</v>
      </c>
      <c r="M292" s="763">
        <v>307</v>
      </c>
    </row>
    <row r="293" spans="1:13" ht="23.25" customHeight="1" thickBot="1">
      <c r="A293" s="820"/>
      <c r="B293" s="821" t="s">
        <v>835</v>
      </c>
      <c r="C293" s="763">
        <v>4848</v>
      </c>
      <c r="D293" s="819">
        <v>2271</v>
      </c>
      <c r="E293" s="763">
        <v>892</v>
      </c>
      <c r="F293" s="819">
        <v>403</v>
      </c>
      <c r="G293" s="763">
        <v>0</v>
      </c>
      <c r="H293" s="819">
        <v>451</v>
      </c>
      <c r="I293" s="763">
        <v>0</v>
      </c>
      <c r="J293" s="611">
        <v>0</v>
      </c>
      <c r="K293" s="763">
        <v>0</v>
      </c>
      <c r="L293" s="611">
        <v>0</v>
      </c>
      <c r="M293" s="763">
        <v>2</v>
      </c>
    </row>
    <row r="294" spans="1:13" ht="23.25" customHeight="1" thickBot="1">
      <c r="A294" s="820"/>
      <c r="B294" s="821" t="s">
        <v>836</v>
      </c>
      <c r="C294" s="763">
        <v>3162</v>
      </c>
      <c r="D294" s="819">
        <v>584</v>
      </c>
      <c r="E294" s="763">
        <v>3004</v>
      </c>
      <c r="F294" s="819">
        <v>328</v>
      </c>
      <c r="G294" s="763">
        <v>0</v>
      </c>
      <c r="H294" s="819">
        <v>202</v>
      </c>
      <c r="I294" s="763">
        <v>2</v>
      </c>
      <c r="J294" s="611">
        <v>1</v>
      </c>
      <c r="K294" s="763">
        <v>3</v>
      </c>
      <c r="L294" s="611">
        <v>0</v>
      </c>
      <c r="M294" s="763">
        <v>3</v>
      </c>
    </row>
    <row r="295" spans="1:13" ht="23.25" customHeight="1" thickBot="1">
      <c r="A295" s="820"/>
      <c r="B295" s="821" t="s">
        <v>837</v>
      </c>
      <c r="C295" s="763">
        <v>1025</v>
      </c>
      <c r="D295" s="819">
        <v>482</v>
      </c>
      <c r="E295" s="763">
        <v>2118</v>
      </c>
      <c r="F295" s="819">
        <v>15</v>
      </c>
      <c r="G295" s="763">
        <v>0</v>
      </c>
      <c r="H295" s="819">
        <v>223</v>
      </c>
      <c r="I295" s="763">
        <v>64</v>
      </c>
      <c r="J295" s="611">
        <v>0</v>
      </c>
      <c r="K295" s="763">
        <v>0</v>
      </c>
      <c r="L295" s="611">
        <v>0</v>
      </c>
      <c r="M295" s="763">
        <v>0</v>
      </c>
    </row>
    <row r="296" spans="1:13" ht="23.25" customHeight="1" thickBot="1">
      <c r="A296" s="820"/>
      <c r="B296" s="821" t="s">
        <v>838</v>
      </c>
      <c r="C296" s="763">
        <v>2422</v>
      </c>
      <c r="D296" s="819">
        <v>1101</v>
      </c>
      <c r="E296" s="763">
        <v>10285</v>
      </c>
      <c r="F296" s="819">
        <v>407</v>
      </c>
      <c r="G296" s="763">
        <v>0</v>
      </c>
      <c r="H296" s="819">
        <v>414</v>
      </c>
      <c r="I296" s="763">
        <v>0</v>
      </c>
      <c r="J296" s="611">
        <v>53</v>
      </c>
      <c r="K296" s="763">
        <v>0</v>
      </c>
      <c r="L296" s="611">
        <v>0</v>
      </c>
      <c r="M296" s="763">
        <v>99</v>
      </c>
    </row>
    <row r="297" spans="1:13" ht="23.25" customHeight="1" thickBot="1">
      <c r="A297" s="820"/>
      <c r="B297" s="821" t="s">
        <v>839</v>
      </c>
      <c r="C297" s="763">
        <v>4314</v>
      </c>
      <c r="D297" s="819">
        <v>591</v>
      </c>
      <c r="E297" s="763">
        <v>2328</v>
      </c>
      <c r="F297" s="819">
        <v>364</v>
      </c>
      <c r="G297" s="763">
        <v>92</v>
      </c>
      <c r="H297" s="819">
        <v>263</v>
      </c>
      <c r="I297" s="763">
        <v>12</v>
      </c>
      <c r="J297" s="611">
        <v>4</v>
      </c>
      <c r="K297" s="763">
        <v>6</v>
      </c>
      <c r="L297" s="611">
        <v>9</v>
      </c>
      <c r="M297" s="763">
        <v>66</v>
      </c>
    </row>
    <row r="298" spans="1:13" ht="23.25" customHeight="1" thickBot="1">
      <c r="A298" s="820"/>
      <c r="B298" s="821" t="s">
        <v>840</v>
      </c>
      <c r="C298" s="763">
        <v>778</v>
      </c>
      <c r="D298" s="819">
        <v>232</v>
      </c>
      <c r="E298" s="763">
        <v>9572</v>
      </c>
      <c r="F298" s="819">
        <v>634</v>
      </c>
      <c r="G298" s="763">
        <v>44</v>
      </c>
      <c r="H298" s="819">
        <v>299</v>
      </c>
      <c r="I298" s="763">
        <v>241</v>
      </c>
      <c r="J298" s="611">
        <v>0</v>
      </c>
      <c r="K298" s="763">
        <v>0</v>
      </c>
      <c r="L298" s="611">
        <v>0</v>
      </c>
      <c r="M298" s="763">
        <v>0</v>
      </c>
    </row>
    <row r="299" spans="1:13" ht="23.25" customHeight="1" thickBot="1">
      <c r="A299" s="820"/>
      <c r="B299" s="821" t="s">
        <v>841</v>
      </c>
      <c r="C299" s="763">
        <v>2355</v>
      </c>
      <c r="D299" s="819">
        <v>524</v>
      </c>
      <c r="E299" s="763">
        <v>2147</v>
      </c>
      <c r="F299" s="819">
        <v>235</v>
      </c>
      <c r="G299" s="763">
        <v>0</v>
      </c>
      <c r="H299" s="819">
        <v>321</v>
      </c>
      <c r="I299" s="763">
        <v>0</v>
      </c>
      <c r="J299" s="611">
        <v>21</v>
      </c>
      <c r="K299" s="763">
        <v>0</v>
      </c>
      <c r="L299" s="611">
        <v>0</v>
      </c>
      <c r="M299" s="763">
        <v>7</v>
      </c>
    </row>
    <row r="300" spans="1:13" ht="23.25" customHeight="1" thickBot="1">
      <c r="A300" s="820"/>
      <c r="B300" s="821" t="s">
        <v>842</v>
      </c>
      <c r="C300" s="763">
        <v>1229</v>
      </c>
      <c r="D300" s="819">
        <v>433</v>
      </c>
      <c r="E300" s="763">
        <v>1810</v>
      </c>
      <c r="F300" s="819">
        <v>7</v>
      </c>
      <c r="G300" s="763">
        <v>2</v>
      </c>
      <c r="H300" s="819">
        <v>159</v>
      </c>
      <c r="I300" s="763">
        <v>0</v>
      </c>
      <c r="J300" s="611">
        <v>0</v>
      </c>
      <c r="K300" s="763">
        <v>10</v>
      </c>
      <c r="L300" s="611">
        <v>0</v>
      </c>
      <c r="M300" s="763">
        <v>32</v>
      </c>
    </row>
    <row r="301" spans="1:13" ht="23.25" customHeight="1" thickBot="1">
      <c r="A301" s="820"/>
      <c r="B301" s="821" t="s">
        <v>843</v>
      </c>
      <c r="C301" s="763">
        <v>814</v>
      </c>
      <c r="D301" s="819">
        <v>1584</v>
      </c>
      <c r="E301" s="763">
        <v>4980</v>
      </c>
      <c r="F301" s="819">
        <v>0</v>
      </c>
      <c r="G301" s="763">
        <v>0</v>
      </c>
      <c r="H301" s="819">
        <v>151</v>
      </c>
      <c r="I301" s="763">
        <v>0</v>
      </c>
      <c r="J301" s="611">
        <v>0</v>
      </c>
      <c r="K301" s="763">
        <v>0</v>
      </c>
      <c r="L301" s="611">
        <v>0</v>
      </c>
      <c r="M301" s="763">
        <v>0</v>
      </c>
    </row>
    <row r="302" spans="1:13" ht="23.25" customHeight="1" thickBot="1">
      <c r="A302" s="820"/>
      <c r="B302" s="821" t="s">
        <v>845</v>
      </c>
      <c r="C302" s="763">
        <v>2571</v>
      </c>
      <c r="D302" s="819">
        <v>201</v>
      </c>
      <c r="E302" s="763">
        <v>6013</v>
      </c>
      <c r="F302" s="819">
        <v>156</v>
      </c>
      <c r="G302" s="763">
        <v>2</v>
      </c>
      <c r="H302" s="819">
        <v>0</v>
      </c>
      <c r="I302" s="763">
        <v>0</v>
      </c>
      <c r="J302" s="611">
        <v>70</v>
      </c>
      <c r="K302" s="763">
        <v>0</v>
      </c>
      <c r="L302" s="611">
        <v>0</v>
      </c>
      <c r="M302" s="763">
        <v>0</v>
      </c>
    </row>
    <row r="303" spans="1:13" ht="23.25" customHeight="1" thickBot="1">
      <c r="A303" s="820"/>
      <c r="B303" s="821" t="s">
        <v>846</v>
      </c>
      <c r="C303" s="763">
        <v>2801</v>
      </c>
      <c r="D303" s="819">
        <v>274</v>
      </c>
      <c r="E303" s="763">
        <v>3251</v>
      </c>
      <c r="F303" s="819">
        <v>0</v>
      </c>
      <c r="G303" s="763">
        <v>0</v>
      </c>
      <c r="H303" s="819">
        <v>138</v>
      </c>
      <c r="I303" s="763">
        <v>0</v>
      </c>
      <c r="J303" s="611">
        <v>43</v>
      </c>
      <c r="K303" s="763">
        <v>0</v>
      </c>
      <c r="L303" s="611">
        <v>0</v>
      </c>
      <c r="M303" s="763">
        <v>0</v>
      </c>
    </row>
    <row r="304" spans="1:13" ht="23.25" customHeight="1" thickBot="1">
      <c r="A304" s="820"/>
      <c r="B304" s="821" t="s">
        <v>847</v>
      </c>
      <c r="C304" s="763">
        <v>5833</v>
      </c>
      <c r="D304" s="819">
        <v>612</v>
      </c>
      <c r="E304" s="763">
        <v>11166</v>
      </c>
      <c r="F304" s="819">
        <v>1590</v>
      </c>
      <c r="G304" s="763">
        <v>12</v>
      </c>
      <c r="H304" s="819">
        <v>662</v>
      </c>
      <c r="I304" s="763">
        <v>0</v>
      </c>
      <c r="J304" s="611">
        <v>0</v>
      </c>
      <c r="K304" s="763">
        <v>0</v>
      </c>
      <c r="L304" s="611">
        <v>0</v>
      </c>
      <c r="M304" s="763">
        <v>0</v>
      </c>
    </row>
    <row r="305" spans="1:13" ht="23.25" customHeight="1" thickBot="1">
      <c r="A305" s="823"/>
      <c r="B305" s="821" t="s">
        <v>848</v>
      </c>
      <c r="C305" s="763">
        <v>8699</v>
      </c>
      <c r="D305" s="819">
        <v>645</v>
      </c>
      <c r="E305" s="763">
        <v>7969</v>
      </c>
      <c r="F305" s="819">
        <v>206</v>
      </c>
      <c r="G305" s="763">
        <v>0</v>
      </c>
      <c r="H305" s="819">
        <v>370</v>
      </c>
      <c r="I305" s="763">
        <v>0</v>
      </c>
      <c r="J305" s="611">
        <v>133</v>
      </c>
      <c r="K305" s="763">
        <v>0</v>
      </c>
      <c r="L305" s="611">
        <v>0</v>
      </c>
      <c r="M305" s="763">
        <v>0</v>
      </c>
    </row>
    <row r="306" spans="1:13" ht="23.25" customHeight="1" thickBot="1">
      <c r="A306" s="824" t="s">
        <v>226</v>
      </c>
      <c r="B306" s="821" t="s">
        <v>852</v>
      </c>
      <c r="C306" s="763">
        <v>4971</v>
      </c>
      <c r="D306" s="819">
        <v>7235</v>
      </c>
      <c r="E306" s="763">
        <v>5568</v>
      </c>
      <c r="F306" s="819">
        <v>73</v>
      </c>
      <c r="G306" s="763">
        <v>0</v>
      </c>
      <c r="H306" s="819">
        <v>928</v>
      </c>
      <c r="I306" s="763">
        <v>1066</v>
      </c>
      <c r="J306" s="611">
        <v>0</v>
      </c>
      <c r="K306" s="763">
        <v>0</v>
      </c>
      <c r="L306" s="611">
        <v>13</v>
      </c>
      <c r="M306" s="763">
        <v>0</v>
      </c>
    </row>
    <row r="307" spans="1:13" ht="23.25" customHeight="1" thickBot="1">
      <c r="A307" s="820"/>
      <c r="B307" s="821" t="s">
        <v>855</v>
      </c>
      <c r="C307" s="763">
        <v>4959</v>
      </c>
      <c r="D307" s="819">
        <v>2346</v>
      </c>
      <c r="E307" s="763">
        <v>5265</v>
      </c>
      <c r="F307" s="819">
        <v>22</v>
      </c>
      <c r="G307" s="763">
        <v>64</v>
      </c>
      <c r="H307" s="819">
        <v>1190</v>
      </c>
      <c r="I307" s="763">
        <v>1199</v>
      </c>
      <c r="J307" s="611">
        <v>23</v>
      </c>
      <c r="K307" s="763">
        <v>0</v>
      </c>
      <c r="L307" s="611">
        <v>0</v>
      </c>
      <c r="M307" s="763">
        <v>0</v>
      </c>
    </row>
    <row r="308" spans="1:13" ht="23.25" customHeight="1" thickBot="1">
      <c r="A308" s="820"/>
      <c r="B308" s="821" t="s">
        <v>856</v>
      </c>
      <c r="C308" s="763">
        <v>265</v>
      </c>
      <c r="D308" s="819">
        <v>428</v>
      </c>
      <c r="E308" s="763">
        <v>180</v>
      </c>
      <c r="F308" s="819">
        <v>0</v>
      </c>
      <c r="G308" s="763">
        <v>1</v>
      </c>
      <c r="H308" s="819">
        <v>549</v>
      </c>
      <c r="I308" s="763">
        <v>12</v>
      </c>
      <c r="J308" s="611">
        <v>1</v>
      </c>
      <c r="K308" s="763">
        <v>0</v>
      </c>
      <c r="L308" s="611">
        <v>4</v>
      </c>
      <c r="M308" s="763">
        <v>49</v>
      </c>
    </row>
    <row r="309" spans="1:13" ht="23.25" customHeight="1" thickBot="1">
      <c r="A309" s="820"/>
      <c r="B309" s="821" t="s">
        <v>1184</v>
      </c>
      <c r="C309" s="763">
        <v>2529</v>
      </c>
      <c r="D309" s="819">
        <v>2195</v>
      </c>
      <c r="E309" s="763">
        <v>4769</v>
      </c>
      <c r="F309" s="819">
        <v>301</v>
      </c>
      <c r="G309" s="763">
        <v>0</v>
      </c>
      <c r="H309" s="819">
        <v>0</v>
      </c>
      <c r="I309" s="763">
        <v>0</v>
      </c>
      <c r="J309" s="611">
        <v>0</v>
      </c>
      <c r="K309" s="763">
        <v>0</v>
      </c>
      <c r="L309" s="611">
        <v>0</v>
      </c>
      <c r="M309" s="763">
        <v>0</v>
      </c>
    </row>
    <row r="310" spans="1:13" ht="23.25" customHeight="1" thickBot="1">
      <c r="A310" s="820"/>
      <c r="B310" s="821" t="s">
        <v>858</v>
      </c>
      <c r="C310" s="763">
        <v>2255</v>
      </c>
      <c r="D310" s="819">
        <v>944</v>
      </c>
      <c r="E310" s="763">
        <v>1825</v>
      </c>
      <c r="F310" s="819">
        <v>409</v>
      </c>
      <c r="G310" s="763">
        <v>0</v>
      </c>
      <c r="H310" s="819">
        <v>462</v>
      </c>
      <c r="I310" s="763">
        <v>450</v>
      </c>
      <c r="J310" s="611">
        <v>83</v>
      </c>
      <c r="K310" s="763">
        <v>0</v>
      </c>
      <c r="L310" s="611">
        <v>0</v>
      </c>
      <c r="M310" s="763">
        <v>0</v>
      </c>
    </row>
    <row r="311" spans="1:13" ht="23.25" customHeight="1" thickBot="1">
      <c r="A311" s="820"/>
      <c r="B311" s="821" t="s">
        <v>859</v>
      </c>
      <c r="C311" s="763">
        <v>2962</v>
      </c>
      <c r="D311" s="819">
        <v>65</v>
      </c>
      <c r="E311" s="763">
        <v>6338</v>
      </c>
      <c r="F311" s="819">
        <v>596</v>
      </c>
      <c r="G311" s="763">
        <v>1296</v>
      </c>
      <c r="H311" s="819">
        <v>31</v>
      </c>
      <c r="I311" s="763">
        <v>0</v>
      </c>
      <c r="J311" s="611">
        <v>0</v>
      </c>
      <c r="K311" s="763">
        <v>0</v>
      </c>
      <c r="L311" s="611">
        <v>0</v>
      </c>
      <c r="M311" s="763">
        <v>0</v>
      </c>
    </row>
    <row r="312" spans="1:13" ht="23.25" customHeight="1" thickBot="1">
      <c r="A312" s="823"/>
      <c r="B312" s="821" t="s">
        <v>860</v>
      </c>
      <c r="C312" s="763">
        <v>562</v>
      </c>
      <c r="D312" s="819">
        <v>228</v>
      </c>
      <c r="E312" s="763">
        <v>832</v>
      </c>
      <c r="F312" s="819">
        <v>0</v>
      </c>
      <c r="G312" s="763">
        <v>0</v>
      </c>
      <c r="H312" s="819">
        <v>0</v>
      </c>
      <c r="I312" s="763">
        <v>0</v>
      </c>
      <c r="J312" s="611">
        <v>0</v>
      </c>
      <c r="K312" s="763">
        <v>0</v>
      </c>
      <c r="L312" s="611">
        <v>0</v>
      </c>
      <c r="M312" s="763">
        <v>0</v>
      </c>
    </row>
    <row r="313" spans="1:13" ht="23.25" customHeight="1" thickBot="1">
      <c r="A313" s="824" t="s">
        <v>26</v>
      </c>
      <c r="B313" s="821" t="s">
        <v>861</v>
      </c>
      <c r="C313" s="763">
        <v>2968</v>
      </c>
      <c r="D313" s="819">
        <v>4854</v>
      </c>
      <c r="E313" s="763">
        <v>2056</v>
      </c>
      <c r="F313" s="819">
        <v>87</v>
      </c>
      <c r="G313" s="763">
        <v>6</v>
      </c>
      <c r="H313" s="819">
        <v>4863</v>
      </c>
      <c r="I313" s="763">
        <v>0</v>
      </c>
      <c r="J313" s="611">
        <v>289</v>
      </c>
      <c r="K313" s="763">
        <v>2</v>
      </c>
      <c r="L313" s="611">
        <v>0</v>
      </c>
      <c r="M313" s="763">
        <v>0</v>
      </c>
    </row>
    <row r="314" spans="1:13" ht="23.25" customHeight="1" thickBot="1">
      <c r="A314" s="820"/>
      <c r="B314" s="821" t="s">
        <v>862</v>
      </c>
      <c r="C314" s="763">
        <v>821</v>
      </c>
      <c r="D314" s="819">
        <v>1842</v>
      </c>
      <c r="E314" s="763">
        <v>478</v>
      </c>
      <c r="F314" s="819">
        <v>0</v>
      </c>
      <c r="G314" s="763">
        <v>0</v>
      </c>
      <c r="H314" s="819">
        <v>1518</v>
      </c>
      <c r="I314" s="763">
        <v>0</v>
      </c>
      <c r="J314" s="611">
        <v>101</v>
      </c>
      <c r="K314" s="763">
        <v>1</v>
      </c>
      <c r="L314" s="611">
        <v>2</v>
      </c>
      <c r="M314" s="763">
        <v>0</v>
      </c>
    </row>
    <row r="315" spans="1:13" ht="23.25" customHeight="1" thickBot="1">
      <c r="A315" s="820"/>
      <c r="B315" s="821" t="s">
        <v>863</v>
      </c>
      <c r="C315" s="763">
        <v>44</v>
      </c>
      <c r="D315" s="819">
        <v>666</v>
      </c>
      <c r="E315" s="763">
        <v>203</v>
      </c>
      <c r="F315" s="819">
        <v>0</v>
      </c>
      <c r="G315" s="763">
        <v>41</v>
      </c>
      <c r="H315" s="819">
        <v>50</v>
      </c>
      <c r="I315" s="763">
        <v>0</v>
      </c>
      <c r="J315" s="611">
        <v>0</v>
      </c>
      <c r="K315" s="763">
        <v>0</v>
      </c>
      <c r="L315" s="611">
        <v>0</v>
      </c>
      <c r="M315" s="763">
        <v>0</v>
      </c>
    </row>
    <row r="316" spans="1:13" ht="23.25" customHeight="1" thickBot="1">
      <c r="A316" s="820"/>
      <c r="B316" s="821" t="s">
        <v>864</v>
      </c>
      <c r="C316" s="763">
        <v>1204</v>
      </c>
      <c r="D316" s="819">
        <v>140</v>
      </c>
      <c r="E316" s="763">
        <v>364</v>
      </c>
      <c r="F316" s="819">
        <v>90</v>
      </c>
      <c r="G316" s="763">
        <v>30</v>
      </c>
      <c r="H316" s="819">
        <v>98</v>
      </c>
      <c r="I316" s="763">
        <v>65</v>
      </c>
      <c r="J316" s="611">
        <v>127</v>
      </c>
      <c r="K316" s="763">
        <v>0</v>
      </c>
      <c r="L316" s="611">
        <v>0</v>
      </c>
      <c r="M316" s="763">
        <v>0</v>
      </c>
    </row>
    <row r="317" spans="1:13" ht="23.25" customHeight="1" thickBot="1">
      <c r="A317" s="820"/>
      <c r="B317" s="821" t="s">
        <v>866</v>
      </c>
      <c r="C317" s="763">
        <v>1222</v>
      </c>
      <c r="D317" s="819">
        <v>1878</v>
      </c>
      <c r="E317" s="763">
        <v>1398</v>
      </c>
      <c r="F317" s="819">
        <v>12</v>
      </c>
      <c r="G317" s="763">
        <v>18</v>
      </c>
      <c r="H317" s="819">
        <v>342</v>
      </c>
      <c r="I317" s="763">
        <v>76</v>
      </c>
      <c r="J317" s="611">
        <v>52</v>
      </c>
      <c r="K317" s="763">
        <v>2</v>
      </c>
      <c r="L317" s="611">
        <v>9</v>
      </c>
      <c r="M317" s="763">
        <v>13</v>
      </c>
    </row>
    <row r="318" spans="1:13" ht="23.25" customHeight="1" thickBot="1">
      <c r="A318" s="820"/>
      <c r="B318" s="821" t="s">
        <v>867</v>
      </c>
      <c r="C318" s="763">
        <v>173</v>
      </c>
      <c r="D318" s="819">
        <v>1330</v>
      </c>
      <c r="E318" s="763">
        <v>3707</v>
      </c>
      <c r="F318" s="819">
        <v>1</v>
      </c>
      <c r="G318" s="763">
        <v>4</v>
      </c>
      <c r="H318" s="819">
        <v>589</v>
      </c>
      <c r="I318" s="763">
        <v>67</v>
      </c>
      <c r="J318" s="611">
        <v>0</v>
      </c>
      <c r="K318" s="763">
        <v>0</v>
      </c>
      <c r="L318" s="611">
        <v>38</v>
      </c>
      <c r="M318" s="763">
        <v>0</v>
      </c>
    </row>
    <row r="319" spans="1:13" ht="23.25" customHeight="1" thickBot="1">
      <c r="A319" s="820"/>
      <c r="B319" s="821" t="s">
        <v>868</v>
      </c>
      <c r="C319" s="763">
        <v>3686</v>
      </c>
      <c r="D319" s="819">
        <v>2228</v>
      </c>
      <c r="E319" s="763">
        <v>5115</v>
      </c>
      <c r="F319" s="819">
        <v>469</v>
      </c>
      <c r="G319" s="763">
        <v>175</v>
      </c>
      <c r="H319" s="819">
        <v>825</v>
      </c>
      <c r="I319" s="763">
        <v>43</v>
      </c>
      <c r="J319" s="611">
        <v>0</v>
      </c>
      <c r="K319" s="763">
        <v>0</v>
      </c>
      <c r="L319" s="611">
        <v>0</v>
      </c>
      <c r="M319" s="763">
        <v>0</v>
      </c>
    </row>
    <row r="320" spans="1:13" ht="23.25" customHeight="1" thickBot="1">
      <c r="A320" s="823"/>
      <c r="B320" s="821" t="s">
        <v>869</v>
      </c>
      <c r="C320" s="763">
        <v>1628</v>
      </c>
      <c r="D320" s="819">
        <v>5359</v>
      </c>
      <c r="E320" s="763">
        <v>3255</v>
      </c>
      <c r="F320" s="819">
        <v>999</v>
      </c>
      <c r="G320" s="763">
        <v>11</v>
      </c>
      <c r="H320" s="819">
        <v>1974</v>
      </c>
      <c r="I320" s="763">
        <v>292</v>
      </c>
      <c r="J320" s="611">
        <v>197</v>
      </c>
      <c r="K320" s="763">
        <v>0</v>
      </c>
      <c r="L320" s="611">
        <v>0</v>
      </c>
      <c r="M320" s="763">
        <v>0</v>
      </c>
    </row>
    <row r="321" spans="1:13" ht="23.25" customHeight="1" thickBot="1">
      <c r="A321" s="824" t="s">
        <v>27</v>
      </c>
      <c r="B321" s="821" t="s">
        <v>870</v>
      </c>
      <c r="C321" s="763">
        <v>2147</v>
      </c>
      <c r="D321" s="819">
        <v>1380</v>
      </c>
      <c r="E321" s="763">
        <v>2305</v>
      </c>
      <c r="F321" s="819">
        <v>100</v>
      </c>
      <c r="G321" s="763">
        <v>85</v>
      </c>
      <c r="H321" s="819">
        <v>301</v>
      </c>
      <c r="I321" s="763">
        <v>174</v>
      </c>
      <c r="J321" s="611">
        <v>396</v>
      </c>
      <c r="K321" s="763">
        <v>0</v>
      </c>
      <c r="L321" s="611">
        <v>27</v>
      </c>
      <c r="M321" s="763">
        <v>2</v>
      </c>
    </row>
    <row r="322" spans="1:13" ht="23.25" customHeight="1" thickBot="1">
      <c r="A322" s="820"/>
      <c r="B322" s="821" t="s">
        <v>872</v>
      </c>
      <c r="C322" s="763">
        <v>1404</v>
      </c>
      <c r="D322" s="819">
        <v>1490</v>
      </c>
      <c r="E322" s="763">
        <v>3701</v>
      </c>
      <c r="F322" s="819">
        <v>20</v>
      </c>
      <c r="G322" s="763">
        <v>2</v>
      </c>
      <c r="H322" s="819">
        <v>121</v>
      </c>
      <c r="I322" s="763">
        <v>63</v>
      </c>
      <c r="J322" s="611">
        <v>150</v>
      </c>
      <c r="K322" s="763">
        <v>0</v>
      </c>
      <c r="L322" s="611">
        <v>71</v>
      </c>
      <c r="M322" s="763">
        <v>30</v>
      </c>
    </row>
    <row r="323" spans="1:13" ht="23.25" customHeight="1" thickBot="1">
      <c r="A323" s="820"/>
      <c r="B323" s="821" t="s">
        <v>874</v>
      </c>
      <c r="C323" s="763">
        <v>7870</v>
      </c>
      <c r="D323" s="819">
        <v>1274</v>
      </c>
      <c r="E323" s="763">
        <v>1679</v>
      </c>
      <c r="F323" s="819">
        <v>199</v>
      </c>
      <c r="G323" s="763">
        <v>0</v>
      </c>
      <c r="H323" s="819">
        <v>160</v>
      </c>
      <c r="I323" s="763">
        <v>154</v>
      </c>
      <c r="J323" s="611">
        <v>1</v>
      </c>
      <c r="K323" s="763">
        <v>0</v>
      </c>
      <c r="L323" s="611">
        <v>26</v>
      </c>
      <c r="M323" s="763">
        <v>0</v>
      </c>
    </row>
    <row r="324" spans="1:13" ht="23.25" customHeight="1" thickBot="1">
      <c r="A324" s="820"/>
      <c r="B324" s="821" t="s">
        <v>875</v>
      </c>
      <c r="C324" s="763">
        <v>3658</v>
      </c>
      <c r="D324" s="819">
        <v>1339</v>
      </c>
      <c r="E324" s="763">
        <v>2039</v>
      </c>
      <c r="F324" s="819">
        <v>73</v>
      </c>
      <c r="G324" s="763">
        <v>1</v>
      </c>
      <c r="H324" s="819">
        <v>56</v>
      </c>
      <c r="I324" s="763">
        <v>33</v>
      </c>
      <c r="J324" s="611">
        <v>20</v>
      </c>
      <c r="K324" s="763">
        <v>1</v>
      </c>
      <c r="L324" s="611">
        <v>38</v>
      </c>
      <c r="M324" s="763">
        <v>0</v>
      </c>
    </row>
    <row r="325" spans="1:13" ht="23.25" customHeight="1" thickBot="1">
      <c r="A325" s="823"/>
      <c r="B325" s="821" t="s">
        <v>876</v>
      </c>
      <c r="C325" s="763">
        <v>7</v>
      </c>
      <c r="D325" s="819">
        <v>26</v>
      </c>
      <c r="E325" s="763">
        <v>2</v>
      </c>
      <c r="F325" s="819">
        <v>0</v>
      </c>
      <c r="G325" s="763">
        <v>0</v>
      </c>
      <c r="H325" s="819">
        <v>3</v>
      </c>
      <c r="I325" s="763">
        <v>0</v>
      </c>
      <c r="J325" s="611">
        <v>0</v>
      </c>
      <c r="K325" s="763">
        <v>0</v>
      </c>
      <c r="L325" s="611">
        <v>0</v>
      </c>
      <c r="M325" s="763">
        <v>0</v>
      </c>
    </row>
    <row r="326" spans="1:13" ht="23.25" customHeight="1" thickBot="1">
      <c r="A326" s="824" t="s">
        <v>135</v>
      </c>
      <c r="B326" s="821" t="s">
        <v>878</v>
      </c>
      <c r="C326" s="763">
        <v>4546</v>
      </c>
      <c r="D326" s="819">
        <v>1280</v>
      </c>
      <c r="E326" s="763">
        <v>1582</v>
      </c>
      <c r="F326" s="819">
        <v>27</v>
      </c>
      <c r="G326" s="763">
        <v>0</v>
      </c>
      <c r="H326" s="819">
        <v>481</v>
      </c>
      <c r="I326" s="763">
        <v>515</v>
      </c>
      <c r="J326" s="611">
        <v>112</v>
      </c>
      <c r="K326" s="763">
        <v>0</v>
      </c>
      <c r="L326" s="611">
        <v>25</v>
      </c>
      <c r="M326" s="763">
        <v>95</v>
      </c>
    </row>
    <row r="327" spans="1:13" ht="23.25" customHeight="1" thickBot="1">
      <c r="A327" s="820"/>
      <c r="B327" s="821" t="s">
        <v>880</v>
      </c>
      <c r="C327" s="763">
        <v>1752</v>
      </c>
      <c r="D327" s="819">
        <v>2003</v>
      </c>
      <c r="E327" s="763">
        <v>6870</v>
      </c>
      <c r="F327" s="819">
        <v>596</v>
      </c>
      <c r="G327" s="763">
        <v>676</v>
      </c>
      <c r="H327" s="819">
        <v>644</v>
      </c>
      <c r="I327" s="763">
        <v>28</v>
      </c>
      <c r="J327" s="611">
        <v>1706</v>
      </c>
      <c r="K327" s="763">
        <v>0</v>
      </c>
      <c r="L327" s="611">
        <v>21</v>
      </c>
      <c r="M327" s="763">
        <v>222</v>
      </c>
    </row>
    <row r="328" spans="1:13" ht="23.25" customHeight="1" thickBot="1">
      <c r="A328" s="820"/>
      <c r="B328" s="821" t="s">
        <v>881</v>
      </c>
      <c r="C328" s="763">
        <v>2873</v>
      </c>
      <c r="D328" s="819">
        <v>3278</v>
      </c>
      <c r="E328" s="763">
        <v>516</v>
      </c>
      <c r="F328" s="819">
        <v>0</v>
      </c>
      <c r="G328" s="763">
        <v>0</v>
      </c>
      <c r="H328" s="819">
        <v>384</v>
      </c>
      <c r="I328" s="763">
        <v>158</v>
      </c>
      <c r="J328" s="611">
        <v>11</v>
      </c>
      <c r="K328" s="763">
        <v>0</v>
      </c>
      <c r="L328" s="611">
        <v>51</v>
      </c>
      <c r="M328" s="763">
        <v>94</v>
      </c>
    </row>
    <row r="329" spans="1:13" ht="23.25" customHeight="1" thickBot="1">
      <c r="A329" s="820"/>
      <c r="B329" s="821" t="s">
        <v>882</v>
      </c>
      <c r="C329" s="763">
        <v>1120</v>
      </c>
      <c r="D329" s="819">
        <v>762</v>
      </c>
      <c r="E329" s="763">
        <v>2434</v>
      </c>
      <c r="F329" s="819">
        <v>88</v>
      </c>
      <c r="G329" s="763">
        <v>2</v>
      </c>
      <c r="H329" s="819">
        <v>94</v>
      </c>
      <c r="I329" s="763">
        <v>1</v>
      </c>
      <c r="J329" s="611">
        <v>0</v>
      </c>
      <c r="K329" s="763">
        <v>0</v>
      </c>
      <c r="L329" s="611">
        <v>15</v>
      </c>
      <c r="M329" s="763">
        <v>8</v>
      </c>
    </row>
    <row r="330" spans="1:13" ht="23.25" customHeight="1" thickBot="1">
      <c r="A330" s="820"/>
      <c r="B330" s="821" t="s">
        <v>883</v>
      </c>
      <c r="C330" s="763">
        <v>5140</v>
      </c>
      <c r="D330" s="819">
        <v>2126</v>
      </c>
      <c r="E330" s="763">
        <v>2459</v>
      </c>
      <c r="F330" s="819">
        <v>800</v>
      </c>
      <c r="G330" s="763">
        <v>7</v>
      </c>
      <c r="H330" s="819">
        <v>254</v>
      </c>
      <c r="I330" s="763">
        <v>16</v>
      </c>
      <c r="J330" s="611">
        <v>0</v>
      </c>
      <c r="K330" s="763">
        <v>0</v>
      </c>
      <c r="L330" s="611">
        <v>6</v>
      </c>
      <c r="M330" s="763">
        <v>11</v>
      </c>
    </row>
    <row r="331" spans="1:13" ht="23.25" customHeight="1" thickBot="1">
      <c r="A331" s="820"/>
      <c r="B331" s="821" t="s">
        <v>884</v>
      </c>
      <c r="C331" s="763">
        <v>2158</v>
      </c>
      <c r="D331" s="819">
        <v>1670</v>
      </c>
      <c r="E331" s="763">
        <v>150</v>
      </c>
      <c r="F331" s="819">
        <v>723</v>
      </c>
      <c r="G331" s="763">
        <v>148</v>
      </c>
      <c r="H331" s="819">
        <v>930</v>
      </c>
      <c r="I331" s="763">
        <v>13</v>
      </c>
      <c r="J331" s="611">
        <v>0</v>
      </c>
      <c r="K331" s="763">
        <v>16</v>
      </c>
      <c r="L331" s="611">
        <v>2</v>
      </c>
      <c r="M331" s="763">
        <v>0</v>
      </c>
    </row>
    <row r="332" spans="1:13" ht="23.25" customHeight="1" thickBot="1">
      <c r="A332" s="820"/>
      <c r="B332" s="821" t="s">
        <v>885</v>
      </c>
      <c r="C332" s="763">
        <v>3027</v>
      </c>
      <c r="D332" s="819">
        <v>3627</v>
      </c>
      <c r="E332" s="763">
        <v>2563</v>
      </c>
      <c r="F332" s="819">
        <v>189</v>
      </c>
      <c r="G332" s="763">
        <v>205</v>
      </c>
      <c r="H332" s="819">
        <v>1068</v>
      </c>
      <c r="I332" s="763">
        <v>1048</v>
      </c>
      <c r="J332" s="611">
        <v>663</v>
      </c>
      <c r="K332" s="763">
        <v>0</v>
      </c>
      <c r="L332" s="611">
        <v>33</v>
      </c>
      <c r="M332" s="763">
        <v>6</v>
      </c>
    </row>
    <row r="333" spans="1:13" ht="23.25" customHeight="1" thickBot="1">
      <c r="A333" s="820"/>
      <c r="B333" s="821" t="s">
        <v>886</v>
      </c>
      <c r="C333" s="763">
        <v>2037</v>
      </c>
      <c r="D333" s="819">
        <v>603</v>
      </c>
      <c r="E333" s="763">
        <v>1312</v>
      </c>
      <c r="F333" s="819">
        <v>336</v>
      </c>
      <c r="G333" s="763">
        <v>17</v>
      </c>
      <c r="H333" s="819">
        <v>254</v>
      </c>
      <c r="I333" s="763">
        <v>254</v>
      </c>
      <c r="J333" s="611">
        <v>1</v>
      </c>
      <c r="K333" s="763">
        <v>1</v>
      </c>
      <c r="L333" s="611">
        <v>2</v>
      </c>
      <c r="M333" s="763">
        <v>0</v>
      </c>
    </row>
    <row r="334" spans="1:13" ht="23.25" customHeight="1" thickBot="1">
      <c r="A334" s="820"/>
      <c r="B334" s="821" t="s">
        <v>887</v>
      </c>
      <c r="C334" s="763">
        <v>1092</v>
      </c>
      <c r="D334" s="819">
        <v>1161</v>
      </c>
      <c r="E334" s="763">
        <v>2979</v>
      </c>
      <c r="F334" s="819">
        <v>322</v>
      </c>
      <c r="G334" s="763">
        <v>0</v>
      </c>
      <c r="H334" s="819">
        <v>382</v>
      </c>
      <c r="I334" s="763">
        <v>32</v>
      </c>
      <c r="J334" s="611">
        <v>0</v>
      </c>
      <c r="K334" s="763">
        <v>0</v>
      </c>
      <c r="L334" s="611">
        <v>1</v>
      </c>
      <c r="M334" s="763">
        <v>1</v>
      </c>
    </row>
    <row r="335" spans="1:13" ht="23.25" customHeight="1" thickBot="1">
      <c r="A335" s="820"/>
      <c r="B335" s="821" t="s">
        <v>888</v>
      </c>
      <c r="C335" s="763">
        <v>2674</v>
      </c>
      <c r="D335" s="819">
        <v>2179</v>
      </c>
      <c r="E335" s="763">
        <v>4140</v>
      </c>
      <c r="F335" s="819">
        <v>480</v>
      </c>
      <c r="G335" s="763">
        <v>57</v>
      </c>
      <c r="H335" s="819">
        <v>529</v>
      </c>
      <c r="I335" s="763">
        <v>341</v>
      </c>
      <c r="J335" s="611">
        <v>255</v>
      </c>
      <c r="K335" s="763">
        <v>57</v>
      </c>
      <c r="L335" s="611">
        <v>11</v>
      </c>
      <c r="M335" s="763">
        <v>64</v>
      </c>
    </row>
    <row r="336" spans="1:13" ht="23.25" customHeight="1" thickBot="1">
      <c r="A336" s="823"/>
      <c r="B336" s="821" t="s">
        <v>890</v>
      </c>
      <c r="C336" s="763">
        <v>5712</v>
      </c>
      <c r="D336" s="819">
        <v>2425</v>
      </c>
      <c r="E336" s="763">
        <v>5937</v>
      </c>
      <c r="F336" s="819">
        <v>2634</v>
      </c>
      <c r="G336" s="763">
        <v>21</v>
      </c>
      <c r="H336" s="819">
        <v>218</v>
      </c>
      <c r="I336" s="763">
        <v>110</v>
      </c>
      <c r="J336" s="611">
        <v>196</v>
      </c>
      <c r="K336" s="763">
        <v>22</v>
      </c>
      <c r="L336" s="611">
        <v>3</v>
      </c>
      <c r="M336" s="763">
        <v>10</v>
      </c>
    </row>
    <row r="337" ht="33.75" customHeight="1"/>
    <row r="338" ht="33.75" customHeight="1"/>
    <row r="339" ht="33.75" customHeight="1"/>
  </sheetData>
  <mergeCells count="33">
    <mergeCell ref="A313:A320"/>
    <mergeCell ref="A321:A325"/>
    <mergeCell ref="A326:A336"/>
    <mergeCell ref="A257:A260"/>
    <mergeCell ref="A261:A267"/>
    <mergeCell ref="A268:A278"/>
    <mergeCell ref="A279:A290"/>
    <mergeCell ref="A291:A305"/>
    <mergeCell ref="A306:A312"/>
    <mergeCell ref="A210:A217"/>
    <mergeCell ref="A218:A221"/>
    <mergeCell ref="A222:A224"/>
    <mergeCell ref="A225:A231"/>
    <mergeCell ref="A232:A247"/>
    <mergeCell ref="A248:A256"/>
    <mergeCell ref="A141:A144"/>
    <mergeCell ref="A145:A167"/>
    <mergeCell ref="A168:A173"/>
    <mergeCell ref="A174:A179"/>
    <mergeCell ref="A180:A187"/>
    <mergeCell ref="A188:A209"/>
    <mergeCell ref="A66:A68"/>
    <mergeCell ref="A69:A76"/>
    <mergeCell ref="A77:A110"/>
    <mergeCell ref="A111:A116"/>
    <mergeCell ref="A117:A120"/>
    <mergeCell ref="A121:A140"/>
    <mergeCell ref="A1:M1"/>
    <mergeCell ref="A4:A18"/>
    <mergeCell ref="A19:A27"/>
    <mergeCell ref="A28:A33"/>
    <mergeCell ref="A34:A57"/>
    <mergeCell ref="A58:A65"/>
  </mergeCells>
  <printOptions horizontalCentered="1"/>
  <pageMargins left="7.874015748031496E-2" right="0.23622047244094491" top="0.62992125984251968" bottom="0.39370078740157483" header="0.51181102362204722" footer="0.51181102362204722"/>
  <pageSetup paperSize="9" scale="53" fitToHeight="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AAD78-D006-4D23-A8B1-79CE27D0A878}">
  <sheetPr>
    <tabColor rgb="FF339933"/>
    <pageSetUpPr fitToPage="1"/>
  </sheetPr>
  <dimension ref="A1:O336"/>
  <sheetViews>
    <sheetView rightToLeft="1" view="pageBreakPreview" zoomScaleNormal="100" zoomScaleSheetLayoutView="100" workbookViewId="0">
      <selection sqref="A1:G1"/>
    </sheetView>
  </sheetViews>
  <sheetFormatPr defaultColWidth="10.5703125" defaultRowHeight="20.25" customHeight="1"/>
  <cols>
    <col min="1" max="1" width="26.85546875" style="839" customWidth="1"/>
    <col min="2" max="7" width="16.7109375" style="840" customWidth="1"/>
    <col min="8" max="8" width="10.5703125" style="288"/>
    <col min="9" max="16384" width="10.5703125" style="828"/>
  </cols>
  <sheetData>
    <row r="1" spans="1:8" ht="41.25" customHeight="1" thickBot="1">
      <c r="A1" s="827" t="s">
        <v>1185</v>
      </c>
      <c r="B1" s="827"/>
      <c r="C1" s="827"/>
      <c r="D1" s="827"/>
      <c r="E1" s="827"/>
      <c r="F1" s="827"/>
      <c r="G1" s="827"/>
    </row>
    <row r="2" spans="1:8" s="830" customFormat="1" ht="88.5" customHeight="1">
      <c r="A2" s="489" t="s">
        <v>1095</v>
      </c>
      <c r="B2" s="829" t="s">
        <v>1186</v>
      </c>
      <c r="C2" s="829" t="s">
        <v>1187</v>
      </c>
      <c r="D2" s="829" t="s">
        <v>1188</v>
      </c>
      <c r="E2" s="829" t="s">
        <v>1189</v>
      </c>
      <c r="F2" s="829" t="s">
        <v>1190</v>
      </c>
      <c r="G2" s="829" t="s">
        <v>1191</v>
      </c>
      <c r="H2" s="288"/>
    </row>
    <row r="3" spans="1:8" ht="20.25" customHeight="1" thickBot="1">
      <c r="A3" s="762" t="s">
        <v>1176</v>
      </c>
      <c r="B3" s="831">
        <v>3.3375459987971476</v>
      </c>
      <c r="C3" s="831">
        <v>5.7905932459743266</v>
      </c>
      <c r="D3" s="831">
        <v>1.8137566604845594</v>
      </c>
      <c r="E3" s="831">
        <v>1.2208489908558902</v>
      </c>
      <c r="F3" s="831">
        <v>1.2941682503765162</v>
      </c>
      <c r="G3" s="832">
        <v>2.2089100232856285</v>
      </c>
    </row>
    <row r="4" spans="1:8" s="804" customFormat="1" ht="20.25" customHeight="1" thickBot="1">
      <c r="A4" s="833" t="s">
        <v>261</v>
      </c>
      <c r="B4" s="834">
        <v>3.3257740859221867</v>
      </c>
      <c r="C4" s="835">
        <v>5.8174808084378222</v>
      </c>
      <c r="D4" s="834">
        <v>1.6293252595155709</v>
      </c>
      <c r="E4" s="835">
        <v>1.2264556547375318</v>
      </c>
      <c r="F4" s="834">
        <v>1.5749080882352942</v>
      </c>
      <c r="G4" s="835">
        <v>1.6489687292082502</v>
      </c>
      <c r="H4" s="288"/>
    </row>
    <row r="5" spans="1:8" s="804" customFormat="1" ht="20.25" customHeight="1" thickBot="1">
      <c r="A5" s="836" t="s">
        <v>262</v>
      </c>
      <c r="B5" s="837">
        <v>3.3031684880284802</v>
      </c>
      <c r="C5" s="838">
        <v>6.4363747188961797</v>
      </c>
      <c r="D5" s="834">
        <v>1.1191388970805072</v>
      </c>
      <c r="E5" s="838">
        <v>1.1414215653521842</v>
      </c>
      <c r="F5" s="834">
        <v>1.1880690070494881</v>
      </c>
      <c r="G5" s="838">
        <v>1.5568328319724967</v>
      </c>
      <c r="H5" s="288"/>
    </row>
    <row r="6" spans="1:8" s="804" customFormat="1" ht="20.25" customHeight="1" thickBot="1">
      <c r="A6" s="836" t="s">
        <v>13</v>
      </c>
      <c r="B6" s="837">
        <v>3.4762299974003179</v>
      </c>
      <c r="C6" s="838">
        <v>5.499160071070909</v>
      </c>
      <c r="D6" s="834">
        <v>2</v>
      </c>
      <c r="E6" s="838">
        <v>1.1536752211232626</v>
      </c>
      <c r="F6" s="834">
        <v>1.1587492483463619</v>
      </c>
      <c r="G6" s="838">
        <v>1.8659008776458441</v>
      </c>
      <c r="H6" s="288"/>
    </row>
    <row r="7" spans="1:8" s="804" customFormat="1" ht="20.25" customHeight="1" thickBot="1">
      <c r="A7" s="836" t="s">
        <v>14</v>
      </c>
      <c r="B7" s="837">
        <v>3.3473153783589562</v>
      </c>
      <c r="C7" s="838">
        <v>5.2377462755298891</v>
      </c>
      <c r="D7" s="834">
        <v>2.031279226852333</v>
      </c>
      <c r="E7" s="838">
        <v>1.1540901800035643</v>
      </c>
      <c r="F7" s="834">
        <v>1.2549305410952791</v>
      </c>
      <c r="G7" s="838">
        <v>2.2533895691790429</v>
      </c>
      <c r="H7" s="288"/>
    </row>
    <row r="8" spans="1:8" s="804" customFormat="1" ht="20.25" customHeight="1" thickBot="1">
      <c r="A8" s="836" t="s">
        <v>33</v>
      </c>
      <c r="B8" s="837">
        <v>3.2425442690391497</v>
      </c>
      <c r="C8" s="838">
        <v>5.5818860708989213</v>
      </c>
      <c r="D8" s="834">
        <v>1.0351351351351352</v>
      </c>
      <c r="E8" s="838">
        <v>1.1186278037663429</v>
      </c>
      <c r="F8" s="834">
        <v>1.2491490810074881</v>
      </c>
      <c r="G8" s="838">
        <v>6.4061805695819025</v>
      </c>
      <c r="H8" s="288"/>
    </row>
    <row r="9" spans="1:8" s="804" customFormat="1" ht="20.25" customHeight="1" thickBot="1">
      <c r="A9" s="836" t="s">
        <v>15</v>
      </c>
      <c r="B9" s="837">
        <v>3.1768032056990205</v>
      </c>
      <c r="C9" s="838">
        <v>6.9466648163567397</v>
      </c>
      <c r="D9" s="834" t="s">
        <v>286</v>
      </c>
      <c r="E9" s="838">
        <v>1.382014121144556</v>
      </c>
      <c r="F9" s="834" t="s">
        <v>286</v>
      </c>
      <c r="G9" s="838" t="s">
        <v>286</v>
      </c>
      <c r="H9" s="288"/>
    </row>
    <row r="10" spans="1:8" s="804" customFormat="1" ht="20.25" customHeight="1" thickBot="1">
      <c r="A10" s="836" t="s">
        <v>16</v>
      </c>
      <c r="B10" s="837">
        <v>3.2415439965664214</v>
      </c>
      <c r="C10" s="838">
        <v>5.424324967386756</v>
      </c>
      <c r="D10" s="834">
        <v>2.0335570469798658</v>
      </c>
      <c r="E10" s="838">
        <v>1.1739995207284928</v>
      </c>
      <c r="F10" s="834">
        <v>1.8502744967559475</v>
      </c>
      <c r="G10" s="838">
        <v>1.8714242697982535</v>
      </c>
      <c r="H10" s="288"/>
    </row>
    <row r="11" spans="1:8" s="804" customFormat="1" ht="20.25" customHeight="1" thickBot="1">
      <c r="A11" s="836" t="s">
        <v>491</v>
      </c>
      <c r="B11" s="837">
        <v>3.2889470679815296</v>
      </c>
      <c r="C11" s="838">
        <v>6.7171117224353756</v>
      </c>
      <c r="D11" s="834">
        <v>2.6020930410205483</v>
      </c>
      <c r="E11" s="838">
        <v>1.2006263623380853</v>
      </c>
      <c r="F11" s="834">
        <v>1.2158923325243565</v>
      </c>
      <c r="G11" s="838">
        <v>1.7897214845604177</v>
      </c>
      <c r="H11" s="288"/>
    </row>
    <row r="12" spans="1:8" s="804" customFormat="1" ht="20.25" customHeight="1" thickBot="1">
      <c r="A12" s="836" t="s">
        <v>263</v>
      </c>
      <c r="B12" s="837">
        <v>3.4683698366416422</v>
      </c>
      <c r="C12" s="838">
        <v>5.5319002972787557</v>
      </c>
      <c r="D12" s="834">
        <v>1.0034562211981566</v>
      </c>
      <c r="E12" s="838">
        <v>1.1357277093338902</v>
      </c>
      <c r="F12" s="834">
        <v>1.2939258051365674</v>
      </c>
      <c r="G12" s="838">
        <v>1.3005440505440506</v>
      </c>
      <c r="H12" s="288"/>
    </row>
    <row r="13" spans="1:8" s="804" customFormat="1" ht="20.25" customHeight="1" thickBot="1">
      <c r="A13" s="836" t="s">
        <v>217</v>
      </c>
      <c r="B13" s="837">
        <v>3.6055958861181163</v>
      </c>
      <c r="C13" s="838">
        <v>6.3062984736827579</v>
      </c>
      <c r="D13" s="834">
        <v>2.0242354298903633</v>
      </c>
      <c r="E13" s="838">
        <v>1.3277281789026609</v>
      </c>
      <c r="F13" s="834">
        <v>1.2828968993097403</v>
      </c>
      <c r="G13" s="838" t="s">
        <v>286</v>
      </c>
      <c r="H13" s="288"/>
    </row>
    <row r="14" spans="1:8" s="804" customFormat="1" ht="20.25" customHeight="1" thickBot="1">
      <c r="A14" s="836" t="s">
        <v>30</v>
      </c>
      <c r="B14" s="837">
        <v>3.6520259469812761</v>
      </c>
      <c r="C14" s="838">
        <v>5.5215235191946404</v>
      </c>
      <c r="D14" s="834">
        <v>1.0817786864298493</v>
      </c>
      <c r="E14" s="838">
        <v>1.2120416457372483</v>
      </c>
      <c r="F14" s="834">
        <v>1.6761748274728887</v>
      </c>
      <c r="G14" s="838">
        <v>2.6495603775106882</v>
      </c>
      <c r="H14" s="288"/>
    </row>
    <row r="15" spans="1:8" s="804" customFormat="1" ht="20.25" customHeight="1" thickBot="1">
      <c r="A15" s="836" t="s">
        <v>219</v>
      </c>
      <c r="B15" s="837">
        <v>3.2689861976953951</v>
      </c>
      <c r="C15" s="838">
        <v>4.72176440062273</v>
      </c>
      <c r="D15" s="834" t="s">
        <v>286</v>
      </c>
      <c r="E15" s="838">
        <v>1.3029378531073446</v>
      </c>
      <c r="F15" s="834">
        <v>1.2988138686131387</v>
      </c>
      <c r="G15" s="838" t="s">
        <v>286</v>
      </c>
      <c r="H15" s="288"/>
    </row>
    <row r="16" spans="1:8" s="804" customFormat="1" ht="20.25" customHeight="1" thickBot="1">
      <c r="A16" s="836" t="s">
        <v>17</v>
      </c>
      <c r="B16" s="837">
        <v>3.3755054480680582</v>
      </c>
      <c r="C16" s="838">
        <v>6.0198688183237898</v>
      </c>
      <c r="D16" s="834" t="s">
        <v>286</v>
      </c>
      <c r="E16" s="838">
        <v>1.2333127185873922</v>
      </c>
      <c r="F16" s="834">
        <v>1.1126381029372137</v>
      </c>
      <c r="G16" s="838">
        <v>2.9493418066273263</v>
      </c>
      <c r="H16" s="288"/>
    </row>
    <row r="17" spans="1:15" s="804" customFormat="1" ht="20.25" customHeight="1" thickBot="1">
      <c r="A17" s="836" t="s">
        <v>18</v>
      </c>
      <c r="B17" s="837">
        <v>3.0932368084859276</v>
      </c>
      <c r="C17" s="838">
        <v>4.7402992749524344</v>
      </c>
      <c r="D17" s="834" t="s">
        <v>286</v>
      </c>
      <c r="E17" s="838">
        <v>1.4082630752947187</v>
      </c>
      <c r="F17" s="834">
        <v>1.1828481784905003</v>
      </c>
      <c r="G17" s="838" t="s">
        <v>286</v>
      </c>
      <c r="H17" s="288"/>
    </row>
    <row r="18" spans="1:15" s="804" customFormat="1" ht="20.25" customHeight="1" thickBot="1">
      <c r="A18" s="836" t="s">
        <v>19</v>
      </c>
      <c r="B18" s="837">
        <v>3.3450249135328955</v>
      </c>
      <c r="C18" s="838">
        <v>4.9861224120784735</v>
      </c>
      <c r="D18" s="834">
        <v>1.441025641025641</v>
      </c>
      <c r="E18" s="838">
        <v>1.2180781894142712</v>
      </c>
      <c r="F18" s="834">
        <v>1.3813492063492063</v>
      </c>
      <c r="G18" s="838">
        <v>1.94989512934048</v>
      </c>
      <c r="H18" s="288"/>
    </row>
    <row r="19" spans="1:15" s="804" customFormat="1" ht="20.25" customHeight="1" thickBot="1">
      <c r="A19" s="836" t="s">
        <v>264</v>
      </c>
      <c r="B19" s="837">
        <v>3.2968645481950043</v>
      </c>
      <c r="C19" s="838">
        <v>4.7433549251731071</v>
      </c>
      <c r="D19" s="834">
        <v>1.2727272727272727</v>
      </c>
      <c r="E19" s="838">
        <v>1.2107572890095724</v>
      </c>
      <c r="F19" s="834">
        <v>1.2224798898470903</v>
      </c>
      <c r="G19" s="838">
        <v>2.0298158834844737</v>
      </c>
      <c r="H19" s="288"/>
    </row>
    <row r="20" spans="1:15" s="804" customFormat="1" ht="20.25" customHeight="1" thickBot="1">
      <c r="A20" s="836" t="s">
        <v>20</v>
      </c>
      <c r="B20" s="837">
        <v>3.1031390251698587</v>
      </c>
      <c r="C20" s="838">
        <v>6.1837658944434768</v>
      </c>
      <c r="D20" s="834">
        <v>1.4820974820974822</v>
      </c>
      <c r="E20" s="838">
        <v>1.2758690283977585</v>
      </c>
      <c r="F20" s="834">
        <v>1.16271050521251</v>
      </c>
      <c r="G20" s="838">
        <v>1.9392409187164033</v>
      </c>
      <c r="H20" s="288"/>
    </row>
    <row r="21" spans="1:15" s="804" customFormat="1" ht="20.25" customHeight="1" thickBot="1">
      <c r="A21" s="836" t="s">
        <v>21</v>
      </c>
      <c r="B21" s="837">
        <v>3.2513082125440045</v>
      </c>
      <c r="C21" s="838">
        <v>4.5251300950017592</v>
      </c>
      <c r="D21" s="834">
        <v>1.0535583272193689</v>
      </c>
      <c r="E21" s="838">
        <v>1.337325384198472</v>
      </c>
      <c r="F21" s="834">
        <v>1.2662337662337662</v>
      </c>
      <c r="G21" s="838">
        <v>2.3731001206272619</v>
      </c>
      <c r="H21" s="288"/>
    </row>
    <row r="22" spans="1:15" s="804" customFormat="1" ht="20.25" customHeight="1" thickBot="1">
      <c r="A22" s="836" t="s">
        <v>22</v>
      </c>
      <c r="B22" s="837">
        <v>3.3135157196442107</v>
      </c>
      <c r="C22" s="838">
        <v>4.8708960607955367</v>
      </c>
      <c r="D22" s="834">
        <v>1.0763430725730443</v>
      </c>
      <c r="E22" s="838">
        <v>1.2135127678489317</v>
      </c>
      <c r="F22" s="834">
        <v>1.1924016282225238</v>
      </c>
      <c r="G22" s="838">
        <v>1.3375928677563149</v>
      </c>
      <c r="H22" s="288"/>
    </row>
    <row r="23" spans="1:15" s="804" customFormat="1" ht="20.25" customHeight="1" thickBot="1">
      <c r="A23" s="836" t="s">
        <v>750</v>
      </c>
      <c r="B23" s="837">
        <v>3.7210977619747316</v>
      </c>
      <c r="C23" s="838">
        <v>7.7442327685520809</v>
      </c>
      <c r="D23" s="834" t="s">
        <v>286</v>
      </c>
      <c r="E23" s="838">
        <v>1.3444831451677477</v>
      </c>
      <c r="F23" s="834">
        <v>1.1652385032847759</v>
      </c>
      <c r="G23" s="838">
        <v>1.5633375877472877</v>
      </c>
      <c r="H23" s="288"/>
    </row>
    <row r="24" spans="1:15" s="804" customFormat="1" ht="20.25" customHeight="1" thickBot="1">
      <c r="A24" s="836" t="s">
        <v>222</v>
      </c>
      <c r="B24" s="837">
        <v>3.2366389303747956</v>
      </c>
      <c r="C24" s="838">
        <v>5.2247168546461715</v>
      </c>
      <c r="D24" s="834">
        <v>1.8</v>
      </c>
      <c r="E24" s="838">
        <v>1.2008384645617713</v>
      </c>
      <c r="F24" s="834">
        <v>1.1401869158878504</v>
      </c>
      <c r="G24" s="838">
        <v>1.6937113066145324</v>
      </c>
      <c r="H24" s="288"/>
    </row>
    <row r="25" spans="1:15" s="804" customFormat="1" ht="20.25" customHeight="1" thickBot="1">
      <c r="A25" s="836" t="s">
        <v>223</v>
      </c>
      <c r="B25" s="837">
        <v>3.3637958435809958</v>
      </c>
      <c r="C25" s="838">
        <v>5.3863458398334352</v>
      </c>
      <c r="D25" s="834">
        <v>1.0575155647791283</v>
      </c>
      <c r="E25" s="838">
        <v>1.2170564216778026</v>
      </c>
      <c r="F25" s="834">
        <v>1.1706511292647765</v>
      </c>
      <c r="G25" s="838">
        <v>1.9041420118343195</v>
      </c>
      <c r="H25" s="288"/>
    </row>
    <row r="26" spans="1:15" s="804" customFormat="1" ht="20.25" customHeight="1" thickBot="1">
      <c r="A26" s="836" t="s">
        <v>224</v>
      </c>
      <c r="B26" s="837">
        <v>2.7990281381371962</v>
      </c>
      <c r="C26" s="838">
        <v>5.2056629834254142</v>
      </c>
      <c r="D26" s="834">
        <v>2.0196078431372548</v>
      </c>
      <c r="E26" s="838">
        <v>1.1869974142585173</v>
      </c>
      <c r="F26" s="834">
        <v>1.0454470607607442</v>
      </c>
      <c r="G26" s="838">
        <v>1.6371506750998071</v>
      </c>
      <c r="H26" s="288"/>
    </row>
    <row r="27" spans="1:15" s="804" customFormat="1" ht="20.25" customHeight="1" thickBot="1">
      <c r="A27" s="836" t="s">
        <v>1100</v>
      </c>
      <c r="B27" s="837">
        <v>3.441781579529533</v>
      </c>
      <c r="C27" s="838">
        <v>4.9689415297867123</v>
      </c>
      <c r="D27" s="834">
        <v>2.971023427866831</v>
      </c>
      <c r="E27" s="838">
        <v>1.1547356532028183</v>
      </c>
      <c r="F27" s="834">
        <v>1.4017346870167418</v>
      </c>
      <c r="G27" s="838">
        <v>1.7124176482331803</v>
      </c>
      <c r="H27" s="288"/>
    </row>
    <row r="28" spans="1:15" s="804" customFormat="1" ht="20.25" customHeight="1" thickBot="1">
      <c r="A28" s="836" t="s">
        <v>132</v>
      </c>
      <c r="B28" s="837">
        <v>3.5331473912401159</v>
      </c>
      <c r="C28" s="838">
        <v>5.5950183111205698</v>
      </c>
      <c r="D28" s="834">
        <v>2.1852861035422344</v>
      </c>
      <c r="E28" s="838">
        <v>1.3234621290464104</v>
      </c>
      <c r="F28" s="834">
        <v>1.191588785046729</v>
      </c>
      <c r="G28" s="838">
        <v>3.4894721661378711</v>
      </c>
      <c r="H28" s="288"/>
    </row>
    <row r="29" spans="1:15" s="804" customFormat="1" ht="20.25" customHeight="1" thickBot="1">
      <c r="A29" s="836" t="s">
        <v>23</v>
      </c>
      <c r="B29" s="837">
        <v>3.9915209033029835</v>
      </c>
      <c r="C29" s="838">
        <v>6.3759760414455453</v>
      </c>
      <c r="D29" s="834">
        <v>1.6340018231540565</v>
      </c>
      <c r="E29" s="838">
        <v>1.2675623052959502</v>
      </c>
      <c r="F29" s="834">
        <v>1.3055555555555556</v>
      </c>
      <c r="G29" s="838">
        <v>1.5301694128568113</v>
      </c>
      <c r="H29" s="288"/>
    </row>
    <row r="30" spans="1:15" s="804" customFormat="1" ht="20.25" customHeight="1" thickBot="1">
      <c r="A30" s="836" t="s">
        <v>24</v>
      </c>
      <c r="B30" s="837">
        <v>2.9206636404286104</v>
      </c>
      <c r="C30" s="838">
        <v>5.4378203877467763</v>
      </c>
      <c r="D30" s="834">
        <v>2.3394255874673631</v>
      </c>
      <c r="E30" s="838">
        <v>1.1445522032491584</v>
      </c>
      <c r="F30" s="834">
        <v>1.2193053311793214</v>
      </c>
      <c r="G30" s="838">
        <v>1.2708110992529349</v>
      </c>
      <c r="H30" s="288"/>
    </row>
    <row r="31" spans="1:15" s="804" customFormat="1" ht="20.25" customHeight="1" thickBot="1">
      <c r="A31" s="836" t="s">
        <v>25</v>
      </c>
      <c r="B31" s="837">
        <v>3.6894346342995425</v>
      </c>
      <c r="C31" s="838">
        <v>6.4675842939915693</v>
      </c>
      <c r="D31" s="834">
        <v>2.4814126394052045</v>
      </c>
      <c r="E31" s="838">
        <v>1.359487882944673</v>
      </c>
      <c r="F31" s="834">
        <v>1.6576096608062512</v>
      </c>
      <c r="G31" s="838">
        <v>5.617522274077217</v>
      </c>
      <c r="H31" s="288"/>
    </row>
    <row r="32" spans="1:15" s="804" customFormat="1" ht="20.25" customHeight="1" thickBot="1">
      <c r="A32" s="836" t="s">
        <v>226</v>
      </c>
      <c r="B32" s="837">
        <v>3.2784400118026298</v>
      </c>
      <c r="C32" s="838">
        <v>5.0911631176253689</v>
      </c>
      <c r="D32" s="834">
        <v>1.2777316735822959</v>
      </c>
      <c r="E32" s="838">
        <v>1.2446387105586669</v>
      </c>
      <c r="F32" s="834">
        <v>1.209282570082632</v>
      </c>
      <c r="G32" s="838">
        <v>1.6330322140787454</v>
      </c>
      <c r="H32" s="288"/>
      <c r="I32" s="571"/>
      <c r="J32" s="571"/>
      <c r="K32" s="571"/>
      <c r="L32" s="571"/>
      <c r="M32" s="571"/>
      <c r="N32" s="571"/>
      <c r="O32" s="571"/>
    </row>
    <row r="33" spans="1:8" s="804" customFormat="1" ht="20.25" customHeight="1" thickBot="1">
      <c r="A33" s="836" t="s">
        <v>26</v>
      </c>
      <c r="B33" s="837">
        <v>3.564966775133537</v>
      </c>
      <c r="C33" s="838">
        <v>6.039113645662848</v>
      </c>
      <c r="D33" s="834">
        <v>1.0071111111111111</v>
      </c>
      <c r="E33" s="838">
        <v>1.3477112676056338</v>
      </c>
      <c r="F33" s="834">
        <v>1.0684931506849316</v>
      </c>
      <c r="G33" s="838">
        <v>5.5364025695931476</v>
      </c>
      <c r="H33" s="288"/>
    </row>
    <row r="34" spans="1:8" s="804" customFormat="1" ht="20.25" customHeight="1" thickBot="1">
      <c r="A34" s="836" t="s">
        <v>27</v>
      </c>
      <c r="B34" s="837">
        <v>3.2641630250293763</v>
      </c>
      <c r="C34" s="838">
        <v>4.8467461464699229</v>
      </c>
      <c r="D34" s="834">
        <v>1.7882249560632688</v>
      </c>
      <c r="E34" s="838">
        <v>1.2788738341073964</v>
      </c>
      <c r="F34" s="834">
        <v>1.1985056542810986</v>
      </c>
      <c r="G34" s="838">
        <v>8.8782108060230289</v>
      </c>
      <c r="H34" s="288"/>
    </row>
    <row r="35" spans="1:8" s="804" customFormat="1" ht="20.25" customHeight="1" thickBot="1">
      <c r="A35" s="836" t="s">
        <v>12</v>
      </c>
      <c r="B35" s="837">
        <v>3.1926070236600737</v>
      </c>
      <c r="C35" s="838">
        <v>5.9720696837720126</v>
      </c>
      <c r="D35" s="834">
        <v>1.2258905299739358</v>
      </c>
      <c r="E35" s="838">
        <v>1.2050059208071764</v>
      </c>
      <c r="F35" s="834">
        <v>1.2538615793181942</v>
      </c>
      <c r="G35" s="838">
        <v>1.2338183067934472</v>
      </c>
      <c r="H35" s="288"/>
    </row>
    <row r="36" spans="1:8" ht="20.25" customHeight="1" thickBot="1">
      <c r="D36" s="841"/>
      <c r="F36" s="841"/>
    </row>
    <row r="37" spans="1:8" ht="20.25" customHeight="1" thickBot="1">
      <c r="B37" s="842"/>
      <c r="C37" s="842"/>
      <c r="D37" s="841"/>
      <c r="E37" s="842"/>
      <c r="F37" s="841"/>
      <c r="G37" s="842"/>
    </row>
    <row r="38" spans="1:8" ht="20.25" customHeight="1" thickBot="1">
      <c r="D38" s="841"/>
      <c r="F38" s="841"/>
    </row>
    <row r="39" spans="1:8" ht="20.25" customHeight="1" thickBot="1">
      <c r="D39" s="841"/>
      <c r="F39" s="841"/>
    </row>
    <row r="40" spans="1:8" ht="20.25" customHeight="1" thickBot="1">
      <c r="D40" s="841"/>
      <c r="F40" s="841"/>
    </row>
    <row r="41" spans="1:8" ht="20.25" customHeight="1" thickBot="1">
      <c r="D41" s="841"/>
      <c r="F41" s="841"/>
    </row>
    <row r="42" spans="1:8" ht="20.25" customHeight="1" thickBot="1">
      <c r="D42" s="841"/>
      <c r="F42" s="841"/>
    </row>
    <row r="43" spans="1:8" ht="20.25" customHeight="1" thickBot="1">
      <c r="D43" s="841"/>
      <c r="F43" s="841"/>
    </row>
    <row r="44" spans="1:8" ht="20.25" customHeight="1" thickBot="1">
      <c r="D44" s="841"/>
      <c r="F44" s="841"/>
    </row>
    <row r="45" spans="1:8" ht="20.25" customHeight="1" thickBot="1">
      <c r="D45" s="841"/>
      <c r="F45" s="841"/>
    </row>
    <row r="46" spans="1:8" ht="20.25" customHeight="1" thickBot="1">
      <c r="D46" s="841"/>
      <c r="F46" s="841"/>
    </row>
    <row r="47" spans="1:8" ht="20.25" customHeight="1" thickBot="1">
      <c r="D47" s="841"/>
      <c r="F47" s="841"/>
    </row>
    <row r="48" spans="1:8" ht="20.25" customHeight="1" thickBot="1">
      <c r="D48" s="841"/>
      <c r="F48" s="841"/>
    </row>
    <row r="49" spans="4:6" ht="20.25" customHeight="1" thickBot="1">
      <c r="D49" s="841"/>
      <c r="F49" s="841"/>
    </row>
    <row r="50" spans="4:6" ht="20.25" customHeight="1" thickBot="1">
      <c r="D50" s="841"/>
      <c r="F50" s="841"/>
    </row>
    <row r="51" spans="4:6" ht="20.25" customHeight="1" thickBot="1">
      <c r="D51" s="841"/>
      <c r="F51" s="841"/>
    </row>
    <row r="52" spans="4:6" ht="20.25" customHeight="1" thickBot="1">
      <c r="D52" s="841"/>
      <c r="F52" s="841"/>
    </row>
    <row r="53" spans="4:6" ht="20.25" customHeight="1" thickBot="1">
      <c r="D53" s="841"/>
      <c r="F53" s="841"/>
    </row>
    <row r="54" spans="4:6" ht="20.25" customHeight="1" thickBot="1">
      <c r="D54" s="841"/>
      <c r="F54" s="841"/>
    </row>
    <row r="55" spans="4:6" ht="20.25" customHeight="1" thickBot="1">
      <c r="D55" s="841"/>
      <c r="F55" s="841"/>
    </row>
    <row r="56" spans="4:6" ht="20.25" customHeight="1" thickBot="1">
      <c r="D56" s="841"/>
      <c r="F56" s="841"/>
    </row>
    <row r="57" spans="4:6" ht="20.25" customHeight="1" thickBot="1">
      <c r="D57" s="841"/>
      <c r="F57" s="841"/>
    </row>
    <row r="58" spans="4:6" ht="20.25" customHeight="1" thickBot="1">
      <c r="D58" s="841"/>
      <c r="F58" s="841"/>
    </row>
    <row r="59" spans="4:6" ht="20.25" customHeight="1" thickBot="1">
      <c r="D59" s="841"/>
      <c r="F59" s="841"/>
    </row>
    <row r="60" spans="4:6" ht="20.25" customHeight="1" thickBot="1">
      <c r="D60" s="841"/>
      <c r="F60" s="841"/>
    </row>
    <row r="61" spans="4:6" ht="20.25" customHeight="1" thickBot="1">
      <c r="D61" s="841"/>
      <c r="F61" s="841"/>
    </row>
    <row r="62" spans="4:6" ht="20.25" customHeight="1" thickBot="1">
      <c r="D62" s="841"/>
      <c r="F62" s="841"/>
    </row>
    <row r="63" spans="4:6" ht="20.25" customHeight="1" thickBot="1">
      <c r="D63" s="841"/>
      <c r="F63" s="841"/>
    </row>
    <row r="64" spans="4:6" ht="20.25" customHeight="1" thickBot="1">
      <c r="D64" s="841"/>
      <c r="F64" s="841"/>
    </row>
    <row r="65" spans="4:6" ht="20.25" customHeight="1" thickBot="1">
      <c r="D65" s="841"/>
      <c r="F65" s="841"/>
    </row>
    <row r="66" spans="4:6" ht="20.25" customHeight="1" thickBot="1">
      <c r="D66" s="841"/>
      <c r="F66" s="841"/>
    </row>
    <row r="67" spans="4:6" ht="20.25" customHeight="1" thickBot="1">
      <c r="D67" s="841"/>
      <c r="F67" s="841"/>
    </row>
    <row r="68" spans="4:6" ht="20.25" customHeight="1" thickBot="1">
      <c r="D68" s="841"/>
      <c r="F68" s="841"/>
    </row>
    <row r="69" spans="4:6" ht="20.25" customHeight="1" thickBot="1">
      <c r="D69" s="841"/>
      <c r="F69" s="841"/>
    </row>
    <row r="70" spans="4:6" ht="20.25" customHeight="1" thickBot="1">
      <c r="D70" s="841"/>
      <c r="F70" s="841"/>
    </row>
    <row r="71" spans="4:6" ht="20.25" customHeight="1" thickBot="1">
      <c r="D71" s="841"/>
      <c r="F71" s="841"/>
    </row>
    <row r="72" spans="4:6" ht="20.25" customHeight="1" thickBot="1">
      <c r="D72" s="841"/>
      <c r="F72" s="841"/>
    </row>
    <row r="73" spans="4:6" ht="20.25" customHeight="1" thickBot="1">
      <c r="D73" s="841"/>
      <c r="F73" s="841"/>
    </row>
    <row r="74" spans="4:6" ht="20.25" customHeight="1" thickBot="1">
      <c r="D74" s="841"/>
      <c r="F74" s="841"/>
    </row>
    <row r="75" spans="4:6" ht="20.25" customHeight="1" thickBot="1">
      <c r="D75" s="841"/>
      <c r="F75" s="841"/>
    </row>
    <row r="76" spans="4:6" ht="20.25" customHeight="1" thickBot="1">
      <c r="D76" s="841"/>
      <c r="F76" s="841"/>
    </row>
    <row r="77" spans="4:6" ht="20.25" customHeight="1" thickBot="1">
      <c r="D77" s="841"/>
      <c r="F77" s="841"/>
    </row>
    <row r="78" spans="4:6" ht="20.25" customHeight="1" thickBot="1">
      <c r="D78" s="841"/>
      <c r="F78" s="841"/>
    </row>
    <row r="79" spans="4:6" ht="20.25" customHeight="1" thickBot="1">
      <c r="D79" s="841"/>
      <c r="F79" s="841"/>
    </row>
    <row r="80" spans="4:6" ht="20.25" customHeight="1" thickBot="1">
      <c r="D80" s="841"/>
      <c r="F80" s="841"/>
    </row>
    <row r="81" spans="4:6" ht="20.25" customHeight="1" thickBot="1">
      <c r="D81" s="841"/>
      <c r="F81" s="841"/>
    </row>
    <row r="82" spans="4:6" ht="20.25" customHeight="1" thickBot="1">
      <c r="D82" s="841"/>
      <c r="F82" s="841"/>
    </row>
    <row r="83" spans="4:6" ht="20.25" customHeight="1" thickBot="1">
      <c r="D83" s="841"/>
      <c r="F83" s="841"/>
    </row>
    <row r="84" spans="4:6" ht="20.25" customHeight="1" thickBot="1">
      <c r="D84" s="841"/>
      <c r="F84" s="841"/>
    </row>
    <row r="85" spans="4:6" ht="20.25" customHeight="1" thickBot="1">
      <c r="D85" s="841"/>
      <c r="F85" s="841"/>
    </row>
    <row r="86" spans="4:6" ht="20.25" customHeight="1" thickBot="1">
      <c r="D86" s="841"/>
      <c r="F86" s="841"/>
    </row>
    <row r="87" spans="4:6" ht="20.25" customHeight="1" thickBot="1">
      <c r="D87" s="841"/>
      <c r="F87" s="841"/>
    </row>
    <row r="88" spans="4:6" ht="20.25" customHeight="1" thickBot="1">
      <c r="D88" s="841"/>
      <c r="F88" s="841"/>
    </row>
    <row r="89" spans="4:6" ht="20.25" customHeight="1" thickBot="1">
      <c r="D89" s="841"/>
      <c r="F89" s="841"/>
    </row>
    <row r="90" spans="4:6" ht="20.25" customHeight="1" thickBot="1">
      <c r="D90" s="841"/>
      <c r="F90" s="841"/>
    </row>
    <row r="91" spans="4:6" ht="20.25" customHeight="1" thickBot="1">
      <c r="D91" s="841"/>
      <c r="F91" s="841"/>
    </row>
    <row r="92" spans="4:6" ht="20.25" customHeight="1" thickBot="1">
      <c r="D92" s="841"/>
      <c r="F92" s="841"/>
    </row>
    <row r="93" spans="4:6" ht="20.25" customHeight="1" thickBot="1">
      <c r="D93" s="841"/>
      <c r="F93" s="841"/>
    </row>
    <row r="94" spans="4:6" ht="20.25" customHeight="1" thickBot="1">
      <c r="D94" s="841"/>
      <c r="F94" s="841"/>
    </row>
    <row r="95" spans="4:6" ht="20.25" customHeight="1" thickBot="1">
      <c r="D95" s="841"/>
      <c r="F95" s="841"/>
    </row>
    <row r="96" spans="4:6" ht="20.25" customHeight="1" thickBot="1">
      <c r="D96" s="841"/>
      <c r="F96" s="841"/>
    </row>
    <row r="97" spans="4:6" ht="20.25" customHeight="1" thickBot="1">
      <c r="D97" s="841"/>
      <c r="F97" s="841"/>
    </row>
    <row r="98" spans="4:6" ht="20.25" customHeight="1" thickBot="1">
      <c r="D98" s="841"/>
      <c r="F98" s="841"/>
    </row>
    <row r="99" spans="4:6" ht="20.25" customHeight="1" thickBot="1">
      <c r="D99" s="841"/>
      <c r="F99" s="841"/>
    </row>
    <row r="100" spans="4:6" ht="20.25" customHeight="1" thickBot="1">
      <c r="D100" s="841"/>
      <c r="F100" s="841"/>
    </row>
    <row r="101" spans="4:6" ht="20.25" customHeight="1" thickBot="1">
      <c r="D101" s="841"/>
      <c r="F101" s="841"/>
    </row>
    <row r="102" spans="4:6" ht="20.25" customHeight="1" thickBot="1">
      <c r="D102" s="841"/>
      <c r="F102" s="841"/>
    </row>
    <row r="103" spans="4:6" ht="20.25" customHeight="1" thickBot="1">
      <c r="D103" s="841"/>
      <c r="F103" s="841"/>
    </row>
    <row r="104" spans="4:6" ht="20.25" customHeight="1" thickBot="1">
      <c r="D104" s="841"/>
      <c r="F104" s="841"/>
    </row>
    <row r="105" spans="4:6" ht="20.25" customHeight="1" thickBot="1">
      <c r="D105" s="841"/>
      <c r="F105" s="841"/>
    </row>
    <row r="106" spans="4:6" ht="20.25" customHeight="1" thickBot="1">
      <c r="D106" s="841"/>
      <c r="F106" s="841"/>
    </row>
    <row r="107" spans="4:6" ht="20.25" customHeight="1" thickBot="1">
      <c r="D107" s="841"/>
      <c r="F107" s="841"/>
    </row>
    <row r="108" spans="4:6" ht="20.25" customHeight="1" thickBot="1">
      <c r="D108" s="841"/>
      <c r="F108" s="841"/>
    </row>
    <row r="109" spans="4:6" ht="20.25" customHeight="1" thickBot="1">
      <c r="D109" s="841"/>
      <c r="F109" s="841"/>
    </row>
    <row r="110" spans="4:6" ht="20.25" customHeight="1" thickBot="1">
      <c r="D110" s="841"/>
      <c r="F110" s="841"/>
    </row>
    <row r="111" spans="4:6" ht="20.25" customHeight="1" thickBot="1">
      <c r="D111" s="841"/>
      <c r="F111" s="841"/>
    </row>
    <row r="112" spans="4:6" ht="20.25" customHeight="1" thickBot="1">
      <c r="D112" s="841"/>
      <c r="F112" s="841"/>
    </row>
    <row r="113" spans="4:6" ht="20.25" customHeight="1" thickBot="1">
      <c r="D113" s="841"/>
      <c r="F113" s="841"/>
    </row>
    <row r="114" spans="4:6" ht="20.25" customHeight="1" thickBot="1">
      <c r="D114" s="841"/>
      <c r="F114" s="841"/>
    </row>
    <row r="115" spans="4:6" ht="20.25" customHeight="1" thickBot="1">
      <c r="D115" s="841"/>
      <c r="F115" s="841"/>
    </row>
    <row r="116" spans="4:6" ht="20.25" customHeight="1" thickBot="1">
      <c r="D116" s="841"/>
      <c r="F116" s="841"/>
    </row>
    <row r="117" spans="4:6" ht="20.25" customHeight="1" thickBot="1">
      <c r="D117" s="841"/>
      <c r="F117" s="841"/>
    </row>
    <row r="118" spans="4:6" ht="20.25" customHeight="1" thickBot="1">
      <c r="D118" s="841"/>
      <c r="F118" s="841"/>
    </row>
    <row r="119" spans="4:6" ht="20.25" customHeight="1" thickBot="1">
      <c r="D119" s="841"/>
      <c r="F119" s="841"/>
    </row>
    <row r="120" spans="4:6" ht="20.25" customHeight="1" thickBot="1">
      <c r="D120" s="841"/>
      <c r="F120" s="841"/>
    </row>
    <row r="121" spans="4:6" ht="20.25" customHeight="1" thickBot="1">
      <c r="D121" s="841"/>
      <c r="F121" s="841"/>
    </row>
    <row r="122" spans="4:6" ht="20.25" customHeight="1" thickBot="1">
      <c r="D122" s="841"/>
      <c r="F122" s="841"/>
    </row>
    <row r="123" spans="4:6" ht="20.25" customHeight="1" thickBot="1">
      <c r="D123" s="841"/>
      <c r="F123" s="841"/>
    </row>
    <row r="124" spans="4:6" ht="20.25" customHeight="1" thickBot="1">
      <c r="D124" s="841"/>
      <c r="F124" s="841"/>
    </row>
    <row r="125" spans="4:6" ht="20.25" customHeight="1" thickBot="1">
      <c r="D125" s="841"/>
      <c r="F125" s="841"/>
    </row>
    <row r="126" spans="4:6" ht="20.25" customHeight="1" thickBot="1">
      <c r="D126" s="841"/>
      <c r="F126" s="841"/>
    </row>
    <row r="127" spans="4:6" ht="20.25" customHeight="1" thickBot="1">
      <c r="D127" s="841"/>
      <c r="F127" s="841"/>
    </row>
    <row r="128" spans="4:6" ht="20.25" customHeight="1" thickBot="1">
      <c r="D128" s="841"/>
      <c r="F128" s="841"/>
    </row>
    <row r="129" spans="4:6" ht="20.25" customHeight="1" thickBot="1">
      <c r="D129" s="841"/>
      <c r="F129" s="841"/>
    </row>
    <row r="130" spans="4:6" ht="20.25" customHeight="1" thickBot="1">
      <c r="D130" s="841"/>
      <c r="F130" s="841"/>
    </row>
    <row r="131" spans="4:6" ht="20.25" customHeight="1" thickBot="1">
      <c r="D131" s="841"/>
      <c r="F131" s="841"/>
    </row>
    <row r="132" spans="4:6" ht="20.25" customHeight="1" thickBot="1">
      <c r="D132" s="841"/>
      <c r="F132" s="841"/>
    </row>
    <row r="133" spans="4:6" ht="20.25" customHeight="1" thickBot="1">
      <c r="D133" s="841"/>
      <c r="F133" s="841"/>
    </row>
    <row r="134" spans="4:6" ht="20.25" customHeight="1" thickBot="1">
      <c r="D134" s="841"/>
      <c r="F134" s="841"/>
    </row>
    <row r="135" spans="4:6" ht="20.25" customHeight="1" thickBot="1">
      <c r="D135" s="841"/>
      <c r="F135" s="841"/>
    </row>
    <row r="136" spans="4:6" ht="20.25" customHeight="1" thickBot="1">
      <c r="D136" s="841"/>
      <c r="F136" s="841"/>
    </row>
    <row r="137" spans="4:6" ht="20.25" customHeight="1" thickBot="1">
      <c r="D137" s="841"/>
      <c r="F137" s="841"/>
    </row>
    <row r="138" spans="4:6" ht="20.25" customHeight="1" thickBot="1">
      <c r="D138" s="841"/>
      <c r="F138" s="841"/>
    </row>
    <row r="139" spans="4:6" ht="20.25" customHeight="1" thickBot="1">
      <c r="D139" s="841"/>
      <c r="F139" s="841"/>
    </row>
    <row r="140" spans="4:6" ht="20.25" customHeight="1" thickBot="1">
      <c r="D140" s="841"/>
      <c r="F140" s="841"/>
    </row>
    <row r="141" spans="4:6" ht="20.25" customHeight="1" thickBot="1">
      <c r="D141" s="841"/>
      <c r="F141" s="841"/>
    </row>
    <row r="142" spans="4:6" ht="20.25" customHeight="1" thickBot="1">
      <c r="D142" s="841"/>
      <c r="F142" s="841"/>
    </row>
    <row r="143" spans="4:6" ht="20.25" customHeight="1" thickBot="1">
      <c r="D143" s="841"/>
      <c r="F143" s="841"/>
    </row>
    <row r="144" spans="4:6" ht="20.25" customHeight="1" thickBot="1">
      <c r="D144" s="841"/>
      <c r="F144" s="841"/>
    </row>
    <row r="145" spans="4:6" ht="20.25" customHeight="1" thickBot="1">
      <c r="D145" s="841"/>
      <c r="F145" s="841"/>
    </row>
    <row r="146" spans="4:6" ht="20.25" customHeight="1" thickBot="1">
      <c r="D146" s="841"/>
      <c r="F146" s="841"/>
    </row>
    <row r="147" spans="4:6" ht="20.25" customHeight="1" thickBot="1">
      <c r="D147" s="841"/>
      <c r="F147" s="841"/>
    </row>
    <row r="148" spans="4:6" ht="20.25" customHeight="1" thickBot="1">
      <c r="D148" s="841"/>
      <c r="F148" s="841"/>
    </row>
    <row r="149" spans="4:6" ht="20.25" customHeight="1" thickBot="1">
      <c r="D149" s="841"/>
      <c r="F149" s="841"/>
    </row>
    <row r="150" spans="4:6" ht="20.25" customHeight="1" thickBot="1">
      <c r="D150" s="841"/>
      <c r="F150" s="841"/>
    </row>
    <row r="151" spans="4:6" ht="20.25" customHeight="1" thickBot="1">
      <c r="D151" s="841"/>
      <c r="F151" s="841"/>
    </row>
    <row r="152" spans="4:6" ht="20.25" customHeight="1" thickBot="1">
      <c r="D152" s="841"/>
      <c r="F152" s="841"/>
    </row>
    <row r="153" spans="4:6" ht="20.25" customHeight="1" thickBot="1">
      <c r="D153" s="841"/>
      <c r="F153" s="841"/>
    </row>
    <row r="154" spans="4:6" ht="20.25" customHeight="1" thickBot="1">
      <c r="D154" s="841"/>
      <c r="F154" s="841"/>
    </row>
    <row r="155" spans="4:6" ht="20.25" customHeight="1" thickBot="1">
      <c r="D155" s="841"/>
      <c r="F155" s="841"/>
    </row>
    <row r="156" spans="4:6" ht="20.25" customHeight="1" thickBot="1">
      <c r="D156" s="841"/>
      <c r="F156" s="841"/>
    </row>
    <row r="157" spans="4:6" ht="20.25" customHeight="1" thickBot="1">
      <c r="D157" s="841"/>
      <c r="F157" s="841"/>
    </row>
    <row r="158" spans="4:6" ht="20.25" customHeight="1" thickBot="1">
      <c r="D158" s="841"/>
      <c r="F158" s="841"/>
    </row>
    <row r="159" spans="4:6" ht="20.25" customHeight="1" thickBot="1">
      <c r="D159" s="841"/>
      <c r="F159" s="841"/>
    </row>
    <row r="160" spans="4:6" ht="20.25" customHeight="1" thickBot="1">
      <c r="D160" s="841"/>
      <c r="F160" s="841"/>
    </row>
    <row r="161" spans="4:6" ht="20.25" customHeight="1" thickBot="1">
      <c r="D161" s="841"/>
      <c r="F161" s="841"/>
    </row>
    <row r="162" spans="4:6" ht="20.25" customHeight="1" thickBot="1">
      <c r="D162" s="841"/>
      <c r="F162" s="841"/>
    </row>
    <row r="163" spans="4:6" ht="20.25" customHeight="1" thickBot="1">
      <c r="D163" s="841"/>
      <c r="F163" s="841"/>
    </row>
    <row r="164" spans="4:6" ht="20.25" customHeight="1" thickBot="1">
      <c r="D164" s="841"/>
      <c r="F164" s="841"/>
    </row>
    <row r="165" spans="4:6" ht="20.25" customHeight="1" thickBot="1">
      <c r="D165" s="841"/>
      <c r="F165" s="841"/>
    </row>
    <row r="166" spans="4:6" ht="20.25" customHeight="1" thickBot="1">
      <c r="D166" s="841"/>
      <c r="F166" s="841"/>
    </row>
    <row r="167" spans="4:6" ht="20.25" customHeight="1" thickBot="1">
      <c r="D167" s="841"/>
      <c r="F167" s="841"/>
    </row>
    <row r="168" spans="4:6" ht="20.25" customHeight="1" thickBot="1">
      <c r="D168" s="841"/>
      <c r="F168" s="841"/>
    </row>
    <row r="169" spans="4:6" ht="20.25" customHeight="1" thickBot="1">
      <c r="D169" s="841"/>
      <c r="F169" s="841"/>
    </row>
    <row r="170" spans="4:6" ht="20.25" customHeight="1" thickBot="1">
      <c r="D170" s="841"/>
      <c r="F170" s="841"/>
    </row>
    <row r="171" spans="4:6" ht="20.25" customHeight="1" thickBot="1">
      <c r="D171" s="841"/>
      <c r="F171" s="841"/>
    </row>
    <row r="172" spans="4:6" ht="20.25" customHeight="1" thickBot="1">
      <c r="D172" s="841"/>
      <c r="F172" s="841"/>
    </row>
    <row r="173" spans="4:6" ht="20.25" customHeight="1" thickBot="1">
      <c r="D173" s="841"/>
      <c r="F173" s="841"/>
    </row>
    <row r="174" spans="4:6" ht="20.25" customHeight="1" thickBot="1">
      <c r="D174" s="841"/>
      <c r="F174" s="841"/>
    </row>
    <row r="175" spans="4:6" ht="20.25" customHeight="1" thickBot="1">
      <c r="D175" s="841"/>
      <c r="F175" s="841"/>
    </row>
    <row r="176" spans="4:6" ht="20.25" customHeight="1" thickBot="1">
      <c r="D176" s="841"/>
      <c r="F176" s="841"/>
    </row>
    <row r="177" spans="4:6" ht="20.25" customHeight="1" thickBot="1">
      <c r="D177" s="841"/>
      <c r="F177" s="841"/>
    </row>
    <row r="178" spans="4:6" ht="20.25" customHeight="1" thickBot="1">
      <c r="D178" s="841"/>
      <c r="F178" s="841"/>
    </row>
    <row r="179" spans="4:6" ht="20.25" customHeight="1" thickBot="1">
      <c r="D179" s="841"/>
      <c r="F179" s="841"/>
    </row>
    <row r="180" spans="4:6" ht="20.25" customHeight="1" thickBot="1">
      <c r="D180" s="841"/>
      <c r="F180" s="841"/>
    </row>
    <row r="181" spans="4:6" ht="20.25" customHeight="1" thickBot="1">
      <c r="D181" s="841"/>
      <c r="F181" s="841"/>
    </row>
    <row r="182" spans="4:6" ht="20.25" customHeight="1" thickBot="1">
      <c r="D182" s="841"/>
      <c r="F182" s="841"/>
    </row>
    <row r="183" spans="4:6" ht="20.25" customHeight="1" thickBot="1">
      <c r="D183" s="841"/>
      <c r="F183" s="841"/>
    </row>
    <row r="184" spans="4:6" ht="20.25" customHeight="1" thickBot="1">
      <c r="D184" s="841"/>
      <c r="F184" s="841"/>
    </row>
    <row r="185" spans="4:6" ht="20.25" customHeight="1" thickBot="1">
      <c r="D185" s="841"/>
      <c r="F185" s="841"/>
    </row>
    <row r="186" spans="4:6" ht="20.25" customHeight="1" thickBot="1">
      <c r="D186" s="841"/>
      <c r="F186" s="841"/>
    </row>
    <row r="187" spans="4:6" ht="20.25" customHeight="1" thickBot="1">
      <c r="D187" s="841"/>
      <c r="F187" s="841"/>
    </row>
    <row r="188" spans="4:6" ht="20.25" customHeight="1" thickBot="1">
      <c r="D188" s="841"/>
      <c r="F188" s="841"/>
    </row>
    <row r="189" spans="4:6" ht="20.25" customHeight="1" thickBot="1">
      <c r="D189" s="841"/>
      <c r="F189" s="841"/>
    </row>
    <row r="190" spans="4:6" ht="20.25" customHeight="1" thickBot="1">
      <c r="D190" s="841"/>
      <c r="F190" s="841"/>
    </row>
    <row r="191" spans="4:6" ht="20.25" customHeight="1" thickBot="1">
      <c r="D191" s="841"/>
      <c r="F191" s="841"/>
    </row>
    <row r="192" spans="4:6" ht="20.25" customHeight="1" thickBot="1">
      <c r="D192" s="841"/>
      <c r="F192" s="841"/>
    </row>
    <row r="193" spans="4:6" ht="20.25" customHeight="1" thickBot="1">
      <c r="D193" s="841"/>
      <c r="F193" s="841"/>
    </row>
    <row r="194" spans="4:6" ht="20.25" customHeight="1" thickBot="1">
      <c r="D194" s="841"/>
      <c r="F194" s="841"/>
    </row>
    <row r="195" spans="4:6" ht="20.25" customHeight="1" thickBot="1">
      <c r="D195" s="841"/>
      <c r="F195" s="841"/>
    </row>
    <row r="196" spans="4:6" ht="20.25" customHeight="1" thickBot="1">
      <c r="D196" s="841"/>
      <c r="F196" s="841"/>
    </row>
    <row r="197" spans="4:6" ht="20.25" customHeight="1" thickBot="1">
      <c r="D197" s="841"/>
      <c r="F197" s="841"/>
    </row>
    <row r="198" spans="4:6" ht="20.25" customHeight="1" thickBot="1">
      <c r="D198" s="841"/>
      <c r="F198" s="841"/>
    </row>
    <row r="199" spans="4:6" ht="20.25" customHeight="1" thickBot="1">
      <c r="D199" s="841"/>
      <c r="F199" s="841"/>
    </row>
    <row r="200" spans="4:6" ht="20.25" customHeight="1" thickBot="1">
      <c r="D200" s="841"/>
      <c r="F200" s="841"/>
    </row>
    <row r="201" spans="4:6" ht="20.25" customHeight="1" thickBot="1">
      <c r="D201" s="841"/>
      <c r="F201" s="841"/>
    </row>
    <row r="202" spans="4:6" ht="20.25" customHeight="1" thickBot="1">
      <c r="D202" s="841"/>
      <c r="F202" s="841"/>
    </row>
    <row r="203" spans="4:6" ht="20.25" customHeight="1" thickBot="1">
      <c r="D203" s="841"/>
      <c r="F203" s="841"/>
    </row>
    <row r="204" spans="4:6" ht="20.25" customHeight="1" thickBot="1">
      <c r="D204" s="841"/>
      <c r="F204" s="841"/>
    </row>
    <row r="205" spans="4:6" ht="20.25" customHeight="1" thickBot="1">
      <c r="D205" s="841"/>
      <c r="F205" s="841"/>
    </row>
    <row r="206" spans="4:6" ht="20.25" customHeight="1" thickBot="1">
      <c r="D206" s="841"/>
      <c r="F206" s="841"/>
    </row>
    <row r="207" spans="4:6" ht="20.25" customHeight="1" thickBot="1">
      <c r="D207" s="841"/>
      <c r="F207" s="841"/>
    </row>
    <row r="208" spans="4:6" ht="20.25" customHeight="1" thickBot="1">
      <c r="D208" s="841"/>
      <c r="F208" s="841"/>
    </row>
    <row r="209" spans="4:6" ht="20.25" customHeight="1" thickBot="1">
      <c r="D209" s="841"/>
      <c r="F209" s="841"/>
    </row>
    <row r="210" spans="4:6" ht="20.25" customHeight="1" thickBot="1">
      <c r="D210" s="841"/>
      <c r="F210" s="841"/>
    </row>
    <row r="211" spans="4:6" ht="20.25" customHeight="1" thickBot="1">
      <c r="D211" s="841"/>
      <c r="F211" s="841"/>
    </row>
    <row r="212" spans="4:6" ht="20.25" customHeight="1" thickBot="1">
      <c r="D212" s="841"/>
      <c r="F212" s="841"/>
    </row>
    <row r="213" spans="4:6" ht="20.25" customHeight="1" thickBot="1">
      <c r="D213" s="841"/>
      <c r="F213" s="841"/>
    </row>
    <row r="214" spans="4:6" ht="20.25" customHeight="1" thickBot="1">
      <c r="D214" s="841"/>
      <c r="F214" s="841"/>
    </row>
    <row r="215" spans="4:6" ht="20.25" customHeight="1" thickBot="1">
      <c r="D215" s="841"/>
      <c r="F215" s="841"/>
    </row>
    <row r="216" spans="4:6" ht="20.25" customHeight="1" thickBot="1">
      <c r="D216" s="841"/>
      <c r="F216" s="841"/>
    </row>
    <row r="217" spans="4:6" ht="20.25" customHeight="1" thickBot="1">
      <c r="D217" s="841"/>
      <c r="F217" s="841"/>
    </row>
    <row r="218" spans="4:6" ht="20.25" customHeight="1" thickBot="1">
      <c r="D218" s="841"/>
      <c r="F218" s="841"/>
    </row>
    <row r="219" spans="4:6" ht="20.25" customHeight="1" thickBot="1">
      <c r="D219" s="841"/>
      <c r="F219" s="841"/>
    </row>
    <row r="220" spans="4:6" ht="20.25" customHeight="1" thickBot="1">
      <c r="D220" s="841"/>
      <c r="F220" s="841"/>
    </row>
    <row r="221" spans="4:6" ht="20.25" customHeight="1" thickBot="1">
      <c r="D221" s="841"/>
      <c r="F221" s="841"/>
    </row>
    <row r="222" spans="4:6" ht="20.25" customHeight="1" thickBot="1">
      <c r="D222" s="841"/>
      <c r="F222" s="841"/>
    </row>
    <row r="223" spans="4:6" ht="20.25" customHeight="1" thickBot="1">
      <c r="D223" s="841"/>
      <c r="F223" s="841"/>
    </row>
    <row r="224" spans="4:6" ht="20.25" customHeight="1" thickBot="1">
      <c r="D224" s="841"/>
      <c r="F224" s="841"/>
    </row>
    <row r="225" spans="4:6" ht="20.25" customHeight="1" thickBot="1">
      <c r="D225" s="841"/>
      <c r="F225" s="841"/>
    </row>
    <row r="226" spans="4:6" ht="20.25" customHeight="1" thickBot="1">
      <c r="D226" s="841"/>
      <c r="F226" s="841"/>
    </row>
    <row r="227" spans="4:6" ht="20.25" customHeight="1" thickBot="1">
      <c r="D227" s="841"/>
      <c r="F227" s="841"/>
    </row>
    <row r="228" spans="4:6" ht="20.25" customHeight="1" thickBot="1">
      <c r="D228" s="841"/>
      <c r="F228" s="841"/>
    </row>
    <row r="229" spans="4:6" ht="20.25" customHeight="1" thickBot="1">
      <c r="D229" s="841"/>
      <c r="F229" s="841"/>
    </row>
    <row r="230" spans="4:6" ht="20.25" customHeight="1" thickBot="1">
      <c r="D230" s="841"/>
      <c r="F230" s="841"/>
    </row>
    <row r="231" spans="4:6" ht="20.25" customHeight="1" thickBot="1">
      <c r="D231" s="841"/>
      <c r="F231" s="841"/>
    </row>
    <row r="232" spans="4:6" ht="20.25" customHeight="1" thickBot="1">
      <c r="D232" s="841"/>
      <c r="F232" s="841"/>
    </row>
    <row r="233" spans="4:6" ht="20.25" customHeight="1" thickBot="1">
      <c r="D233" s="841"/>
      <c r="F233" s="841"/>
    </row>
    <row r="234" spans="4:6" ht="20.25" customHeight="1" thickBot="1">
      <c r="D234" s="841"/>
      <c r="F234" s="841"/>
    </row>
    <row r="235" spans="4:6" ht="20.25" customHeight="1" thickBot="1">
      <c r="D235" s="841"/>
      <c r="F235" s="841"/>
    </row>
    <row r="236" spans="4:6" ht="20.25" customHeight="1" thickBot="1">
      <c r="D236" s="841"/>
      <c r="F236" s="841"/>
    </row>
    <row r="237" spans="4:6" ht="20.25" customHeight="1" thickBot="1">
      <c r="D237" s="841"/>
      <c r="F237" s="841"/>
    </row>
    <row r="238" spans="4:6" ht="20.25" customHeight="1" thickBot="1">
      <c r="D238" s="841"/>
      <c r="F238" s="841"/>
    </row>
    <row r="239" spans="4:6" ht="20.25" customHeight="1" thickBot="1">
      <c r="D239" s="841"/>
      <c r="F239" s="841"/>
    </row>
    <row r="240" spans="4:6" ht="20.25" customHeight="1" thickBot="1">
      <c r="D240" s="841"/>
      <c r="F240" s="841"/>
    </row>
    <row r="241" spans="4:6" ht="20.25" customHeight="1" thickBot="1">
      <c r="D241" s="841"/>
      <c r="F241" s="841"/>
    </row>
    <row r="242" spans="4:6" ht="20.25" customHeight="1" thickBot="1">
      <c r="D242" s="841"/>
      <c r="F242" s="841"/>
    </row>
    <row r="243" spans="4:6" ht="20.25" customHeight="1" thickBot="1">
      <c r="D243" s="841"/>
      <c r="F243" s="841"/>
    </row>
    <row r="244" spans="4:6" ht="20.25" customHeight="1" thickBot="1">
      <c r="D244" s="841"/>
      <c r="F244" s="841"/>
    </row>
    <row r="245" spans="4:6" ht="20.25" customHeight="1" thickBot="1">
      <c r="D245" s="841"/>
      <c r="F245" s="841"/>
    </row>
    <row r="246" spans="4:6" ht="20.25" customHeight="1" thickBot="1">
      <c r="D246" s="841"/>
      <c r="F246" s="841"/>
    </row>
    <row r="247" spans="4:6" ht="20.25" customHeight="1" thickBot="1">
      <c r="D247" s="841"/>
      <c r="F247" s="841"/>
    </row>
    <row r="248" spans="4:6" ht="20.25" customHeight="1" thickBot="1">
      <c r="D248" s="841"/>
      <c r="F248" s="841"/>
    </row>
    <row r="249" spans="4:6" ht="20.25" customHeight="1" thickBot="1">
      <c r="D249" s="841"/>
      <c r="F249" s="841"/>
    </row>
    <row r="250" spans="4:6" ht="20.25" customHeight="1" thickBot="1">
      <c r="D250" s="841"/>
      <c r="F250" s="841"/>
    </row>
    <row r="251" spans="4:6" ht="20.25" customHeight="1" thickBot="1">
      <c r="D251" s="841"/>
      <c r="F251" s="841"/>
    </row>
    <row r="252" spans="4:6" ht="20.25" customHeight="1" thickBot="1">
      <c r="D252" s="841"/>
      <c r="F252" s="841"/>
    </row>
    <row r="253" spans="4:6" ht="20.25" customHeight="1" thickBot="1">
      <c r="D253" s="841"/>
      <c r="F253" s="841"/>
    </row>
    <row r="254" spans="4:6" ht="20.25" customHeight="1" thickBot="1">
      <c r="D254" s="841"/>
      <c r="F254" s="841"/>
    </row>
    <row r="255" spans="4:6" ht="20.25" customHeight="1" thickBot="1">
      <c r="D255" s="841"/>
      <c r="F255" s="841"/>
    </row>
    <row r="256" spans="4:6" ht="20.25" customHeight="1" thickBot="1">
      <c r="D256" s="841"/>
      <c r="F256" s="841"/>
    </row>
    <row r="257" spans="4:6" ht="20.25" customHeight="1" thickBot="1">
      <c r="D257" s="841"/>
      <c r="F257" s="841"/>
    </row>
    <row r="258" spans="4:6" ht="20.25" customHeight="1" thickBot="1">
      <c r="D258" s="841"/>
      <c r="F258" s="841"/>
    </row>
    <row r="259" spans="4:6" ht="20.25" customHeight="1" thickBot="1">
      <c r="D259" s="841"/>
      <c r="F259" s="841"/>
    </row>
    <row r="260" spans="4:6" ht="20.25" customHeight="1" thickBot="1">
      <c r="D260" s="841"/>
      <c r="F260" s="841"/>
    </row>
    <row r="261" spans="4:6" ht="20.25" customHeight="1" thickBot="1">
      <c r="D261" s="841"/>
      <c r="F261" s="841"/>
    </row>
    <row r="262" spans="4:6" ht="20.25" customHeight="1" thickBot="1">
      <c r="D262" s="841"/>
      <c r="F262" s="841"/>
    </row>
    <row r="263" spans="4:6" ht="20.25" customHeight="1" thickBot="1">
      <c r="D263" s="841"/>
      <c r="F263" s="841"/>
    </row>
    <row r="264" spans="4:6" ht="20.25" customHeight="1" thickBot="1">
      <c r="D264" s="841"/>
      <c r="F264" s="841"/>
    </row>
    <row r="265" spans="4:6" ht="20.25" customHeight="1" thickBot="1">
      <c r="D265" s="841"/>
      <c r="F265" s="841"/>
    </row>
    <row r="266" spans="4:6" ht="20.25" customHeight="1" thickBot="1">
      <c r="D266" s="841"/>
      <c r="F266" s="841"/>
    </row>
    <row r="267" spans="4:6" ht="20.25" customHeight="1" thickBot="1">
      <c r="D267" s="841"/>
      <c r="F267" s="841"/>
    </row>
    <row r="268" spans="4:6" ht="20.25" customHeight="1" thickBot="1">
      <c r="D268" s="841"/>
      <c r="F268" s="841"/>
    </row>
    <row r="269" spans="4:6" ht="20.25" customHeight="1" thickBot="1">
      <c r="D269" s="841"/>
      <c r="F269" s="841"/>
    </row>
    <row r="270" spans="4:6" ht="20.25" customHeight="1" thickBot="1">
      <c r="D270" s="841"/>
      <c r="F270" s="841"/>
    </row>
    <row r="271" spans="4:6" ht="20.25" customHeight="1" thickBot="1">
      <c r="D271" s="841"/>
      <c r="F271" s="841"/>
    </row>
    <row r="272" spans="4:6" ht="20.25" customHeight="1" thickBot="1">
      <c r="D272" s="841"/>
      <c r="F272" s="841"/>
    </row>
    <row r="273" spans="4:6" ht="20.25" customHeight="1" thickBot="1">
      <c r="D273" s="841"/>
      <c r="F273" s="841"/>
    </row>
    <row r="274" spans="4:6" ht="20.25" customHeight="1" thickBot="1">
      <c r="D274" s="841"/>
      <c r="F274" s="841"/>
    </row>
    <row r="275" spans="4:6" ht="20.25" customHeight="1" thickBot="1">
      <c r="D275" s="841"/>
      <c r="F275" s="841"/>
    </row>
    <row r="276" spans="4:6" ht="20.25" customHeight="1" thickBot="1">
      <c r="D276" s="841"/>
      <c r="F276" s="841"/>
    </row>
    <row r="277" spans="4:6" ht="20.25" customHeight="1" thickBot="1">
      <c r="D277" s="841"/>
      <c r="F277" s="841"/>
    </row>
    <row r="278" spans="4:6" ht="20.25" customHeight="1" thickBot="1">
      <c r="D278" s="841"/>
      <c r="F278" s="841"/>
    </row>
    <row r="279" spans="4:6" ht="20.25" customHeight="1" thickBot="1">
      <c r="D279" s="841"/>
      <c r="F279" s="841"/>
    </row>
    <row r="280" spans="4:6" ht="20.25" customHeight="1" thickBot="1">
      <c r="D280" s="841"/>
      <c r="F280" s="841"/>
    </row>
    <row r="281" spans="4:6" ht="20.25" customHeight="1" thickBot="1">
      <c r="D281" s="841"/>
      <c r="F281" s="841"/>
    </row>
    <row r="282" spans="4:6" ht="20.25" customHeight="1" thickBot="1">
      <c r="D282" s="841"/>
      <c r="F282" s="841"/>
    </row>
    <row r="283" spans="4:6" ht="20.25" customHeight="1" thickBot="1">
      <c r="D283" s="841"/>
      <c r="F283" s="841"/>
    </row>
    <row r="284" spans="4:6" ht="20.25" customHeight="1" thickBot="1">
      <c r="D284" s="841"/>
      <c r="F284" s="841"/>
    </row>
    <row r="285" spans="4:6" ht="20.25" customHeight="1" thickBot="1">
      <c r="D285" s="841"/>
      <c r="F285" s="841"/>
    </row>
    <row r="286" spans="4:6" ht="20.25" customHeight="1" thickBot="1">
      <c r="D286" s="841"/>
      <c r="F286" s="841"/>
    </row>
    <row r="287" spans="4:6" ht="20.25" customHeight="1" thickBot="1">
      <c r="D287" s="841"/>
      <c r="F287" s="841"/>
    </row>
    <row r="288" spans="4:6" ht="20.25" customHeight="1" thickBot="1">
      <c r="D288" s="841"/>
      <c r="F288" s="841"/>
    </row>
    <row r="289" spans="4:6" ht="20.25" customHeight="1" thickBot="1">
      <c r="D289" s="841"/>
      <c r="F289" s="841"/>
    </row>
    <row r="290" spans="4:6" ht="20.25" customHeight="1" thickBot="1">
      <c r="D290" s="841"/>
      <c r="F290" s="841"/>
    </row>
    <row r="291" spans="4:6" ht="20.25" customHeight="1" thickBot="1">
      <c r="D291" s="841"/>
      <c r="F291" s="841"/>
    </row>
    <row r="292" spans="4:6" ht="20.25" customHeight="1" thickBot="1">
      <c r="D292" s="841"/>
      <c r="F292" s="841"/>
    </row>
    <row r="293" spans="4:6" ht="20.25" customHeight="1" thickBot="1">
      <c r="D293" s="841"/>
      <c r="F293" s="841"/>
    </row>
    <row r="294" spans="4:6" ht="20.25" customHeight="1" thickBot="1">
      <c r="D294" s="841"/>
      <c r="F294" s="841"/>
    </row>
    <row r="295" spans="4:6" ht="20.25" customHeight="1" thickBot="1">
      <c r="D295" s="841"/>
      <c r="F295" s="841"/>
    </row>
    <row r="296" spans="4:6" ht="20.25" customHeight="1" thickBot="1">
      <c r="D296" s="841"/>
      <c r="F296" s="841"/>
    </row>
    <row r="297" spans="4:6" ht="20.25" customHeight="1" thickBot="1">
      <c r="D297" s="841"/>
      <c r="F297" s="841"/>
    </row>
    <row r="298" spans="4:6" ht="20.25" customHeight="1" thickBot="1">
      <c r="D298" s="841"/>
      <c r="F298" s="841"/>
    </row>
    <row r="299" spans="4:6" ht="20.25" customHeight="1" thickBot="1">
      <c r="D299" s="841"/>
      <c r="F299" s="841"/>
    </row>
    <row r="300" spans="4:6" ht="20.25" customHeight="1" thickBot="1">
      <c r="D300" s="841"/>
      <c r="F300" s="841"/>
    </row>
    <row r="301" spans="4:6" ht="20.25" customHeight="1" thickBot="1">
      <c r="D301" s="841"/>
      <c r="F301" s="841"/>
    </row>
    <row r="302" spans="4:6" ht="20.25" customHeight="1" thickBot="1">
      <c r="D302" s="841"/>
      <c r="F302" s="841"/>
    </row>
    <row r="303" spans="4:6" ht="20.25" customHeight="1" thickBot="1">
      <c r="D303" s="841"/>
      <c r="F303" s="841"/>
    </row>
    <row r="304" spans="4:6" ht="20.25" customHeight="1" thickBot="1">
      <c r="D304" s="841"/>
      <c r="F304" s="841"/>
    </row>
    <row r="305" spans="4:6" ht="20.25" customHeight="1" thickBot="1">
      <c r="D305" s="841"/>
      <c r="F305" s="841"/>
    </row>
    <row r="306" spans="4:6" ht="20.25" customHeight="1" thickBot="1">
      <c r="D306" s="841"/>
      <c r="F306" s="841"/>
    </row>
    <row r="307" spans="4:6" ht="20.25" customHeight="1" thickBot="1">
      <c r="D307" s="841"/>
      <c r="F307" s="841"/>
    </row>
    <row r="308" spans="4:6" ht="20.25" customHeight="1" thickBot="1">
      <c r="D308" s="841"/>
      <c r="F308" s="841"/>
    </row>
    <row r="309" spans="4:6" ht="20.25" customHeight="1" thickBot="1">
      <c r="D309" s="841"/>
      <c r="F309" s="841"/>
    </row>
    <row r="310" spans="4:6" ht="20.25" customHeight="1" thickBot="1">
      <c r="D310" s="841"/>
      <c r="F310" s="841"/>
    </row>
    <row r="311" spans="4:6" ht="20.25" customHeight="1" thickBot="1">
      <c r="D311" s="841"/>
      <c r="F311" s="841"/>
    </row>
    <row r="312" spans="4:6" ht="20.25" customHeight="1" thickBot="1">
      <c r="D312" s="841"/>
      <c r="F312" s="841"/>
    </row>
    <row r="313" spans="4:6" ht="20.25" customHeight="1" thickBot="1">
      <c r="D313" s="841"/>
      <c r="F313" s="841"/>
    </row>
    <row r="314" spans="4:6" ht="20.25" customHeight="1" thickBot="1">
      <c r="D314" s="841"/>
      <c r="F314" s="841"/>
    </row>
    <row r="315" spans="4:6" ht="20.25" customHeight="1" thickBot="1">
      <c r="D315" s="841"/>
      <c r="F315" s="841"/>
    </row>
    <row r="316" spans="4:6" ht="20.25" customHeight="1" thickBot="1">
      <c r="D316" s="841"/>
      <c r="F316" s="841"/>
    </row>
    <row r="317" spans="4:6" ht="20.25" customHeight="1" thickBot="1">
      <c r="D317" s="841"/>
      <c r="F317" s="841"/>
    </row>
    <row r="318" spans="4:6" ht="20.25" customHeight="1" thickBot="1">
      <c r="D318" s="841"/>
      <c r="F318" s="841"/>
    </row>
    <row r="319" spans="4:6" ht="20.25" customHeight="1" thickBot="1">
      <c r="D319" s="841"/>
      <c r="F319" s="841"/>
    </row>
    <row r="320" spans="4:6" ht="20.25" customHeight="1" thickBot="1">
      <c r="D320" s="841"/>
      <c r="F320" s="841"/>
    </row>
    <row r="321" spans="4:6" ht="20.25" customHeight="1" thickBot="1">
      <c r="D321" s="841"/>
      <c r="F321" s="841"/>
    </row>
    <row r="322" spans="4:6" ht="20.25" customHeight="1" thickBot="1">
      <c r="D322" s="841"/>
      <c r="F322" s="841"/>
    </row>
    <row r="323" spans="4:6" ht="20.25" customHeight="1" thickBot="1">
      <c r="D323" s="841"/>
      <c r="F323" s="841"/>
    </row>
    <row r="324" spans="4:6" ht="20.25" customHeight="1" thickBot="1">
      <c r="D324" s="841"/>
      <c r="F324" s="841"/>
    </row>
    <row r="325" spans="4:6" ht="20.25" customHeight="1" thickBot="1">
      <c r="D325" s="841"/>
      <c r="F325" s="841"/>
    </row>
    <row r="326" spans="4:6" ht="20.25" customHeight="1" thickBot="1">
      <c r="D326" s="841"/>
      <c r="F326" s="841"/>
    </row>
    <row r="327" spans="4:6" ht="20.25" customHeight="1" thickBot="1">
      <c r="D327" s="841"/>
      <c r="F327" s="841"/>
    </row>
    <row r="328" spans="4:6" ht="20.25" customHeight="1" thickBot="1">
      <c r="D328" s="841"/>
      <c r="F328" s="841"/>
    </row>
    <row r="329" spans="4:6" ht="20.25" customHeight="1" thickBot="1">
      <c r="D329" s="841"/>
      <c r="F329" s="841"/>
    </row>
    <row r="330" spans="4:6" ht="20.25" customHeight="1" thickBot="1">
      <c r="D330" s="841"/>
      <c r="F330" s="841"/>
    </row>
    <row r="331" spans="4:6" ht="20.25" customHeight="1" thickBot="1">
      <c r="D331" s="841"/>
      <c r="F331" s="841"/>
    </row>
    <row r="332" spans="4:6" ht="20.25" customHeight="1" thickBot="1">
      <c r="D332" s="841"/>
      <c r="F332" s="841"/>
    </row>
    <row r="333" spans="4:6" ht="20.25" customHeight="1" thickBot="1">
      <c r="D333" s="841"/>
      <c r="F333" s="841"/>
    </row>
    <row r="334" spans="4:6" ht="20.25" customHeight="1" thickBot="1">
      <c r="D334" s="841"/>
      <c r="F334" s="841"/>
    </row>
    <row r="335" spans="4:6" ht="20.25" customHeight="1" thickBot="1">
      <c r="D335" s="841"/>
      <c r="F335" s="841"/>
    </row>
    <row r="336" spans="4:6" ht="20.25" customHeight="1" thickBot="1">
      <c r="D336" s="841"/>
      <c r="F336" s="841"/>
    </row>
  </sheetData>
  <mergeCells count="2">
    <mergeCell ref="A1:G1"/>
    <mergeCell ref="I32:O32"/>
  </mergeCells>
  <printOptions horizontalCentered="1"/>
  <pageMargins left="0.40748031499999998" right="0.4" top="0.84055118100000004" bottom="0.59055118110236204" header="0.511811023622047" footer="0.511811023622047"/>
  <pageSetup paperSize="9" scale="8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CDC74-E260-46D0-8092-FE83F19C675E}">
  <sheetPr>
    <tabColor indexed="24"/>
    <pageSetUpPr fitToPage="1"/>
  </sheetPr>
  <dimension ref="A1:J48"/>
  <sheetViews>
    <sheetView rightToLeft="1" view="pageBreakPreview" zoomScaleNormal="100" zoomScaleSheetLayoutView="100" workbookViewId="0">
      <selection sqref="A1:G1"/>
    </sheetView>
  </sheetViews>
  <sheetFormatPr defaultColWidth="16.140625" defaultRowHeight="22.5"/>
  <cols>
    <col min="1" max="1" width="22.5703125" style="28" customWidth="1"/>
    <col min="2" max="2" width="13.7109375" style="28" customWidth="1"/>
    <col min="3" max="7" width="13.7109375" style="19" customWidth="1"/>
    <col min="8" max="250" width="15.7109375" style="19" customWidth="1"/>
    <col min="251" max="251" width="18.5703125" style="19" customWidth="1"/>
    <col min="252" max="252" width="18" style="19" customWidth="1"/>
    <col min="253" max="255" width="16.140625" style="19"/>
    <col min="256" max="256" width="18.5703125" style="19" customWidth="1"/>
    <col min="257" max="260" width="18" style="19" customWidth="1"/>
    <col min="261" max="261" width="22" style="19" customWidth="1"/>
    <col min="262" max="506" width="15.7109375" style="19" customWidth="1"/>
    <col min="507" max="507" width="18.5703125" style="19" customWidth="1"/>
    <col min="508" max="508" width="18" style="19" customWidth="1"/>
    <col min="509" max="511" width="16.140625" style="19"/>
    <col min="512" max="512" width="18.5703125" style="19" customWidth="1"/>
    <col min="513" max="516" width="18" style="19" customWidth="1"/>
    <col min="517" max="517" width="22" style="19" customWidth="1"/>
    <col min="518" max="762" width="15.7109375" style="19" customWidth="1"/>
    <col min="763" max="763" width="18.5703125" style="19" customWidth="1"/>
    <col min="764" max="764" width="18" style="19" customWidth="1"/>
    <col min="765" max="767" width="16.140625" style="19"/>
    <col min="768" max="768" width="18.5703125" style="19" customWidth="1"/>
    <col min="769" max="772" width="18" style="19" customWidth="1"/>
    <col min="773" max="773" width="22" style="19" customWidth="1"/>
    <col min="774" max="1018" width="15.7109375" style="19" customWidth="1"/>
    <col min="1019" max="1019" width="18.5703125" style="19" customWidth="1"/>
    <col min="1020" max="1020" width="18" style="19" customWidth="1"/>
    <col min="1021" max="1023" width="16.140625" style="19"/>
    <col min="1024" max="1024" width="18.5703125" style="19" customWidth="1"/>
    <col min="1025" max="1028" width="18" style="19" customWidth="1"/>
    <col min="1029" max="1029" width="22" style="19" customWidth="1"/>
    <col min="1030" max="1274" width="15.7109375" style="19" customWidth="1"/>
    <col min="1275" max="1275" width="18.5703125" style="19" customWidth="1"/>
    <col min="1276" max="1276" width="18" style="19" customWidth="1"/>
    <col min="1277" max="1279" width="16.140625" style="19"/>
    <col min="1280" max="1280" width="18.5703125" style="19" customWidth="1"/>
    <col min="1281" max="1284" width="18" style="19" customWidth="1"/>
    <col min="1285" max="1285" width="22" style="19" customWidth="1"/>
    <col min="1286" max="1530" width="15.7109375" style="19" customWidth="1"/>
    <col min="1531" max="1531" width="18.5703125" style="19" customWidth="1"/>
    <col min="1532" max="1532" width="18" style="19" customWidth="1"/>
    <col min="1533" max="1535" width="16.140625" style="19"/>
    <col min="1536" max="1536" width="18.5703125" style="19" customWidth="1"/>
    <col min="1537" max="1540" width="18" style="19" customWidth="1"/>
    <col min="1541" max="1541" width="22" style="19" customWidth="1"/>
    <col min="1542" max="1786" width="15.7109375" style="19" customWidth="1"/>
    <col min="1787" max="1787" width="18.5703125" style="19" customWidth="1"/>
    <col min="1788" max="1788" width="18" style="19" customWidth="1"/>
    <col min="1789" max="1791" width="16.140625" style="19"/>
    <col min="1792" max="1792" width="18.5703125" style="19" customWidth="1"/>
    <col min="1793" max="1796" width="18" style="19" customWidth="1"/>
    <col min="1797" max="1797" width="22" style="19" customWidth="1"/>
    <col min="1798" max="2042" width="15.7109375" style="19" customWidth="1"/>
    <col min="2043" max="2043" width="18.5703125" style="19" customWidth="1"/>
    <col min="2044" max="2044" width="18" style="19" customWidth="1"/>
    <col min="2045" max="2047" width="16.140625" style="19"/>
    <col min="2048" max="2048" width="18.5703125" style="19" customWidth="1"/>
    <col min="2049" max="2052" width="18" style="19" customWidth="1"/>
    <col min="2053" max="2053" width="22" style="19" customWidth="1"/>
    <col min="2054" max="2298" width="15.7109375" style="19" customWidth="1"/>
    <col min="2299" max="2299" width="18.5703125" style="19" customWidth="1"/>
    <col min="2300" max="2300" width="18" style="19" customWidth="1"/>
    <col min="2301" max="2303" width="16.140625" style="19"/>
    <col min="2304" max="2304" width="18.5703125" style="19" customWidth="1"/>
    <col min="2305" max="2308" width="18" style="19" customWidth="1"/>
    <col min="2309" max="2309" width="22" style="19" customWidth="1"/>
    <col min="2310" max="2554" width="15.7109375" style="19" customWidth="1"/>
    <col min="2555" max="2555" width="18.5703125" style="19" customWidth="1"/>
    <col min="2556" max="2556" width="18" style="19" customWidth="1"/>
    <col min="2557" max="2559" width="16.140625" style="19"/>
    <col min="2560" max="2560" width="18.5703125" style="19" customWidth="1"/>
    <col min="2561" max="2564" width="18" style="19" customWidth="1"/>
    <col min="2565" max="2565" width="22" style="19" customWidth="1"/>
    <col min="2566" max="2810" width="15.7109375" style="19" customWidth="1"/>
    <col min="2811" max="2811" width="18.5703125" style="19" customWidth="1"/>
    <col min="2812" max="2812" width="18" style="19" customWidth="1"/>
    <col min="2813" max="2815" width="16.140625" style="19"/>
    <col min="2816" max="2816" width="18.5703125" style="19" customWidth="1"/>
    <col min="2817" max="2820" width="18" style="19" customWidth="1"/>
    <col min="2821" max="2821" width="22" style="19" customWidth="1"/>
    <col min="2822" max="3066" width="15.7109375" style="19" customWidth="1"/>
    <col min="3067" max="3067" width="18.5703125" style="19" customWidth="1"/>
    <col min="3068" max="3068" width="18" style="19" customWidth="1"/>
    <col min="3069" max="3071" width="16.140625" style="19"/>
    <col min="3072" max="3072" width="18.5703125" style="19" customWidth="1"/>
    <col min="3073" max="3076" width="18" style="19" customWidth="1"/>
    <col min="3077" max="3077" width="22" style="19" customWidth="1"/>
    <col min="3078" max="3322" width="15.7109375" style="19" customWidth="1"/>
    <col min="3323" max="3323" width="18.5703125" style="19" customWidth="1"/>
    <col min="3324" max="3324" width="18" style="19" customWidth="1"/>
    <col min="3325" max="3327" width="16.140625" style="19"/>
    <col min="3328" max="3328" width="18.5703125" style="19" customWidth="1"/>
    <col min="3329" max="3332" width="18" style="19" customWidth="1"/>
    <col min="3333" max="3333" width="22" style="19" customWidth="1"/>
    <col min="3334" max="3578" width="15.7109375" style="19" customWidth="1"/>
    <col min="3579" max="3579" width="18.5703125" style="19" customWidth="1"/>
    <col min="3580" max="3580" width="18" style="19" customWidth="1"/>
    <col min="3581" max="3583" width="16.140625" style="19"/>
    <col min="3584" max="3584" width="18.5703125" style="19" customWidth="1"/>
    <col min="3585" max="3588" width="18" style="19" customWidth="1"/>
    <col min="3589" max="3589" width="22" style="19" customWidth="1"/>
    <col min="3590" max="3834" width="15.7109375" style="19" customWidth="1"/>
    <col min="3835" max="3835" width="18.5703125" style="19" customWidth="1"/>
    <col min="3836" max="3836" width="18" style="19" customWidth="1"/>
    <col min="3837" max="3839" width="16.140625" style="19"/>
    <col min="3840" max="3840" width="18.5703125" style="19" customWidth="1"/>
    <col min="3841" max="3844" width="18" style="19" customWidth="1"/>
    <col min="3845" max="3845" width="22" style="19" customWidth="1"/>
    <col min="3846" max="4090" width="15.7109375" style="19" customWidth="1"/>
    <col min="4091" max="4091" width="18.5703125" style="19" customWidth="1"/>
    <col min="4092" max="4092" width="18" style="19" customWidth="1"/>
    <col min="4093" max="4095" width="16.140625" style="19"/>
    <col min="4096" max="4096" width="18.5703125" style="19" customWidth="1"/>
    <col min="4097" max="4100" width="18" style="19" customWidth="1"/>
    <col min="4101" max="4101" width="22" style="19" customWidth="1"/>
    <col min="4102" max="4346" width="15.7109375" style="19" customWidth="1"/>
    <col min="4347" max="4347" width="18.5703125" style="19" customWidth="1"/>
    <col min="4348" max="4348" width="18" style="19" customWidth="1"/>
    <col min="4349" max="4351" width="16.140625" style="19"/>
    <col min="4352" max="4352" width="18.5703125" style="19" customWidth="1"/>
    <col min="4353" max="4356" width="18" style="19" customWidth="1"/>
    <col min="4357" max="4357" width="22" style="19" customWidth="1"/>
    <col min="4358" max="4602" width="15.7109375" style="19" customWidth="1"/>
    <col min="4603" max="4603" width="18.5703125" style="19" customWidth="1"/>
    <col min="4604" max="4604" width="18" style="19" customWidth="1"/>
    <col min="4605" max="4607" width="16.140625" style="19"/>
    <col min="4608" max="4608" width="18.5703125" style="19" customWidth="1"/>
    <col min="4609" max="4612" width="18" style="19" customWidth="1"/>
    <col min="4613" max="4613" width="22" style="19" customWidth="1"/>
    <col min="4614" max="4858" width="15.7109375" style="19" customWidth="1"/>
    <col min="4859" max="4859" width="18.5703125" style="19" customWidth="1"/>
    <col min="4860" max="4860" width="18" style="19" customWidth="1"/>
    <col min="4861" max="4863" width="16.140625" style="19"/>
    <col min="4864" max="4864" width="18.5703125" style="19" customWidth="1"/>
    <col min="4865" max="4868" width="18" style="19" customWidth="1"/>
    <col min="4869" max="4869" width="22" style="19" customWidth="1"/>
    <col min="4870" max="5114" width="15.7109375" style="19" customWidth="1"/>
    <col min="5115" max="5115" width="18.5703125" style="19" customWidth="1"/>
    <col min="5116" max="5116" width="18" style="19" customWidth="1"/>
    <col min="5117" max="5119" width="16.140625" style="19"/>
    <col min="5120" max="5120" width="18.5703125" style="19" customWidth="1"/>
    <col min="5121" max="5124" width="18" style="19" customWidth="1"/>
    <col min="5125" max="5125" width="22" style="19" customWidth="1"/>
    <col min="5126" max="5370" width="15.7109375" style="19" customWidth="1"/>
    <col min="5371" max="5371" width="18.5703125" style="19" customWidth="1"/>
    <col min="5372" max="5372" width="18" style="19" customWidth="1"/>
    <col min="5373" max="5375" width="16.140625" style="19"/>
    <col min="5376" max="5376" width="18.5703125" style="19" customWidth="1"/>
    <col min="5377" max="5380" width="18" style="19" customWidth="1"/>
    <col min="5381" max="5381" width="22" style="19" customWidth="1"/>
    <col min="5382" max="5626" width="15.7109375" style="19" customWidth="1"/>
    <col min="5627" max="5627" width="18.5703125" style="19" customWidth="1"/>
    <col min="5628" max="5628" width="18" style="19" customWidth="1"/>
    <col min="5629" max="5631" width="16.140625" style="19"/>
    <col min="5632" max="5632" width="18.5703125" style="19" customWidth="1"/>
    <col min="5633" max="5636" width="18" style="19" customWidth="1"/>
    <col min="5637" max="5637" width="22" style="19" customWidth="1"/>
    <col min="5638" max="5882" width="15.7109375" style="19" customWidth="1"/>
    <col min="5883" max="5883" width="18.5703125" style="19" customWidth="1"/>
    <col min="5884" max="5884" width="18" style="19" customWidth="1"/>
    <col min="5885" max="5887" width="16.140625" style="19"/>
    <col min="5888" max="5888" width="18.5703125" style="19" customWidth="1"/>
    <col min="5889" max="5892" width="18" style="19" customWidth="1"/>
    <col min="5893" max="5893" width="22" style="19" customWidth="1"/>
    <col min="5894" max="6138" width="15.7109375" style="19" customWidth="1"/>
    <col min="6139" max="6139" width="18.5703125" style="19" customWidth="1"/>
    <col min="6140" max="6140" width="18" style="19" customWidth="1"/>
    <col min="6141" max="6143" width="16.140625" style="19"/>
    <col min="6144" max="6144" width="18.5703125" style="19" customWidth="1"/>
    <col min="6145" max="6148" width="18" style="19" customWidth="1"/>
    <col min="6149" max="6149" width="22" style="19" customWidth="1"/>
    <col min="6150" max="6394" width="15.7109375" style="19" customWidth="1"/>
    <col min="6395" max="6395" width="18.5703125" style="19" customWidth="1"/>
    <col min="6396" max="6396" width="18" style="19" customWidth="1"/>
    <col min="6397" max="6399" width="16.140625" style="19"/>
    <col min="6400" max="6400" width="18.5703125" style="19" customWidth="1"/>
    <col min="6401" max="6404" width="18" style="19" customWidth="1"/>
    <col min="6405" max="6405" width="22" style="19" customWidth="1"/>
    <col min="6406" max="6650" width="15.7109375" style="19" customWidth="1"/>
    <col min="6651" max="6651" width="18.5703125" style="19" customWidth="1"/>
    <col min="6652" max="6652" width="18" style="19" customWidth="1"/>
    <col min="6653" max="6655" width="16.140625" style="19"/>
    <col min="6656" max="6656" width="18.5703125" style="19" customWidth="1"/>
    <col min="6657" max="6660" width="18" style="19" customWidth="1"/>
    <col min="6661" max="6661" width="22" style="19" customWidth="1"/>
    <col min="6662" max="6906" width="15.7109375" style="19" customWidth="1"/>
    <col min="6907" max="6907" width="18.5703125" style="19" customWidth="1"/>
    <col min="6908" max="6908" width="18" style="19" customWidth="1"/>
    <col min="6909" max="6911" width="16.140625" style="19"/>
    <col min="6912" max="6912" width="18.5703125" style="19" customWidth="1"/>
    <col min="6913" max="6916" width="18" style="19" customWidth="1"/>
    <col min="6917" max="6917" width="22" style="19" customWidth="1"/>
    <col min="6918" max="7162" width="15.7109375" style="19" customWidth="1"/>
    <col min="7163" max="7163" width="18.5703125" style="19" customWidth="1"/>
    <col min="7164" max="7164" width="18" style="19" customWidth="1"/>
    <col min="7165" max="7167" width="16.140625" style="19"/>
    <col min="7168" max="7168" width="18.5703125" style="19" customWidth="1"/>
    <col min="7169" max="7172" width="18" style="19" customWidth="1"/>
    <col min="7173" max="7173" width="22" style="19" customWidth="1"/>
    <col min="7174" max="7418" width="15.7109375" style="19" customWidth="1"/>
    <col min="7419" max="7419" width="18.5703125" style="19" customWidth="1"/>
    <col min="7420" max="7420" width="18" style="19" customWidth="1"/>
    <col min="7421" max="7423" width="16.140625" style="19"/>
    <col min="7424" max="7424" width="18.5703125" style="19" customWidth="1"/>
    <col min="7425" max="7428" width="18" style="19" customWidth="1"/>
    <col min="7429" max="7429" width="22" style="19" customWidth="1"/>
    <col min="7430" max="7674" width="15.7109375" style="19" customWidth="1"/>
    <col min="7675" max="7675" width="18.5703125" style="19" customWidth="1"/>
    <col min="7676" max="7676" width="18" style="19" customWidth="1"/>
    <col min="7677" max="7679" width="16.140625" style="19"/>
    <col min="7680" max="7680" width="18.5703125" style="19" customWidth="1"/>
    <col min="7681" max="7684" width="18" style="19" customWidth="1"/>
    <col min="7685" max="7685" width="22" style="19" customWidth="1"/>
    <col min="7686" max="7930" width="15.7109375" style="19" customWidth="1"/>
    <col min="7931" max="7931" width="18.5703125" style="19" customWidth="1"/>
    <col min="7932" max="7932" width="18" style="19" customWidth="1"/>
    <col min="7933" max="7935" width="16.140625" style="19"/>
    <col min="7936" max="7936" width="18.5703125" style="19" customWidth="1"/>
    <col min="7937" max="7940" width="18" style="19" customWidth="1"/>
    <col min="7941" max="7941" width="22" style="19" customWidth="1"/>
    <col min="7942" max="8186" width="15.7109375" style="19" customWidth="1"/>
    <col min="8187" max="8187" width="18.5703125" style="19" customWidth="1"/>
    <col min="8188" max="8188" width="18" style="19" customWidth="1"/>
    <col min="8189" max="8191" width="16.140625" style="19"/>
    <col min="8192" max="8192" width="18.5703125" style="19" customWidth="1"/>
    <col min="8193" max="8196" width="18" style="19" customWidth="1"/>
    <col min="8197" max="8197" width="22" style="19" customWidth="1"/>
    <col min="8198" max="8442" width="15.7109375" style="19" customWidth="1"/>
    <col min="8443" max="8443" width="18.5703125" style="19" customWidth="1"/>
    <col min="8444" max="8444" width="18" style="19" customWidth="1"/>
    <col min="8445" max="8447" width="16.140625" style="19"/>
    <col min="8448" max="8448" width="18.5703125" style="19" customWidth="1"/>
    <col min="8449" max="8452" width="18" style="19" customWidth="1"/>
    <col min="8453" max="8453" width="22" style="19" customWidth="1"/>
    <col min="8454" max="8698" width="15.7109375" style="19" customWidth="1"/>
    <col min="8699" max="8699" width="18.5703125" style="19" customWidth="1"/>
    <col min="8700" max="8700" width="18" style="19" customWidth="1"/>
    <col min="8701" max="8703" width="16.140625" style="19"/>
    <col min="8704" max="8704" width="18.5703125" style="19" customWidth="1"/>
    <col min="8705" max="8708" width="18" style="19" customWidth="1"/>
    <col min="8709" max="8709" width="22" style="19" customWidth="1"/>
    <col min="8710" max="8954" width="15.7109375" style="19" customWidth="1"/>
    <col min="8955" max="8955" width="18.5703125" style="19" customWidth="1"/>
    <col min="8956" max="8956" width="18" style="19" customWidth="1"/>
    <col min="8957" max="8959" width="16.140625" style="19"/>
    <col min="8960" max="8960" width="18.5703125" style="19" customWidth="1"/>
    <col min="8961" max="8964" width="18" style="19" customWidth="1"/>
    <col min="8965" max="8965" width="22" style="19" customWidth="1"/>
    <col min="8966" max="9210" width="15.7109375" style="19" customWidth="1"/>
    <col min="9211" max="9211" width="18.5703125" style="19" customWidth="1"/>
    <col min="9212" max="9212" width="18" style="19" customWidth="1"/>
    <col min="9213" max="9215" width="16.140625" style="19"/>
    <col min="9216" max="9216" width="18.5703125" style="19" customWidth="1"/>
    <col min="9217" max="9220" width="18" style="19" customWidth="1"/>
    <col min="9221" max="9221" width="22" style="19" customWidth="1"/>
    <col min="9222" max="9466" width="15.7109375" style="19" customWidth="1"/>
    <col min="9467" max="9467" width="18.5703125" style="19" customWidth="1"/>
    <col min="9468" max="9468" width="18" style="19" customWidth="1"/>
    <col min="9469" max="9471" width="16.140625" style="19"/>
    <col min="9472" max="9472" width="18.5703125" style="19" customWidth="1"/>
    <col min="9473" max="9476" width="18" style="19" customWidth="1"/>
    <col min="9477" max="9477" width="22" style="19" customWidth="1"/>
    <col min="9478" max="9722" width="15.7109375" style="19" customWidth="1"/>
    <col min="9723" max="9723" width="18.5703125" style="19" customWidth="1"/>
    <col min="9724" max="9724" width="18" style="19" customWidth="1"/>
    <col min="9725" max="9727" width="16.140625" style="19"/>
    <col min="9728" max="9728" width="18.5703125" style="19" customWidth="1"/>
    <col min="9729" max="9732" width="18" style="19" customWidth="1"/>
    <col min="9733" max="9733" width="22" style="19" customWidth="1"/>
    <col min="9734" max="9978" width="15.7109375" style="19" customWidth="1"/>
    <col min="9979" max="9979" width="18.5703125" style="19" customWidth="1"/>
    <col min="9980" max="9980" width="18" style="19" customWidth="1"/>
    <col min="9981" max="9983" width="16.140625" style="19"/>
    <col min="9984" max="9984" width="18.5703125" style="19" customWidth="1"/>
    <col min="9985" max="9988" width="18" style="19" customWidth="1"/>
    <col min="9989" max="9989" width="22" style="19" customWidth="1"/>
    <col min="9990" max="10234" width="15.7109375" style="19" customWidth="1"/>
    <col min="10235" max="10235" width="18.5703125" style="19" customWidth="1"/>
    <col min="10236" max="10236" width="18" style="19" customWidth="1"/>
    <col min="10237" max="10239" width="16.140625" style="19"/>
    <col min="10240" max="10240" width="18.5703125" style="19" customWidth="1"/>
    <col min="10241" max="10244" width="18" style="19" customWidth="1"/>
    <col min="10245" max="10245" width="22" style="19" customWidth="1"/>
    <col min="10246" max="10490" width="15.7109375" style="19" customWidth="1"/>
    <col min="10491" max="10491" width="18.5703125" style="19" customWidth="1"/>
    <col min="10492" max="10492" width="18" style="19" customWidth="1"/>
    <col min="10493" max="10495" width="16.140625" style="19"/>
    <col min="10496" max="10496" width="18.5703125" style="19" customWidth="1"/>
    <col min="10497" max="10500" width="18" style="19" customWidth="1"/>
    <col min="10501" max="10501" width="22" style="19" customWidth="1"/>
    <col min="10502" max="10746" width="15.7109375" style="19" customWidth="1"/>
    <col min="10747" max="10747" width="18.5703125" style="19" customWidth="1"/>
    <col min="10748" max="10748" width="18" style="19" customWidth="1"/>
    <col min="10749" max="10751" width="16.140625" style="19"/>
    <col min="10752" max="10752" width="18.5703125" style="19" customWidth="1"/>
    <col min="10753" max="10756" width="18" style="19" customWidth="1"/>
    <col min="10757" max="10757" width="22" style="19" customWidth="1"/>
    <col min="10758" max="11002" width="15.7109375" style="19" customWidth="1"/>
    <col min="11003" max="11003" width="18.5703125" style="19" customWidth="1"/>
    <col min="11004" max="11004" width="18" style="19" customWidth="1"/>
    <col min="11005" max="11007" width="16.140625" style="19"/>
    <col min="11008" max="11008" width="18.5703125" style="19" customWidth="1"/>
    <col min="11009" max="11012" width="18" style="19" customWidth="1"/>
    <col min="11013" max="11013" width="22" style="19" customWidth="1"/>
    <col min="11014" max="11258" width="15.7109375" style="19" customWidth="1"/>
    <col min="11259" max="11259" width="18.5703125" style="19" customWidth="1"/>
    <col min="11260" max="11260" width="18" style="19" customWidth="1"/>
    <col min="11261" max="11263" width="16.140625" style="19"/>
    <col min="11264" max="11264" width="18.5703125" style="19" customWidth="1"/>
    <col min="11265" max="11268" width="18" style="19" customWidth="1"/>
    <col min="11269" max="11269" width="22" style="19" customWidth="1"/>
    <col min="11270" max="11514" width="15.7109375" style="19" customWidth="1"/>
    <col min="11515" max="11515" width="18.5703125" style="19" customWidth="1"/>
    <col min="11516" max="11516" width="18" style="19" customWidth="1"/>
    <col min="11517" max="11519" width="16.140625" style="19"/>
    <col min="11520" max="11520" width="18.5703125" style="19" customWidth="1"/>
    <col min="11521" max="11524" width="18" style="19" customWidth="1"/>
    <col min="11525" max="11525" width="22" style="19" customWidth="1"/>
    <col min="11526" max="11770" width="15.7109375" style="19" customWidth="1"/>
    <col min="11771" max="11771" width="18.5703125" style="19" customWidth="1"/>
    <col min="11772" max="11772" width="18" style="19" customWidth="1"/>
    <col min="11773" max="11775" width="16.140625" style="19"/>
    <col min="11776" max="11776" width="18.5703125" style="19" customWidth="1"/>
    <col min="11777" max="11780" width="18" style="19" customWidth="1"/>
    <col min="11781" max="11781" width="22" style="19" customWidth="1"/>
    <col min="11782" max="12026" width="15.7109375" style="19" customWidth="1"/>
    <col min="12027" max="12027" width="18.5703125" style="19" customWidth="1"/>
    <col min="12028" max="12028" width="18" style="19" customWidth="1"/>
    <col min="12029" max="12031" width="16.140625" style="19"/>
    <col min="12032" max="12032" width="18.5703125" style="19" customWidth="1"/>
    <col min="12033" max="12036" width="18" style="19" customWidth="1"/>
    <col min="12037" max="12037" width="22" style="19" customWidth="1"/>
    <col min="12038" max="12282" width="15.7109375" style="19" customWidth="1"/>
    <col min="12283" max="12283" width="18.5703125" style="19" customWidth="1"/>
    <col min="12284" max="12284" width="18" style="19" customWidth="1"/>
    <col min="12285" max="12287" width="16.140625" style="19"/>
    <col min="12288" max="12288" width="18.5703125" style="19" customWidth="1"/>
    <col min="12289" max="12292" width="18" style="19" customWidth="1"/>
    <col min="12293" max="12293" width="22" style="19" customWidth="1"/>
    <col min="12294" max="12538" width="15.7109375" style="19" customWidth="1"/>
    <col min="12539" max="12539" width="18.5703125" style="19" customWidth="1"/>
    <col min="12540" max="12540" width="18" style="19" customWidth="1"/>
    <col min="12541" max="12543" width="16.140625" style="19"/>
    <col min="12544" max="12544" width="18.5703125" style="19" customWidth="1"/>
    <col min="12545" max="12548" width="18" style="19" customWidth="1"/>
    <col min="12549" max="12549" width="22" style="19" customWidth="1"/>
    <col min="12550" max="12794" width="15.7109375" style="19" customWidth="1"/>
    <col min="12795" max="12795" width="18.5703125" style="19" customWidth="1"/>
    <col min="12796" max="12796" width="18" style="19" customWidth="1"/>
    <col min="12797" max="12799" width="16.140625" style="19"/>
    <col min="12800" max="12800" width="18.5703125" style="19" customWidth="1"/>
    <col min="12801" max="12804" width="18" style="19" customWidth="1"/>
    <col min="12805" max="12805" width="22" style="19" customWidth="1"/>
    <col min="12806" max="13050" width="15.7109375" style="19" customWidth="1"/>
    <col min="13051" max="13051" width="18.5703125" style="19" customWidth="1"/>
    <col min="13052" max="13052" width="18" style="19" customWidth="1"/>
    <col min="13053" max="13055" width="16.140625" style="19"/>
    <col min="13056" max="13056" width="18.5703125" style="19" customWidth="1"/>
    <col min="13057" max="13060" width="18" style="19" customWidth="1"/>
    <col min="13061" max="13061" width="22" style="19" customWidth="1"/>
    <col min="13062" max="13306" width="15.7109375" style="19" customWidth="1"/>
    <col min="13307" max="13307" width="18.5703125" style="19" customWidth="1"/>
    <col min="13308" max="13308" width="18" style="19" customWidth="1"/>
    <col min="13309" max="13311" width="16.140625" style="19"/>
    <col min="13312" max="13312" width="18.5703125" style="19" customWidth="1"/>
    <col min="13313" max="13316" width="18" style="19" customWidth="1"/>
    <col min="13317" max="13317" width="22" style="19" customWidth="1"/>
    <col min="13318" max="13562" width="15.7109375" style="19" customWidth="1"/>
    <col min="13563" max="13563" width="18.5703125" style="19" customWidth="1"/>
    <col min="13564" max="13564" width="18" style="19" customWidth="1"/>
    <col min="13565" max="13567" width="16.140625" style="19"/>
    <col min="13568" max="13568" width="18.5703125" style="19" customWidth="1"/>
    <col min="13569" max="13572" width="18" style="19" customWidth="1"/>
    <col min="13573" max="13573" width="22" style="19" customWidth="1"/>
    <col min="13574" max="13818" width="15.7109375" style="19" customWidth="1"/>
    <col min="13819" max="13819" width="18.5703125" style="19" customWidth="1"/>
    <col min="13820" max="13820" width="18" style="19" customWidth="1"/>
    <col min="13821" max="13823" width="16.140625" style="19"/>
    <col min="13824" max="13824" width="18.5703125" style="19" customWidth="1"/>
    <col min="13825" max="13828" width="18" style="19" customWidth="1"/>
    <col min="13829" max="13829" width="22" style="19" customWidth="1"/>
    <col min="13830" max="14074" width="15.7109375" style="19" customWidth="1"/>
    <col min="14075" max="14075" width="18.5703125" style="19" customWidth="1"/>
    <col min="14076" max="14076" width="18" style="19" customWidth="1"/>
    <col min="14077" max="14079" width="16.140625" style="19"/>
    <col min="14080" max="14080" width="18.5703125" style="19" customWidth="1"/>
    <col min="14081" max="14084" width="18" style="19" customWidth="1"/>
    <col min="14085" max="14085" width="22" style="19" customWidth="1"/>
    <col min="14086" max="14330" width="15.7109375" style="19" customWidth="1"/>
    <col min="14331" max="14331" width="18.5703125" style="19" customWidth="1"/>
    <col min="14332" max="14332" width="18" style="19" customWidth="1"/>
    <col min="14333" max="14335" width="16.140625" style="19"/>
    <col min="14336" max="14336" width="18.5703125" style="19" customWidth="1"/>
    <col min="14337" max="14340" width="18" style="19" customWidth="1"/>
    <col min="14341" max="14341" width="22" style="19" customWidth="1"/>
    <col min="14342" max="14586" width="15.7109375" style="19" customWidth="1"/>
    <col min="14587" max="14587" width="18.5703125" style="19" customWidth="1"/>
    <col min="14588" max="14588" width="18" style="19" customWidth="1"/>
    <col min="14589" max="14591" width="16.140625" style="19"/>
    <col min="14592" max="14592" width="18.5703125" style="19" customWidth="1"/>
    <col min="14593" max="14596" width="18" style="19" customWidth="1"/>
    <col min="14597" max="14597" width="22" style="19" customWidth="1"/>
    <col min="14598" max="14842" width="15.7109375" style="19" customWidth="1"/>
    <col min="14843" max="14843" width="18.5703125" style="19" customWidth="1"/>
    <col min="14844" max="14844" width="18" style="19" customWidth="1"/>
    <col min="14845" max="14847" width="16.140625" style="19"/>
    <col min="14848" max="14848" width="18.5703125" style="19" customWidth="1"/>
    <col min="14849" max="14852" width="18" style="19" customWidth="1"/>
    <col min="14853" max="14853" width="22" style="19" customWidth="1"/>
    <col min="14854" max="15098" width="15.7109375" style="19" customWidth="1"/>
    <col min="15099" max="15099" width="18.5703125" style="19" customWidth="1"/>
    <col min="15100" max="15100" width="18" style="19" customWidth="1"/>
    <col min="15101" max="15103" width="16.140625" style="19"/>
    <col min="15104" max="15104" width="18.5703125" style="19" customWidth="1"/>
    <col min="15105" max="15108" width="18" style="19" customWidth="1"/>
    <col min="15109" max="15109" width="22" style="19" customWidth="1"/>
    <col min="15110" max="15354" width="15.7109375" style="19" customWidth="1"/>
    <col min="15355" max="15355" width="18.5703125" style="19" customWidth="1"/>
    <col min="15356" max="15356" width="18" style="19" customWidth="1"/>
    <col min="15357" max="15359" width="16.140625" style="19"/>
    <col min="15360" max="15360" width="18.5703125" style="19" customWidth="1"/>
    <col min="15361" max="15364" width="18" style="19" customWidth="1"/>
    <col min="15365" max="15365" width="22" style="19" customWidth="1"/>
    <col min="15366" max="15610" width="15.7109375" style="19" customWidth="1"/>
    <col min="15611" max="15611" width="18.5703125" style="19" customWidth="1"/>
    <col min="15612" max="15612" width="18" style="19" customWidth="1"/>
    <col min="15613" max="15615" width="16.140625" style="19"/>
    <col min="15616" max="15616" width="18.5703125" style="19" customWidth="1"/>
    <col min="15617" max="15620" width="18" style="19" customWidth="1"/>
    <col min="15621" max="15621" width="22" style="19" customWidth="1"/>
    <col min="15622" max="15866" width="15.7109375" style="19" customWidth="1"/>
    <col min="15867" max="15867" width="18.5703125" style="19" customWidth="1"/>
    <col min="15868" max="15868" width="18" style="19" customWidth="1"/>
    <col min="15869" max="15871" width="16.140625" style="19"/>
    <col min="15872" max="15872" width="18.5703125" style="19" customWidth="1"/>
    <col min="15873" max="15876" width="18" style="19" customWidth="1"/>
    <col min="15877" max="15877" width="22" style="19" customWidth="1"/>
    <col min="15878" max="16122" width="15.7109375" style="19" customWidth="1"/>
    <col min="16123" max="16123" width="18.5703125" style="19" customWidth="1"/>
    <col min="16124" max="16124" width="18" style="19" customWidth="1"/>
    <col min="16125" max="16127" width="16.140625" style="19"/>
    <col min="16128" max="16128" width="18.5703125" style="19" customWidth="1"/>
    <col min="16129" max="16132" width="18" style="19" customWidth="1"/>
    <col min="16133" max="16133" width="22" style="19" customWidth="1"/>
    <col min="16134" max="16378" width="15.7109375" style="19" customWidth="1"/>
    <col min="16379" max="16379" width="18.5703125" style="19" customWidth="1"/>
    <col min="16380" max="16380" width="18" style="19" customWidth="1"/>
    <col min="16381" max="16384" width="16.140625" style="19"/>
  </cols>
  <sheetData>
    <row r="1" spans="1:10" ht="33.75" customHeight="1" thickBot="1">
      <c r="A1" s="313" t="s">
        <v>446</v>
      </c>
      <c r="B1" s="313"/>
      <c r="C1" s="313"/>
      <c r="D1" s="313"/>
      <c r="E1" s="313"/>
      <c r="F1" s="313"/>
      <c r="G1" s="313"/>
    </row>
    <row r="2" spans="1:10" ht="23.25" thickBot="1">
      <c r="A2" s="318" t="s">
        <v>61</v>
      </c>
      <c r="B2" s="315" t="s">
        <v>172</v>
      </c>
      <c r="C2" s="316"/>
      <c r="D2" s="317"/>
      <c r="E2" s="315" t="s">
        <v>173</v>
      </c>
      <c r="F2" s="316"/>
      <c r="G2" s="317"/>
    </row>
    <row r="3" spans="1:10" ht="23.25" thickBot="1">
      <c r="A3" s="319"/>
      <c r="B3" s="150" t="s">
        <v>32</v>
      </c>
      <c r="C3" s="150" t="s">
        <v>106</v>
      </c>
      <c r="D3" s="150" t="s">
        <v>104</v>
      </c>
      <c r="E3" s="150" t="s">
        <v>32</v>
      </c>
      <c r="F3" s="150" t="s">
        <v>106</v>
      </c>
      <c r="G3" s="150" t="s">
        <v>104</v>
      </c>
    </row>
    <row r="4" spans="1:10" ht="21" customHeight="1">
      <c r="A4" s="2">
        <v>1395</v>
      </c>
      <c r="B4" s="125">
        <f>C4+D4</f>
        <v>10008234</v>
      </c>
      <c r="C4" s="125">
        <v>8176206</v>
      </c>
      <c r="D4" s="125">
        <v>1832028</v>
      </c>
      <c r="E4" s="125">
        <f>F4+G4</f>
        <v>9408019</v>
      </c>
      <c r="F4" s="125">
        <v>7641677</v>
      </c>
      <c r="G4" s="125">
        <v>1766342</v>
      </c>
    </row>
    <row r="5" spans="1:10" ht="21" customHeight="1">
      <c r="A5" s="2">
        <v>1396</v>
      </c>
      <c r="B5" s="125">
        <f t="shared" ref="B5:B8" si="0">C5+D5</f>
        <v>10160378</v>
      </c>
      <c r="C5" s="125">
        <v>8218207</v>
      </c>
      <c r="D5" s="125">
        <v>1942171</v>
      </c>
      <c r="E5" s="125">
        <f t="shared" ref="E5:E7" si="1">F5+G5</f>
        <v>9608020</v>
      </c>
      <c r="F5" s="125">
        <v>7739590</v>
      </c>
      <c r="G5" s="125">
        <v>1868430</v>
      </c>
    </row>
    <row r="6" spans="1:10" ht="21" customHeight="1">
      <c r="A6" s="2">
        <v>1397</v>
      </c>
      <c r="B6" s="125">
        <f t="shared" si="0"/>
        <v>10450728</v>
      </c>
      <c r="C6" s="125">
        <v>8451341</v>
      </c>
      <c r="D6" s="125">
        <v>1999387</v>
      </c>
      <c r="E6" s="125">
        <f t="shared" si="1"/>
        <v>9605188</v>
      </c>
      <c r="F6" s="125">
        <v>7708908</v>
      </c>
      <c r="G6" s="125">
        <v>1896280</v>
      </c>
    </row>
    <row r="7" spans="1:10" ht="21" customHeight="1">
      <c r="A7" s="2">
        <v>1398</v>
      </c>
      <c r="B7" s="125">
        <f t="shared" si="0"/>
        <v>10798942</v>
      </c>
      <c r="C7" s="125">
        <v>8707950</v>
      </c>
      <c r="D7" s="125">
        <v>2090992</v>
      </c>
      <c r="E7" s="125">
        <f t="shared" si="1"/>
        <v>9926267</v>
      </c>
      <c r="F7" s="125">
        <v>7946105</v>
      </c>
      <c r="G7" s="125">
        <v>1980162</v>
      </c>
    </row>
    <row r="8" spans="1:10" ht="21" customHeight="1">
      <c r="A8" s="2">
        <v>1399</v>
      </c>
      <c r="B8" s="125">
        <f t="shared" si="0"/>
        <v>10689239</v>
      </c>
      <c r="C8" s="125">
        <v>8608931</v>
      </c>
      <c r="D8" s="125">
        <v>2080308</v>
      </c>
      <c r="E8" s="125">
        <v>10078073</v>
      </c>
      <c r="F8" s="125">
        <v>8068434</v>
      </c>
      <c r="G8" s="125">
        <v>2009639</v>
      </c>
    </row>
    <row r="9" spans="1:10" ht="21" customHeight="1" thickBot="1">
      <c r="A9" s="2">
        <v>1400</v>
      </c>
      <c r="B9" s="125">
        <f>SUM(B10:B42)</f>
        <v>11068557</v>
      </c>
      <c r="C9" s="125">
        <f t="shared" ref="C9:D9" si="2">SUM(C10:C42)</f>
        <v>8793278</v>
      </c>
      <c r="D9" s="125">
        <f t="shared" si="2"/>
        <v>2275279</v>
      </c>
      <c r="E9" s="125">
        <f>SUM(E10:E42)</f>
        <v>10446759</v>
      </c>
      <c r="F9" s="125">
        <f t="shared" ref="F9:G9" si="3">SUM(F10:F42)</f>
        <v>8250884</v>
      </c>
      <c r="G9" s="125">
        <f t="shared" si="3"/>
        <v>2195875</v>
      </c>
    </row>
    <row r="10" spans="1:10" ht="21" customHeight="1" thickBot="1">
      <c r="A10" s="154" t="s">
        <v>41</v>
      </c>
      <c r="B10" s="10">
        <f t="shared" ref="B10:B42" si="4">C10+D10</f>
        <v>446003</v>
      </c>
      <c r="C10" s="7">
        <v>362641</v>
      </c>
      <c r="D10" s="6">
        <v>83362</v>
      </c>
      <c r="E10" s="282">
        <f t="shared" ref="E10:E42" si="5">F10+G10</f>
        <v>425049</v>
      </c>
      <c r="F10" s="6">
        <v>344868</v>
      </c>
      <c r="G10" s="7">
        <v>80181</v>
      </c>
    </row>
    <row r="11" spans="1:10" ht="21" customHeight="1" thickBot="1">
      <c r="A11" s="155" t="s">
        <v>42</v>
      </c>
      <c r="B11" s="29">
        <f t="shared" si="4"/>
        <v>237455</v>
      </c>
      <c r="C11" s="21">
        <v>186811</v>
      </c>
      <c r="D11" s="22">
        <v>50644</v>
      </c>
      <c r="E11" s="283">
        <f t="shared" si="5"/>
        <v>221491</v>
      </c>
      <c r="F11" s="22">
        <v>173715</v>
      </c>
      <c r="G11" s="21">
        <v>47776</v>
      </c>
    </row>
    <row r="12" spans="1:10" ht="21" customHeight="1" thickBot="1">
      <c r="A12" s="155" t="s">
        <v>43</v>
      </c>
      <c r="B12" s="29">
        <f t="shared" si="4"/>
        <v>119683</v>
      </c>
      <c r="C12" s="21">
        <v>99177</v>
      </c>
      <c r="D12" s="22">
        <v>20506</v>
      </c>
      <c r="E12" s="283">
        <f t="shared" si="5"/>
        <v>113068</v>
      </c>
      <c r="F12" s="22">
        <v>93556</v>
      </c>
      <c r="G12" s="21">
        <v>19512</v>
      </c>
      <c r="J12" s="280"/>
    </row>
    <row r="13" spans="1:10" ht="21" customHeight="1" thickBot="1">
      <c r="A13" s="155" t="s">
        <v>0</v>
      </c>
      <c r="B13" s="29">
        <f t="shared" si="4"/>
        <v>837451</v>
      </c>
      <c r="C13" s="21">
        <v>679203</v>
      </c>
      <c r="D13" s="22">
        <v>158248</v>
      </c>
      <c r="E13" s="283">
        <f t="shared" si="5"/>
        <v>798890</v>
      </c>
      <c r="F13" s="22">
        <v>646162</v>
      </c>
      <c r="G13" s="21">
        <v>152728</v>
      </c>
    </row>
    <row r="14" spans="1:10" ht="21" customHeight="1" thickBot="1">
      <c r="A14" s="155" t="s">
        <v>33</v>
      </c>
      <c r="B14" s="29">
        <f t="shared" si="4"/>
        <v>337291</v>
      </c>
      <c r="C14" s="21">
        <v>253300</v>
      </c>
      <c r="D14" s="22">
        <v>83991</v>
      </c>
      <c r="E14" s="283">
        <f t="shared" si="5"/>
        <v>327592</v>
      </c>
      <c r="F14" s="22">
        <v>245209</v>
      </c>
      <c r="G14" s="21">
        <v>82383</v>
      </c>
    </row>
    <row r="15" spans="1:10" ht="21" customHeight="1" thickBot="1">
      <c r="A15" s="155" t="s">
        <v>44</v>
      </c>
      <c r="B15" s="29">
        <f t="shared" si="4"/>
        <v>77483</v>
      </c>
      <c r="C15" s="21">
        <v>64306</v>
      </c>
      <c r="D15" s="22">
        <v>13177</v>
      </c>
      <c r="E15" s="283">
        <f t="shared" si="5"/>
        <v>71075</v>
      </c>
      <c r="F15" s="22">
        <v>58613</v>
      </c>
      <c r="G15" s="21">
        <v>12462</v>
      </c>
    </row>
    <row r="16" spans="1:10" ht="21" customHeight="1" thickBot="1">
      <c r="A16" s="155" t="s">
        <v>1</v>
      </c>
      <c r="B16" s="29">
        <f t="shared" si="4"/>
        <v>337468</v>
      </c>
      <c r="C16" s="21">
        <v>306085</v>
      </c>
      <c r="D16" s="22">
        <v>31383</v>
      </c>
      <c r="E16" s="283">
        <f t="shared" si="5"/>
        <v>297618</v>
      </c>
      <c r="F16" s="22">
        <v>267481</v>
      </c>
      <c r="G16" s="21">
        <v>30137</v>
      </c>
    </row>
    <row r="17" spans="1:8" ht="21" customHeight="1" thickBot="1">
      <c r="A17" s="155" t="s">
        <v>45</v>
      </c>
      <c r="B17" s="29">
        <f t="shared" si="4"/>
        <v>89590</v>
      </c>
      <c r="C17" s="21">
        <v>68380</v>
      </c>
      <c r="D17" s="22">
        <v>21210</v>
      </c>
      <c r="E17" s="283">
        <f t="shared" si="5"/>
        <v>84065</v>
      </c>
      <c r="F17" s="22">
        <v>63730</v>
      </c>
      <c r="G17" s="21">
        <v>20335</v>
      </c>
    </row>
    <row r="18" spans="1:8" ht="21" customHeight="1" thickBot="1">
      <c r="A18" s="155" t="s">
        <v>46</v>
      </c>
      <c r="B18" s="29">
        <f t="shared" si="4"/>
        <v>95926</v>
      </c>
      <c r="C18" s="21">
        <v>80047</v>
      </c>
      <c r="D18" s="22">
        <v>15879</v>
      </c>
      <c r="E18" s="283">
        <f t="shared" si="5"/>
        <v>87710</v>
      </c>
      <c r="F18" s="22">
        <v>72669</v>
      </c>
      <c r="G18" s="21">
        <v>15041</v>
      </c>
    </row>
    <row r="19" spans="1:8" ht="21" customHeight="1" thickBot="1">
      <c r="A19" s="155" t="s">
        <v>47</v>
      </c>
      <c r="B19" s="29">
        <f t="shared" si="4"/>
        <v>733690</v>
      </c>
      <c r="C19" s="21">
        <v>580864</v>
      </c>
      <c r="D19" s="22">
        <v>152826</v>
      </c>
      <c r="E19" s="283">
        <f t="shared" si="5"/>
        <v>680709</v>
      </c>
      <c r="F19" s="22">
        <v>535617</v>
      </c>
      <c r="G19" s="21">
        <v>145092</v>
      </c>
    </row>
    <row r="20" spans="1:8" ht="21" customHeight="1" thickBot="1">
      <c r="A20" s="155" t="s">
        <v>28</v>
      </c>
      <c r="B20" s="29">
        <f t="shared" si="4"/>
        <v>75451</v>
      </c>
      <c r="C20" s="21">
        <v>58515</v>
      </c>
      <c r="D20" s="22">
        <v>16936</v>
      </c>
      <c r="E20" s="283">
        <f t="shared" si="5"/>
        <v>69070</v>
      </c>
      <c r="F20" s="22">
        <v>52854</v>
      </c>
      <c r="G20" s="21">
        <v>16216</v>
      </c>
    </row>
    <row r="21" spans="1:8" ht="21" customHeight="1" thickBot="1">
      <c r="A21" s="155" t="s">
        <v>2</v>
      </c>
      <c r="B21" s="29">
        <f t="shared" si="4"/>
        <v>797418</v>
      </c>
      <c r="C21" s="21">
        <v>689305</v>
      </c>
      <c r="D21" s="22">
        <v>108113</v>
      </c>
      <c r="E21" s="283">
        <f t="shared" si="5"/>
        <v>707392</v>
      </c>
      <c r="F21" s="22">
        <v>604435</v>
      </c>
      <c r="G21" s="21">
        <v>102957</v>
      </c>
    </row>
    <row r="22" spans="1:8" ht="21" customHeight="1" thickBot="1">
      <c r="A22" s="155" t="s">
        <v>3</v>
      </c>
      <c r="B22" s="29">
        <f t="shared" si="4"/>
        <v>130883</v>
      </c>
      <c r="C22" s="21">
        <v>105462</v>
      </c>
      <c r="D22" s="22">
        <v>25421</v>
      </c>
      <c r="E22" s="283">
        <f t="shared" si="5"/>
        <v>123745</v>
      </c>
      <c r="F22" s="22">
        <v>99432</v>
      </c>
      <c r="G22" s="21">
        <v>24313</v>
      </c>
    </row>
    <row r="23" spans="1:8" ht="21" customHeight="1" thickBot="1">
      <c r="A23" s="155" t="s">
        <v>4</v>
      </c>
      <c r="B23" s="29">
        <f t="shared" si="4"/>
        <v>135413</v>
      </c>
      <c r="C23" s="21">
        <v>109230</v>
      </c>
      <c r="D23" s="22">
        <v>26183</v>
      </c>
      <c r="E23" s="283">
        <f t="shared" si="5"/>
        <v>128326</v>
      </c>
      <c r="F23" s="22">
        <v>103282</v>
      </c>
      <c r="G23" s="21">
        <v>25044</v>
      </c>
    </row>
    <row r="24" spans="1:8" ht="21" customHeight="1" thickBot="1">
      <c r="A24" s="155" t="s">
        <v>48</v>
      </c>
      <c r="B24" s="29">
        <f t="shared" si="4"/>
        <v>196127</v>
      </c>
      <c r="C24" s="21">
        <v>156573</v>
      </c>
      <c r="D24" s="22">
        <v>39554</v>
      </c>
      <c r="E24" s="283">
        <f t="shared" si="5"/>
        <v>184227</v>
      </c>
      <c r="F24" s="22">
        <v>147226</v>
      </c>
      <c r="G24" s="21">
        <v>37001</v>
      </c>
    </row>
    <row r="25" spans="1:8" ht="21" customHeight="1" thickBot="1">
      <c r="A25" s="155" t="s">
        <v>49</v>
      </c>
      <c r="B25" s="29">
        <f t="shared" si="4"/>
        <v>1105761</v>
      </c>
      <c r="C25" s="21">
        <v>810424</v>
      </c>
      <c r="D25" s="22">
        <v>295337</v>
      </c>
      <c r="E25" s="283">
        <f t="shared" si="5"/>
        <v>1071597</v>
      </c>
      <c r="F25" s="22">
        <v>781953</v>
      </c>
      <c r="G25" s="21">
        <v>289644</v>
      </c>
      <c r="H25" s="24"/>
    </row>
    <row r="26" spans="1:8" ht="21" customHeight="1" thickBot="1">
      <c r="A26" s="155" t="s">
        <v>50</v>
      </c>
      <c r="B26" s="29">
        <f t="shared" si="4"/>
        <v>535751</v>
      </c>
      <c r="C26" s="21">
        <v>436523</v>
      </c>
      <c r="D26" s="22">
        <v>99228</v>
      </c>
      <c r="E26" s="283">
        <f t="shared" si="5"/>
        <v>518973</v>
      </c>
      <c r="F26" s="22">
        <v>422033</v>
      </c>
      <c r="G26" s="21">
        <v>96940</v>
      </c>
    </row>
    <row r="27" spans="1:8" ht="21" customHeight="1" thickBot="1">
      <c r="A27" s="155" t="s">
        <v>51</v>
      </c>
      <c r="B27" s="29">
        <f t="shared" si="4"/>
        <v>1138505</v>
      </c>
      <c r="C27" s="21">
        <v>827301</v>
      </c>
      <c r="D27" s="22">
        <v>311204</v>
      </c>
      <c r="E27" s="283">
        <f t="shared" si="5"/>
        <v>1110386</v>
      </c>
      <c r="F27" s="22">
        <v>804494</v>
      </c>
      <c r="G27" s="21">
        <v>305892</v>
      </c>
    </row>
    <row r="28" spans="1:8" ht="21" customHeight="1" thickBot="1">
      <c r="A28" s="155" t="s">
        <v>5</v>
      </c>
      <c r="B28" s="29">
        <f t="shared" si="4"/>
        <v>524095</v>
      </c>
      <c r="C28" s="21">
        <v>402110</v>
      </c>
      <c r="D28" s="22">
        <v>121985</v>
      </c>
      <c r="E28" s="283">
        <f t="shared" si="5"/>
        <v>496762</v>
      </c>
      <c r="F28" s="22">
        <v>378725</v>
      </c>
      <c r="G28" s="21">
        <v>118037</v>
      </c>
    </row>
    <row r="29" spans="1:8" ht="21" customHeight="1" thickBot="1">
      <c r="A29" s="155" t="s">
        <v>52</v>
      </c>
      <c r="B29" s="29">
        <f t="shared" si="4"/>
        <v>185670</v>
      </c>
      <c r="C29" s="21">
        <v>151400</v>
      </c>
      <c r="D29" s="22">
        <v>34270</v>
      </c>
      <c r="E29" s="283">
        <f t="shared" si="5"/>
        <v>179301</v>
      </c>
      <c r="F29" s="22">
        <v>145724</v>
      </c>
      <c r="G29" s="21">
        <v>33577</v>
      </c>
    </row>
    <row r="30" spans="1:8" ht="21" customHeight="1" thickBot="1">
      <c r="A30" s="155" t="s">
        <v>6</v>
      </c>
      <c r="B30" s="29">
        <f t="shared" si="4"/>
        <v>150904</v>
      </c>
      <c r="C30" s="21">
        <v>124724</v>
      </c>
      <c r="D30" s="22">
        <v>26180</v>
      </c>
      <c r="E30" s="283">
        <f t="shared" si="5"/>
        <v>142880</v>
      </c>
      <c r="F30" s="22">
        <v>117577</v>
      </c>
      <c r="G30" s="21">
        <v>25303</v>
      </c>
    </row>
    <row r="31" spans="1:8" ht="21" customHeight="1" thickBot="1">
      <c r="A31" s="155" t="s">
        <v>53</v>
      </c>
      <c r="B31" s="29">
        <f t="shared" si="4"/>
        <v>123556</v>
      </c>
      <c r="C31" s="21">
        <v>98103</v>
      </c>
      <c r="D31" s="22">
        <v>25453</v>
      </c>
      <c r="E31" s="283">
        <f t="shared" si="5"/>
        <v>115241</v>
      </c>
      <c r="F31" s="22">
        <v>91057</v>
      </c>
      <c r="G31" s="21">
        <v>24184</v>
      </c>
    </row>
    <row r="32" spans="1:8" ht="21" customHeight="1" thickBot="1">
      <c r="A32" s="155" t="s">
        <v>54</v>
      </c>
      <c r="B32" s="29">
        <f t="shared" si="4"/>
        <v>413200</v>
      </c>
      <c r="C32" s="21">
        <v>330980</v>
      </c>
      <c r="D32" s="22">
        <v>82220</v>
      </c>
      <c r="E32" s="283">
        <f t="shared" si="5"/>
        <v>385920</v>
      </c>
      <c r="F32" s="22">
        <v>307264</v>
      </c>
      <c r="G32" s="21">
        <v>78656</v>
      </c>
    </row>
    <row r="33" spans="1:7" ht="21" customHeight="1" thickBot="1">
      <c r="A33" s="155" t="s">
        <v>55</v>
      </c>
      <c r="B33" s="29">
        <f t="shared" si="4"/>
        <v>159485</v>
      </c>
      <c r="C33" s="21">
        <v>129225</v>
      </c>
      <c r="D33" s="22">
        <v>30260</v>
      </c>
      <c r="E33" s="283">
        <f t="shared" si="5"/>
        <v>149400</v>
      </c>
      <c r="F33" s="22">
        <v>120006</v>
      </c>
      <c r="G33" s="21">
        <v>29394</v>
      </c>
    </row>
    <row r="34" spans="1:7" ht="21" customHeight="1" thickBot="1">
      <c r="A34" s="155" t="s">
        <v>56</v>
      </c>
      <c r="B34" s="29">
        <f t="shared" si="4"/>
        <v>94030</v>
      </c>
      <c r="C34" s="21">
        <v>78689</v>
      </c>
      <c r="D34" s="22">
        <v>15341</v>
      </c>
      <c r="E34" s="283">
        <f t="shared" si="5"/>
        <v>80087</v>
      </c>
      <c r="F34" s="22">
        <v>65786</v>
      </c>
      <c r="G34" s="21">
        <v>14301</v>
      </c>
    </row>
    <row r="35" spans="1:7" ht="21" customHeight="1" thickBot="1">
      <c r="A35" s="155" t="s">
        <v>7</v>
      </c>
      <c r="B35" s="29">
        <f t="shared" si="4"/>
        <v>191022</v>
      </c>
      <c r="C35" s="21">
        <v>149190</v>
      </c>
      <c r="D35" s="22">
        <v>41832</v>
      </c>
      <c r="E35" s="283">
        <f t="shared" si="5"/>
        <v>180249</v>
      </c>
      <c r="F35" s="22">
        <v>140935</v>
      </c>
      <c r="G35" s="21">
        <v>39314</v>
      </c>
    </row>
    <row r="36" spans="1:7" ht="21" customHeight="1" thickBot="1">
      <c r="A36" s="155" t="s">
        <v>57</v>
      </c>
      <c r="B36" s="29">
        <f t="shared" si="4"/>
        <v>266462</v>
      </c>
      <c r="C36" s="21">
        <v>201474</v>
      </c>
      <c r="D36" s="22">
        <v>64988</v>
      </c>
      <c r="E36" s="283">
        <f t="shared" si="5"/>
        <v>258535</v>
      </c>
      <c r="F36" s="22">
        <v>194970</v>
      </c>
      <c r="G36" s="21">
        <v>63565</v>
      </c>
    </row>
    <row r="37" spans="1:7" ht="21" customHeight="1" thickBot="1">
      <c r="A37" s="155" t="s">
        <v>8</v>
      </c>
      <c r="B37" s="29">
        <f t="shared" si="4"/>
        <v>144283</v>
      </c>
      <c r="C37" s="21">
        <v>115097</v>
      </c>
      <c r="D37" s="22">
        <v>29186</v>
      </c>
      <c r="E37" s="283">
        <f t="shared" si="5"/>
        <v>133107</v>
      </c>
      <c r="F37" s="22">
        <v>105132</v>
      </c>
      <c r="G37" s="21">
        <v>27975</v>
      </c>
    </row>
    <row r="38" spans="1:7" ht="21" customHeight="1" thickBot="1">
      <c r="A38" s="155" t="s">
        <v>9</v>
      </c>
      <c r="B38" s="29">
        <f t="shared" si="4"/>
        <v>432817</v>
      </c>
      <c r="C38" s="21">
        <v>347788</v>
      </c>
      <c r="D38" s="22">
        <v>85029</v>
      </c>
      <c r="E38" s="283">
        <f t="shared" si="5"/>
        <v>406943</v>
      </c>
      <c r="F38" s="22">
        <v>326940</v>
      </c>
      <c r="G38" s="21">
        <v>80003</v>
      </c>
    </row>
    <row r="39" spans="1:7" ht="21" customHeight="1" thickBot="1">
      <c r="A39" s="155" t="s">
        <v>58</v>
      </c>
      <c r="B39" s="29">
        <f t="shared" si="4"/>
        <v>236174</v>
      </c>
      <c r="C39" s="21">
        <v>196393</v>
      </c>
      <c r="D39" s="22">
        <v>39781</v>
      </c>
      <c r="E39" s="283">
        <f t="shared" si="5"/>
        <v>221858</v>
      </c>
      <c r="F39" s="22">
        <v>183801</v>
      </c>
      <c r="G39" s="21">
        <v>38057</v>
      </c>
    </row>
    <row r="40" spans="1:7" ht="21" customHeight="1" thickBot="1">
      <c r="A40" s="155" t="s">
        <v>10</v>
      </c>
      <c r="B40" s="29">
        <f t="shared" si="4"/>
        <v>310174</v>
      </c>
      <c r="C40" s="21">
        <v>263038</v>
      </c>
      <c r="D40" s="22">
        <v>47136</v>
      </c>
      <c r="E40" s="283">
        <f t="shared" si="5"/>
        <v>290131</v>
      </c>
      <c r="F40" s="22">
        <v>244789</v>
      </c>
      <c r="G40" s="21">
        <v>45342</v>
      </c>
    </row>
    <row r="41" spans="1:7" ht="21" customHeight="1" thickBot="1">
      <c r="A41" s="155" t="s">
        <v>11</v>
      </c>
      <c r="B41" s="29">
        <f t="shared" si="4"/>
        <v>148827</v>
      </c>
      <c r="C41" s="21">
        <v>118595</v>
      </c>
      <c r="D41" s="22">
        <v>30232</v>
      </c>
      <c r="E41" s="283">
        <f t="shared" si="5"/>
        <v>137750</v>
      </c>
      <c r="F41" s="22">
        <v>109794</v>
      </c>
      <c r="G41" s="21">
        <v>27956</v>
      </c>
    </row>
    <row r="42" spans="1:7" ht="21" customHeight="1" thickBot="1">
      <c r="A42" s="155" t="s">
        <v>59</v>
      </c>
      <c r="B42" s="29">
        <f t="shared" si="4"/>
        <v>260509</v>
      </c>
      <c r="C42" s="21">
        <v>212325</v>
      </c>
      <c r="D42" s="22">
        <v>48184</v>
      </c>
      <c r="E42" s="283">
        <f t="shared" si="5"/>
        <v>247612</v>
      </c>
      <c r="F42" s="22">
        <v>201055</v>
      </c>
      <c r="G42" s="21">
        <v>46557</v>
      </c>
    </row>
    <row r="43" spans="1:7" ht="30.75" customHeight="1">
      <c r="A43" s="26"/>
      <c r="B43" s="26"/>
      <c r="C43" s="151"/>
      <c r="D43" s="151"/>
      <c r="E43" s="151"/>
      <c r="F43" s="151"/>
      <c r="G43" s="151"/>
    </row>
    <row r="44" spans="1:7" ht="27.75" customHeight="1">
      <c r="A44" s="151"/>
      <c r="B44" s="151"/>
      <c r="C44" s="151"/>
      <c r="D44" s="151"/>
      <c r="E44" s="151"/>
      <c r="F44" s="151"/>
      <c r="G44" s="151"/>
    </row>
    <row r="45" spans="1:7" ht="12.75" customHeight="1">
      <c r="A45" s="26"/>
      <c r="B45" s="26"/>
      <c r="C45" s="151"/>
      <c r="D45" s="151"/>
      <c r="E45" s="151"/>
      <c r="F45" s="151"/>
      <c r="G45" s="151"/>
    </row>
    <row r="46" spans="1:7" ht="12.75" customHeight="1">
      <c r="A46" s="26"/>
      <c r="B46" s="26"/>
      <c r="C46" s="151"/>
      <c r="D46" s="151"/>
      <c r="E46" s="151"/>
      <c r="F46" s="151"/>
      <c r="G46" s="151"/>
    </row>
    <row r="47" spans="1:7" ht="12.75" customHeight="1">
      <c r="A47" s="26"/>
      <c r="B47" s="26"/>
      <c r="C47" s="151"/>
      <c r="D47" s="151"/>
      <c r="E47" s="151"/>
      <c r="F47" s="151"/>
      <c r="G47" s="151"/>
    </row>
    <row r="48" spans="1:7" ht="12.75" customHeight="1">
      <c r="A48" s="26"/>
      <c r="B48" s="26"/>
      <c r="C48" s="151"/>
      <c r="D48" s="151"/>
      <c r="E48" s="151"/>
      <c r="F48" s="151"/>
      <c r="G48" s="151"/>
    </row>
  </sheetData>
  <mergeCells count="4">
    <mergeCell ref="E2:G2"/>
    <mergeCell ref="B2:D2"/>
    <mergeCell ref="A1:G1"/>
    <mergeCell ref="A2:A3"/>
  </mergeCells>
  <printOptions horizontalCentered="1" verticalCentered="1"/>
  <pageMargins left="0.39370078740157483" right="0.59055118110236227" top="0.19685039370078741" bottom="0.39370078740157483" header="0" footer="0"/>
  <pageSetup paperSize="9" scale="90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1C8FF-F986-4117-9CD0-08D92720FFF7}">
  <sheetPr>
    <tabColor rgb="FF91DB91"/>
  </sheetPr>
  <dimension ref="A1:H389"/>
  <sheetViews>
    <sheetView rightToLeft="1" view="pageBreakPreview" zoomScaleNormal="100" zoomScaleSheetLayoutView="100" workbookViewId="0">
      <selection sqref="A1:H1"/>
    </sheetView>
  </sheetViews>
  <sheetFormatPr defaultColWidth="9" defaultRowHeight="21.75"/>
  <cols>
    <col min="1" max="1" width="19.28515625" style="857" customWidth="1"/>
    <col min="2" max="2" width="39" style="858" customWidth="1"/>
    <col min="3" max="7" width="17.42578125" style="859" customWidth="1"/>
    <col min="8" max="8" width="17.42578125" style="860" customWidth="1"/>
    <col min="9" max="239" width="9" style="828"/>
    <col min="240" max="240" width="15.85546875" style="828" customWidth="1"/>
    <col min="241" max="241" width="26" style="828" customWidth="1"/>
    <col min="242" max="242" width="11.5703125" style="828" customWidth="1"/>
    <col min="243" max="243" width="11" style="828" customWidth="1"/>
    <col min="244" max="244" width="13.85546875" style="828" customWidth="1"/>
    <col min="245" max="245" width="11.5703125" style="828" customWidth="1"/>
    <col min="246" max="246" width="8" style="828" customWidth="1"/>
    <col min="247" max="247" width="8.7109375" style="828" customWidth="1"/>
    <col min="248" max="248" width="9.140625" style="828" customWidth="1"/>
    <col min="249" max="249" width="12.42578125" style="828" customWidth="1"/>
    <col min="250" max="250" width="9.85546875" style="828" customWidth="1"/>
    <col min="251" max="251" width="9" style="828"/>
    <col min="252" max="252" width="9.42578125" style="828" customWidth="1"/>
    <col min="253" max="253" width="9.28515625" style="828" customWidth="1"/>
    <col min="254" max="495" width="9" style="828"/>
    <col min="496" max="496" width="15.85546875" style="828" customWidth="1"/>
    <col min="497" max="497" width="26" style="828" customWidth="1"/>
    <col min="498" max="498" width="11.5703125" style="828" customWidth="1"/>
    <col min="499" max="499" width="11" style="828" customWidth="1"/>
    <col min="500" max="500" width="13.85546875" style="828" customWidth="1"/>
    <col min="501" max="501" width="11.5703125" style="828" customWidth="1"/>
    <col min="502" max="502" width="8" style="828" customWidth="1"/>
    <col min="503" max="503" width="8.7109375" style="828" customWidth="1"/>
    <col min="504" max="504" width="9.140625" style="828" customWidth="1"/>
    <col min="505" max="505" width="12.42578125" style="828" customWidth="1"/>
    <col min="506" max="506" width="9.85546875" style="828" customWidth="1"/>
    <col min="507" max="507" width="9" style="828"/>
    <col min="508" max="508" width="9.42578125" style="828" customWidth="1"/>
    <col min="509" max="509" width="9.28515625" style="828" customWidth="1"/>
    <col min="510" max="751" width="9" style="828"/>
    <col min="752" max="752" width="15.85546875" style="828" customWidth="1"/>
    <col min="753" max="753" width="26" style="828" customWidth="1"/>
    <col min="754" max="754" width="11.5703125" style="828" customWidth="1"/>
    <col min="755" max="755" width="11" style="828" customWidth="1"/>
    <col min="756" max="756" width="13.85546875" style="828" customWidth="1"/>
    <col min="757" max="757" width="11.5703125" style="828" customWidth="1"/>
    <col min="758" max="758" width="8" style="828" customWidth="1"/>
    <col min="759" max="759" width="8.7109375" style="828" customWidth="1"/>
    <col min="760" max="760" width="9.140625" style="828" customWidth="1"/>
    <col min="761" max="761" width="12.42578125" style="828" customWidth="1"/>
    <col min="762" max="762" width="9.85546875" style="828" customWidth="1"/>
    <col min="763" max="763" width="9" style="828"/>
    <col min="764" max="764" width="9.42578125" style="828" customWidth="1"/>
    <col min="765" max="765" width="9.28515625" style="828" customWidth="1"/>
    <col min="766" max="1007" width="9" style="828"/>
    <col min="1008" max="1008" width="15.85546875" style="828" customWidth="1"/>
    <col min="1009" max="1009" width="26" style="828" customWidth="1"/>
    <col min="1010" max="1010" width="11.5703125" style="828" customWidth="1"/>
    <col min="1011" max="1011" width="11" style="828" customWidth="1"/>
    <col min="1012" max="1012" width="13.85546875" style="828" customWidth="1"/>
    <col min="1013" max="1013" width="11.5703125" style="828" customWidth="1"/>
    <col min="1014" max="1014" width="8" style="828" customWidth="1"/>
    <col min="1015" max="1015" width="8.7109375" style="828" customWidth="1"/>
    <col min="1016" max="1016" width="9.140625" style="828" customWidth="1"/>
    <col min="1017" max="1017" width="12.42578125" style="828" customWidth="1"/>
    <col min="1018" max="1018" width="9.85546875" style="828" customWidth="1"/>
    <col min="1019" max="1019" width="9" style="828"/>
    <col min="1020" max="1020" width="9.42578125" style="828" customWidth="1"/>
    <col min="1021" max="1021" width="9.28515625" style="828" customWidth="1"/>
    <col min="1022" max="1263" width="9" style="828"/>
    <col min="1264" max="1264" width="15.85546875" style="828" customWidth="1"/>
    <col min="1265" max="1265" width="26" style="828" customWidth="1"/>
    <col min="1266" max="1266" width="11.5703125" style="828" customWidth="1"/>
    <col min="1267" max="1267" width="11" style="828" customWidth="1"/>
    <col min="1268" max="1268" width="13.85546875" style="828" customWidth="1"/>
    <col min="1269" max="1269" width="11.5703125" style="828" customWidth="1"/>
    <col min="1270" max="1270" width="8" style="828" customWidth="1"/>
    <col min="1271" max="1271" width="8.7109375" style="828" customWidth="1"/>
    <col min="1272" max="1272" width="9.140625" style="828" customWidth="1"/>
    <col min="1273" max="1273" width="12.42578125" style="828" customWidth="1"/>
    <col min="1274" max="1274" width="9.85546875" style="828" customWidth="1"/>
    <col min="1275" max="1275" width="9" style="828"/>
    <col min="1276" max="1276" width="9.42578125" style="828" customWidth="1"/>
    <col min="1277" max="1277" width="9.28515625" style="828" customWidth="1"/>
    <col min="1278" max="1519" width="9" style="828"/>
    <col min="1520" max="1520" width="15.85546875" style="828" customWidth="1"/>
    <col min="1521" max="1521" width="26" style="828" customWidth="1"/>
    <col min="1522" max="1522" width="11.5703125" style="828" customWidth="1"/>
    <col min="1523" max="1523" width="11" style="828" customWidth="1"/>
    <col min="1524" max="1524" width="13.85546875" style="828" customWidth="1"/>
    <col min="1525" max="1525" width="11.5703125" style="828" customWidth="1"/>
    <col min="1526" max="1526" width="8" style="828" customWidth="1"/>
    <col min="1527" max="1527" width="8.7109375" style="828" customWidth="1"/>
    <col min="1528" max="1528" width="9.140625" style="828" customWidth="1"/>
    <col min="1529" max="1529" width="12.42578125" style="828" customWidth="1"/>
    <col min="1530" max="1530" width="9.85546875" style="828" customWidth="1"/>
    <col min="1531" max="1531" width="9" style="828"/>
    <col min="1532" max="1532" width="9.42578125" style="828" customWidth="1"/>
    <col min="1533" max="1533" width="9.28515625" style="828" customWidth="1"/>
    <col min="1534" max="1775" width="9" style="828"/>
    <col min="1776" max="1776" width="15.85546875" style="828" customWidth="1"/>
    <col min="1777" max="1777" width="26" style="828" customWidth="1"/>
    <col min="1778" max="1778" width="11.5703125" style="828" customWidth="1"/>
    <col min="1779" max="1779" width="11" style="828" customWidth="1"/>
    <col min="1780" max="1780" width="13.85546875" style="828" customWidth="1"/>
    <col min="1781" max="1781" width="11.5703125" style="828" customWidth="1"/>
    <col min="1782" max="1782" width="8" style="828" customWidth="1"/>
    <col min="1783" max="1783" width="8.7109375" style="828" customWidth="1"/>
    <col min="1784" max="1784" width="9.140625" style="828" customWidth="1"/>
    <col min="1785" max="1785" width="12.42578125" style="828" customWidth="1"/>
    <col min="1786" max="1786" width="9.85546875" style="828" customWidth="1"/>
    <col min="1787" max="1787" width="9" style="828"/>
    <col min="1788" max="1788" width="9.42578125" style="828" customWidth="1"/>
    <col min="1789" max="1789" width="9.28515625" style="828" customWidth="1"/>
    <col min="1790" max="2031" width="9" style="828"/>
    <col min="2032" max="2032" width="15.85546875" style="828" customWidth="1"/>
    <col min="2033" max="2033" width="26" style="828" customWidth="1"/>
    <col min="2034" max="2034" width="11.5703125" style="828" customWidth="1"/>
    <col min="2035" max="2035" width="11" style="828" customWidth="1"/>
    <col min="2036" max="2036" width="13.85546875" style="828" customWidth="1"/>
    <col min="2037" max="2037" width="11.5703125" style="828" customWidth="1"/>
    <col min="2038" max="2038" width="8" style="828" customWidth="1"/>
    <col min="2039" max="2039" width="8.7109375" style="828" customWidth="1"/>
    <col min="2040" max="2040" width="9.140625" style="828" customWidth="1"/>
    <col min="2041" max="2041" width="12.42578125" style="828" customWidth="1"/>
    <col min="2042" max="2042" width="9.85546875" style="828" customWidth="1"/>
    <col min="2043" max="2043" width="9" style="828"/>
    <col min="2044" max="2044" width="9.42578125" style="828" customWidth="1"/>
    <col min="2045" max="2045" width="9.28515625" style="828" customWidth="1"/>
    <col min="2046" max="2287" width="9" style="828"/>
    <col min="2288" max="2288" width="15.85546875" style="828" customWidth="1"/>
    <col min="2289" max="2289" width="26" style="828" customWidth="1"/>
    <col min="2290" max="2290" width="11.5703125" style="828" customWidth="1"/>
    <col min="2291" max="2291" width="11" style="828" customWidth="1"/>
    <col min="2292" max="2292" width="13.85546875" style="828" customWidth="1"/>
    <col min="2293" max="2293" width="11.5703125" style="828" customWidth="1"/>
    <col min="2294" max="2294" width="8" style="828" customWidth="1"/>
    <col min="2295" max="2295" width="8.7109375" style="828" customWidth="1"/>
    <col min="2296" max="2296" width="9.140625" style="828" customWidth="1"/>
    <col min="2297" max="2297" width="12.42578125" style="828" customWidth="1"/>
    <col min="2298" max="2298" width="9.85546875" style="828" customWidth="1"/>
    <col min="2299" max="2299" width="9" style="828"/>
    <col min="2300" max="2300" width="9.42578125" style="828" customWidth="1"/>
    <col min="2301" max="2301" width="9.28515625" style="828" customWidth="1"/>
    <col min="2302" max="2543" width="9" style="828"/>
    <col min="2544" max="2544" width="15.85546875" style="828" customWidth="1"/>
    <col min="2545" max="2545" width="26" style="828" customWidth="1"/>
    <col min="2546" max="2546" width="11.5703125" style="828" customWidth="1"/>
    <col min="2547" max="2547" width="11" style="828" customWidth="1"/>
    <col min="2548" max="2548" width="13.85546875" style="828" customWidth="1"/>
    <col min="2549" max="2549" width="11.5703125" style="828" customWidth="1"/>
    <col min="2550" max="2550" width="8" style="828" customWidth="1"/>
    <col min="2551" max="2551" width="8.7109375" style="828" customWidth="1"/>
    <col min="2552" max="2552" width="9.140625" style="828" customWidth="1"/>
    <col min="2553" max="2553" width="12.42578125" style="828" customWidth="1"/>
    <col min="2554" max="2554" width="9.85546875" style="828" customWidth="1"/>
    <col min="2555" max="2555" width="9" style="828"/>
    <col min="2556" max="2556" width="9.42578125" style="828" customWidth="1"/>
    <col min="2557" max="2557" width="9.28515625" style="828" customWidth="1"/>
    <col min="2558" max="2799" width="9" style="828"/>
    <col min="2800" max="2800" width="15.85546875" style="828" customWidth="1"/>
    <col min="2801" max="2801" width="26" style="828" customWidth="1"/>
    <col min="2802" max="2802" width="11.5703125" style="828" customWidth="1"/>
    <col min="2803" max="2803" width="11" style="828" customWidth="1"/>
    <col min="2804" max="2804" width="13.85546875" style="828" customWidth="1"/>
    <col min="2805" max="2805" width="11.5703125" style="828" customWidth="1"/>
    <col min="2806" max="2806" width="8" style="828" customWidth="1"/>
    <col min="2807" max="2807" width="8.7109375" style="828" customWidth="1"/>
    <col min="2808" max="2808" width="9.140625" style="828" customWidth="1"/>
    <col min="2809" max="2809" width="12.42578125" style="828" customWidth="1"/>
    <col min="2810" max="2810" width="9.85546875" style="828" customWidth="1"/>
    <col min="2811" max="2811" width="9" style="828"/>
    <col min="2812" max="2812" width="9.42578125" style="828" customWidth="1"/>
    <col min="2813" max="2813" width="9.28515625" style="828" customWidth="1"/>
    <col min="2814" max="3055" width="9" style="828"/>
    <col min="3056" max="3056" width="15.85546875" style="828" customWidth="1"/>
    <col min="3057" max="3057" width="26" style="828" customWidth="1"/>
    <col min="3058" max="3058" width="11.5703125" style="828" customWidth="1"/>
    <col min="3059" max="3059" width="11" style="828" customWidth="1"/>
    <col min="3060" max="3060" width="13.85546875" style="828" customWidth="1"/>
    <col min="3061" max="3061" width="11.5703125" style="828" customWidth="1"/>
    <col min="3062" max="3062" width="8" style="828" customWidth="1"/>
    <col min="3063" max="3063" width="8.7109375" style="828" customWidth="1"/>
    <col min="3064" max="3064" width="9.140625" style="828" customWidth="1"/>
    <col min="3065" max="3065" width="12.42578125" style="828" customWidth="1"/>
    <col min="3066" max="3066" width="9.85546875" style="828" customWidth="1"/>
    <col min="3067" max="3067" width="9" style="828"/>
    <col min="3068" max="3068" width="9.42578125" style="828" customWidth="1"/>
    <col min="3069" max="3069" width="9.28515625" style="828" customWidth="1"/>
    <col min="3070" max="3311" width="9" style="828"/>
    <col min="3312" max="3312" width="15.85546875" style="828" customWidth="1"/>
    <col min="3313" max="3313" width="26" style="828" customWidth="1"/>
    <col min="3314" max="3314" width="11.5703125" style="828" customWidth="1"/>
    <col min="3315" max="3315" width="11" style="828" customWidth="1"/>
    <col min="3316" max="3316" width="13.85546875" style="828" customWidth="1"/>
    <col min="3317" max="3317" width="11.5703125" style="828" customWidth="1"/>
    <col min="3318" max="3318" width="8" style="828" customWidth="1"/>
    <col min="3319" max="3319" width="8.7109375" style="828" customWidth="1"/>
    <col min="3320" max="3320" width="9.140625" style="828" customWidth="1"/>
    <col min="3321" max="3321" width="12.42578125" style="828" customWidth="1"/>
    <col min="3322" max="3322" width="9.85546875" style="828" customWidth="1"/>
    <col min="3323" max="3323" width="9" style="828"/>
    <col min="3324" max="3324" width="9.42578125" style="828" customWidth="1"/>
    <col min="3325" max="3325" width="9.28515625" style="828" customWidth="1"/>
    <col min="3326" max="3567" width="9" style="828"/>
    <col min="3568" max="3568" width="15.85546875" style="828" customWidth="1"/>
    <col min="3569" max="3569" width="26" style="828" customWidth="1"/>
    <col min="3570" max="3570" width="11.5703125" style="828" customWidth="1"/>
    <col min="3571" max="3571" width="11" style="828" customWidth="1"/>
    <col min="3572" max="3572" width="13.85546875" style="828" customWidth="1"/>
    <col min="3573" max="3573" width="11.5703125" style="828" customWidth="1"/>
    <col min="3574" max="3574" width="8" style="828" customWidth="1"/>
    <col min="3575" max="3575" width="8.7109375" style="828" customWidth="1"/>
    <col min="3576" max="3576" width="9.140625" style="828" customWidth="1"/>
    <col min="3577" max="3577" width="12.42578125" style="828" customWidth="1"/>
    <col min="3578" max="3578" width="9.85546875" style="828" customWidth="1"/>
    <col min="3579" max="3579" width="9" style="828"/>
    <col min="3580" max="3580" width="9.42578125" style="828" customWidth="1"/>
    <col min="3581" max="3581" width="9.28515625" style="828" customWidth="1"/>
    <col min="3582" max="3823" width="9" style="828"/>
    <col min="3824" max="3824" width="15.85546875" style="828" customWidth="1"/>
    <col min="3825" max="3825" width="26" style="828" customWidth="1"/>
    <col min="3826" max="3826" width="11.5703125" style="828" customWidth="1"/>
    <col min="3827" max="3827" width="11" style="828" customWidth="1"/>
    <col min="3828" max="3828" width="13.85546875" style="828" customWidth="1"/>
    <col min="3829" max="3829" width="11.5703125" style="828" customWidth="1"/>
    <col min="3830" max="3830" width="8" style="828" customWidth="1"/>
    <col min="3831" max="3831" width="8.7109375" style="828" customWidth="1"/>
    <col min="3832" max="3832" width="9.140625" style="828" customWidth="1"/>
    <col min="3833" max="3833" width="12.42578125" style="828" customWidth="1"/>
    <col min="3834" max="3834" width="9.85546875" style="828" customWidth="1"/>
    <col min="3835" max="3835" width="9" style="828"/>
    <col min="3836" max="3836" width="9.42578125" style="828" customWidth="1"/>
    <col min="3837" max="3837" width="9.28515625" style="828" customWidth="1"/>
    <col min="3838" max="4079" width="9" style="828"/>
    <col min="4080" max="4080" width="15.85546875" style="828" customWidth="1"/>
    <col min="4081" max="4081" width="26" style="828" customWidth="1"/>
    <col min="4082" max="4082" width="11.5703125" style="828" customWidth="1"/>
    <col min="4083" max="4083" width="11" style="828" customWidth="1"/>
    <col min="4084" max="4084" width="13.85546875" style="828" customWidth="1"/>
    <col min="4085" max="4085" width="11.5703125" style="828" customWidth="1"/>
    <col min="4086" max="4086" width="8" style="828" customWidth="1"/>
    <col min="4087" max="4087" width="8.7109375" style="828" customWidth="1"/>
    <col min="4088" max="4088" width="9.140625" style="828" customWidth="1"/>
    <col min="4089" max="4089" width="12.42578125" style="828" customWidth="1"/>
    <col min="4090" max="4090" width="9.85546875" style="828" customWidth="1"/>
    <col min="4091" max="4091" width="9" style="828"/>
    <col min="4092" max="4092" width="9.42578125" style="828" customWidth="1"/>
    <col min="4093" max="4093" width="9.28515625" style="828" customWidth="1"/>
    <col min="4094" max="4335" width="9" style="828"/>
    <col min="4336" max="4336" width="15.85546875" style="828" customWidth="1"/>
    <col min="4337" max="4337" width="26" style="828" customWidth="1"/>
    <col min="4338" max="4338" width="11.5703125" style="828" customWidth="1"/>
    <col min="4339" max="4339" width="11" style="828" customWidth="1"/>
    <col min="4340" max="4340" width="13.85546875" style="828" customWidth="1"/>
    <col min="4341" max="4341" width="11.5703125" style="828" customWidth="1"/>
    <col min="4342" max="4342" width="8" style="828" customWidth="1"/>
    <col min="4343" max="4343" width="8.7109375" style="828" customWidth="1"/>
    <col min="4344" max="4344" width="9.140625" style="828" customWidth="1"/>
    <col min="4345" max="4345" width="12.42578125" style="828" customWidth="1"/>
    <col min="4346" max="4346" width="9.85546875" style="828" customWidth="1"/>
    <col min="4347" max="4347" width="9" style="828"/>
    <col min="4348" max="4348" width="9.42578125" style="828" customWidth="1"/>
    <col min="4349" max="4349" width="9.28515625" style="828" customWidth="1"/>
    <col min="4350" max="4591" width="9" style="828"/>
    <col min="4592" max="4592" width="15.85546875" style="828" customWidth="1"/>
    <col min="4593" max="4593" width="26" style="828" customWidth="1"/>
    <col min="4594" max="4594" width="11.5703125" style="828" customWidth="1"/>
    <col min="4595" max="4595" width="11" style="828" customWidth="1"/>
    <col min="4596" max="4596" width="13.85546875" style="828" customWidth="1"/>
    <col min="4597" max="4597" width="11.5703125" style="828" customWidth="1"/>
    <col min="4598" max="4598" width="8" style="828" customWidth="1"/>
    <col min="4599" max="4599" width="8.7109375" style="828" customWidth="1"/>
    <col min="4600" max="4600" width="9.140625" style="828" customWidth="1"/>
    <col min="4601" max="4601" width="12.42578125" style="828" customWidth="1"/>
    <col min="4602" max="4602" width="9.85546875" style="828" customWidth="1"/>
    <col min="4603" max="4603" width="9" style="828"/>
    <col min="4604" max="4604" width="9.42578125" style="828" customWidth="1"/>
    <col min="4605" max="4605" width="9.28515625" style="828" customWidth="1"/>
    <col min="4606" max="4847" width="9" style="828"/>
    <col min="4848" max="4848" width="15.85546875" style="828" customWidth="1"/>
    <col min="4849" max="4849" width="26" style="828" customWidth="1"/>
    <col min="4850" max="4850" width="11.5703125" style="828" customWidth="1"/>
    <col min="4851" max="4851" width="11" style="828" customWidth="1"/>
    <col min="4852" max="4852" width="13.85546875" style="828" customWidth="1"/>
    <col min="4853" max="4853" width="11.5703125" style="828" customWidth="1"/>
    <col min="4854" max="4854" width="8" style="828" customWidth="1"/>
    <col min="4855" max="4855" width="8.7109375" style="828" customWidth="1"/>
    <col min="4856" max="4856" width="9.140625" style="828" customWidth="1"/>
    <col min="4857" max="4857" width="12.42578125" style="828" customWidth="1"/>
    <col min="4858" max="4858" width="9.85546875" style="828" customWidth="1"/>
    <col min="4859" max="4859" width="9" style="828"/>
    <col min="4860" max="4860" width="9.42578125" style="828" customWidth="1"/>
    <col min="4861" max="4861" width="9.28515625" style="828" customWidth="1"/>
    <col min="4862" max="5103" width="9" style="828"/>
    <col min="5104" max="5104" width="15.85546875" style="828" customWidth="1"/>
    <col min="5105" max="5105" width="26" style="828" customWidth="1"/>
    <col min="5106" max="5106" width="11.5703125" style="828" customWidth="1"/>
    <col min="5107" max="5107" width="11" style="828" customWidth="1"/>
    <col min="5108" max="5108" width="13.85546875" style="828" customWidth="1"/>
    <col min="5109" max="5109" width="11.5703125" style="828" customWidth="1"/>
    <col min="5110" max="5110" width="8" style="828" customWidth="1"/>
    <col min="5111" max="5111" width="8.7109375" style="828" customWidth="1"/>
    <col min="5112" max="5112" width="9.140625" style="828" customWidth="1"/>
    <col min="5113" max="5113" width="12.42578125" style="828" customWidth="1"/>
    <col min="5114" max="5114" width="9.85546875" style="828" customWidth="1"/>
    <col min="5115" max="5115" width="9" style="828"/>
    <col min="5116" max="5116" width="9.42578125" style="828" customWidth="1"/>
    <col min="5117" max="5117" width="9.28515625" style="828" customWidth="1"/>
    <col min="5118" max="5359" width="9" style="828"/>
    <col min="5360" max="5360" width="15.85546875" style="828" customWidth="1"/>
    <col min="5361" max="5361" width="26" style="828" customWidth="1"/>
    <col min="5362" max="5362" width="11.5703125" style="828" customWidth="1"/>
    <col min="5363" max="5363" width="11" style="828" customWidth="1"/>
    <col min="5364" max="5364" width="13.85546875" style="828" customWidth="1"/>
    <col min="5365" max="5365" width="11.5703125" style="828" customWidth="1"/>
    <col min="5366" max="5366" width="8" style="828" customWidth="1"/>
    <col min="5367" max="5367" width="8.7109375" style="828" customWidth="1"/>
    <col min="5368" max="5368" width="9.140625" style="828" customWidth="1"/>
    <col min="5369" max="5369" width="12.42578125" style="828" customWidth="1"/>
    <col min="5370" max="5370" width="9.85546875" style="828" customWidth="1"/>
    <col min="5371" max="5371" width="9" style="828"/>
    <col min="5372" max="5372" width="9.42578125" style="828" customWidth="1"/>
    <col min="5373" max="5373" width="9.28515625" style="828" customWidth="1"/>
    <col min="5374" max="5615" width="9" style="828"/>
    <col min="5616" max="5616" width="15.85546875" style="828" customWidth="1"/>
    <col min="5617" max="5617" width="26" style="828" customWidth="1"/>
    <col min="5618" max="5618" width="11.5703125" style="828" customWidth="1"/>
    <col min="5619" max="5619" width="11" style="828" customWidth="1"/>
    <col min="5620" max="5620" width="13.85546875" style="828" customWidth="1"/>
    <col min="5621" max="5621" width="11.5703125" style="828" customWidth="1"/>
    <col min="5622" max="5622" width="8" style="828" customWidth="1"/>
    <col min="5623" max="5623" width="8.7109375" style="828" customWidth="1"/>
    <col min="5624" max="5624" width="9.140625" style="828" customWidth="1"/>
    <col min="5625" max="5625" width="12.42578125" style="828" customWidth="1"/>
    <col min="5626" max="5626" width="9.85546875" style="828" customWidth="1"/>
    <col min="5627" max="5627" width="9" style="828"/>
    <col min="5628" max="5628" width="9.42578125" style="828" customWidth="1"/>
    <col min="5629" max="5629" width="9.28515625" style="828" customWidth="1"/>
    <col min="5630" max="5871" width="9" style="828"/>
    <col min="5872" max="5872" width="15.85546875" style="828" customWidth="1"/>
    <col min="5873" max="5873" width="26" style="828" customWidth="1"/>
    <col min="5874" max="5874" width="11.5703125" style="828" customWidth="1"/>
    <col min="5875" max="5875" width="11" style="828" customWidth="1"/>
    <col min="5876" max="5876" width="13.85546875" style="828" customWidth="1"/>
    <col min="5877" max="5877" width="11.5703125" style="828" customWidth="1"/>
    <col min="5878" max="5878" width="8" style="828" customWidth="1"/>
    <col min="5879" max="5879" width="8.7109375" style="828" customWidth="1"/>
    <col min="5880" max="5880" width="9.140625" style="828" customWidth="1"/>
    <col min="5881" max="5881" width="12.42578125" style="828" customWidth="1"/>
    <col min="5882" max="5882" width="9.85546875" style="828" customWidth="1"/>
    <col min="5883" max="5883" width="9" style="828"/>
    <col min="5884" max="5884" width="9.42578125" style="828" customWidth="1"/>
    <col min="5885" max="5885" width="9.28515625" style="828" customWidth="1"/>
    <col min="5886" max="6127" width="9" style="828"/>
    <col min="6128" max="6128" width="15.85546875" style="828" customWidth="1"/>
    <col min="6129" max="6129" width="26" style="828" customWidth="1"/>
    <col min="6130" max="6130" width="11.5703125" style="828" customWidth="1"/>
    <col min="6131" max="6131" width="11" style="828" customWidth="1"/>
    <col min="6132" max="6132" width="13.85546875" style="828" customWidth="1"/>
    <col min="6133" max="6133" width="11.5703125" style="828" customWidth="1"/>
    <col min="6134" max="6134" width="8" style="828" customWidth="1"/>
    <col min="6135" max="6135" width="8.7109375" style="828" customWidth="1"/>
    <col min="6136" max="6136" width="9.140625" style="828" customWidth="1"/>
    <col min="6137" max="6137" width="12.42578125" style="828" customWidth="1"/>
    <col min="6138" max="6138" width="9.85546875" style="828" customWidth="1"/>
    <col min="6139" max="6139" width="9" style="828"/>
    <col min="6140" max="6140" width="9.42578125" style="828" customWidth="1"/>
    <col min="6141" max="6141" width="9.28515625" style="828" customWidth="1"/>
    <col min="6142" max="6383" width="9" style="828"/>
    <col min="6384" max="6384" width="15.85546875" style="828" customWidth="1"/>
    <col min="6385" max="6385" width="26" style="828" customWidth="1"/>
    <col min="6386" max="6386" width="11.5703125" style="828" customWidth="1"/>
    <col min="6387" max="6387" width="11" style="828" customWidth="1"/>
    <col min="6388" max="6388" width="13.85546875" style="828" customWidth="1"/>
    <col min="6389" max="6389" width="11.5703125" style="828" customWidth="1"/>
    <col min="6390" max="6390" width="8" style="828" customWidth="1"/>
    <col min="6391" max="6391" width="8.7109375" style="828" customWidth="1"/>
    <col min="6392" max="6392" width="9.140625" style="828" customWidth="1"/>
    <col min="6393" max="6393" width="12.42578125" style="828" customWidth="1"/>
    <col min="6394" max="6394" width="9.85546875" style="828" customWidth="1"/>
    <col min="6395" max="6395" width="9" style="828"/>
    <col min="6396" max="6396" width="9.42578125" style="828" customWidth="1"/>
    <col min="6397" max="6397" width="9.28515625" style="828" customWidth="1"/>
    <col min="6398" max="6639" width="9" style="828"/>
    <col min="6640" max="6640" width="15.85546875" style="828" customWidth="1"/>
    <col min="6641" max="6641" width="26" style="828" customWidth="1"/>
    <col min="6642" max="6642" width="11.5703125" style="828" customWidth="1"/>
    <col min="6643" max="6643" width="11" style="828" customWidth="1"/>
    <col min="6644" max="6644" width="13.85546875" style="828" customWidth="1"/>
    <col min="6645" max="6645" width="11.5703125" style="828" customWidth="1"/>
    <col min="6646" max="6646" width="8" style="828" customWidth="1"/>
    <col min="6647" max="6647" width="8.7109375" style="828" customWidth="1"/>
    <col min="6648" max="6648" width="9.140625" style="828" customWidth="1"/>
    <col min="6649" max="6649" width="12.42578125" style="828" customWidth="1"/>
    <col min="6650" max="6650" width="9.85546875" style="828" customWidth="1"/>
    <col min="6651" max="6651" width="9" style="828"/>
    <col min="6652" max="6652" width="9.42578125" style="828" customWidth="1"/>
    <col min="6653" max="6653" width="9.28515625" style="828" customWidth="1"/>
    <col min="6654" max="6895" width="9" style="828"/>
    <col min="6896" max="6896" width="15.85546875" style="828" customWidth="1"/>
    <col min="6897" max="6897" width="26" style="828" customWidth="1"/>
    <col min="6898" max="6898" width="11.5703125" style="828" customWidth="1"/>
    <col min="6899" max="6899" width="11" style="828" customWidth="1"/>
    <col min="6900" max="6900" width="13.85546875" style="828" customWidth="1"/>
    <col min="6901" max="6901" width="11.5703125" style="828" customWidth="1"/>
    <col min="6902" max="6902" width="8" style="828" customWidth="1"/>
    <col min="6903" max="6903" width="8.7109375" style="828" customWidth="1"/>
    <col min="6904" max="6904" width="9.140625" style="828" customWidth="1"/>
    <col min="6905" max="6905" width="12.42578125" style="828" customWidth="1"/>
    <col min="6906" max="6906" width="9.85546875" style="828" customWidth="1"/>
    <col min="6907" max="6907" width="9" style="828"/>
    <col min="6908" max="6908" width="9.42578125" style="828" customWidth="1"/>
    <col min="6909" max="6909" width="9.28515625" style="828" customWidth="1"/>
    <col min="6910" max="7151" width="9" style="828"/>
    <col min="7152" max="7152" width="15.85546875" style="828" customWidth="1"/>
    <col min="7153" max="7153" width="26" style="828" customWidth="1"/>
    <col min="7154" max="7154" width="11.5703125" style="828" customWidth="1"/>
    <col min="7155" max="7155" width="11" style="828" customWidth="1"/>
    <col min="7156" max="7156" width="13.85546875" style="828" customWidth="1"/>
    <col min="7157" max="7157" width="11.5703125" style="828" customWidth="1"/>
    <col min="7158" max="7158" width="8" style="828" customWidth="1"/>
    <col min="7159" max="7159" width="8.7109375" style="828" customWidth="1"/>
    <col min="7160" max="7160" width="9.140625" style="828" customWidth="1"/>
    <col min="7161" max="7161" width="12.42578125" style="828" customWidth="1"/>
    <col min="7162" max="7162" width="9.85546875" style="828" customWidth="1"/>
    <col min="7163" max="7163" width="9" style="828"/>
    <col min="7164" max="7164" width="9.42578125" style="828" customWidth="1"/>
    <col min="7165" max="7165" width="9.28515625" style="828" customWidth="1"/>
    <col min="7166" max="7407" width="9" style="828"/>
    <col min="7408" max="7408" width="15.85546875" style="828" customWidth="1"/>
    <col min="7409" max="7409" width="26" style="828" customWidth="1"/>
    <col min="7410" max="7410" width="11.5703125" style="828" customWidth="1"/>
    <col min="7411" max="7411" width="11" style="828" customWidth="1"/>
    <col min="7412" max="7412" width="13.85546875" style="828" customWidth="1"/>
    <col min="7413" max="7413" width="11.5703125" style="828" customWidth="1"/>
    <col min="7414" max="7414" width="8" style="828" customWidth="1"/>
    <col min="7415" max="7415" width="8.7109375" style="828" customWidth="1"/>
    <col min="7416" max="7416" width="9.140625" style="828" customWidth="1"/>
    <col min="7417" max="7417" width="12.42578125" style="828" customWidth="1"/>
    <col min="7418" max="7418" width="9.85546875" style="828" customWidth="1"/>
    <col min="7419" max="7419" width="9" style="828"/>
    <col min="7420" max="7420" width="9.42578125" style="828" customWidth="1"/>
    <col min="7421" max="7421" width="9.28515625" style="828" customWidth="1"/>
    <col min="7422" max="7663" width="9" style="828"/>
    <col min="7664" max="7664" width="15.85546875" style="828" customWidth="1"/>
    <col min="7665" max="7665" width="26" style="828" customWidth="1"/>
    <col min="7666" max="7666" width="11.5703125" style="828" customWidth="1"/>
    <col min="7667" max="7667" width="11" style="828" customWidth="1"/>
    <col min="7668" max="7668" width="13.85546875" style="828" customWidth="1"/>
    <col min="7669" max="7669" width="11.5703125" style="828" customWidth="1"/>
    <col min="7670" max="7670" width="8" style="828" customWidth="1"/>
    <col min="7671" max="7671" width="8.7109375" style="828" customWidth="1"/>
    <col min="7672" max="7672" width="9.140625" style="828" customWidth="1"/>
    <col min="7673" max="7673" width="12.42578125" style="828" customWidth="1"/>
    <col min="7674" max="7674" width="9.85546875" style="828" customWidth="1"/>
    <col min="7675" max="7675" width="9" style="828"/>
    <col min="7676" max="7676" width="9.42578125" style="828" customWidth="1"/>
    <col min="7677" max="7677" width="9.28515625" style="828" customWidth="1"/>
    <col min="7678" max="7919" width="9" style="828"/>
    <col min="7920" max="7920" width="15.85546875" style="828" customWidth="1"/>
    <col min="7921" max="7921" width="26" style="828" customWidth="1"/>
    <col min="7922" max="7922" width="11.5703125" style="828" customWidth="1"/>
    <col min="7923" max="7923" width="11" style="828" customWidth="1"/>
    <col min="7924" max="7924" width="13.85546875" style="828" customWidth="1"/>
    <col min="7925" max="7925" width="11.5703125" style="828" customWidth="1"/>
    <col min="7926" max="7926" width="8" style="828" customWidth="1"/>
    <col min="7927" max="7927" width="8.7109375" style="828" customWidth="1"/>
    <col min="7928" max="7928" width="9.140625" style="828" customWidth="1"/>
    <col min="7929" max="7929" width="12.42578125" style="828" customWidth="1"/>
    <col min="7930" max="7930" width="9.85546875" style="828" customWidth="1"/>
    <col min="7931" max="7931" width="9" style="828"/>
    <col min="7932" max="7932" width="9.42578125" style="828" customWidth="1"/>
    <col min="7933" max="7933" width="9.28515625" style="828" customWidth="1"/>
    <col min="7934" max="8175" width="9" style="828"/>
    <col min="8176" max="8176" width="15.85546875" style="828" customWidth="1"/>
    <col min="8177" max="8177" width="26" style="828" customWidth="1"/>
    <col min="8178" max="8178" width="11.5703125" style="828" customWidth="1"/>
    <col min="8179" max="8179" width="11" style="828" customWidth="1"/>
    <col min="8180" max="8180" width="13.85546875" style="828" customWidth="1"/>
    <col min="8181" max="8181" width="11.5703125" style="828" customWidth="1"/>
    <col min="8182" max="8182" width="8" style="828" customWidth="1"/>
    <col min="8183" max="8183" width="8.7109375" style="828" customWidth="1"/>
    <col min="8184" max="8184" width="9.140625" style="828" customWidth="1"/>
    <col min="8185" max="8185" width="12.42578125" style="828" customWidth="1"/>
    <col min="8186" max="8186" width="9.85546875" style="828" customWidth="1"/>
    <col min="8187" max="8187" width="9" style="828"/>
    <col min="8188" max="8188" width="9.42578125" style="828" customWidth="1"/>
    <col min="8189" max="8189" width="9.28515625" style="828" customWidth="1"/>
    <col min="8190" max="8431" width="9" style="828"/>
    <col min="8432" max="8432" width="15.85546875" style="828" customWidth="1"/>
    <col min="8433" max="8433" width="26" style="828" customWidth="1"/>
    <col min="8434" max="8434" width="11.5703125" style="828" customWidth="1"/>
    <col min="8435" max="8435" width="11" style="828" customWidth="1"/>
    <col min="8436" max="8436" width="13.85546875" style="828" customWidth="1"/>
    <col min="8437" max="8437" width="11.5703125" style="828" customWidth="1"/>
    <col min="8438" max="8438" width="8" style="828" customWidth="1"/>
    <col min="8439" max="8439" width="8.7109375" style="828" customWidth="1"/>
    <col min="8440" max="8440" width="9.140625" style="828" customWidth="1"/>
    <col min="8441" max="8441" width="12.42578125" style="828" customWidth="1"/>
    <col min="8442" max="8442" width="9.85546875" style="828" customWidth="1"/>
    <col min="8443" max="8443" width="9" style="828"/>
    <col min="8444" max="8444" width="9.42578125" style="828" customWidth="1"/>
    <col min="8445" max="8445" width="9.28515625" style="828" customWidth="1"/>
    <col min="8446" max="8687" width="9" style="828"/>
    <col min="8688" max="8688" width="15.85546875" style="828" customWidth="1"/>
    <col min="8689" max="8689" width="26" style="828" customWidth="1"/>
    <col min="8690" max="8690" width="11.5703125" style="828" customWidth="1"/>
    <col min="8691" max="8691" width="11" style="828" customWidth="1"/>
    <col min="8692" max="8692" width="13.85546875" style="828" customWidth="1"/>
    <col min="8693" max="8693" width="11.5703125" style="828" customWidth="1"/>
    <col min="8694" max="8694" width="8" style="828" customWidth="1"/>
    <col min="8695" max="8695" width="8.7109375" style="828" customWidth="1"/>
    <col min="8696" max="8696" width="9.140625" style="828" customWidth="1"/>
    <col min="8697" max="8697" width="12.42578125" style="828" customWidth="1"/>
    <col min="8698" max="8698" width="9.85546875" style="828" customWidth="1"/>
    <col min="8699" max="8699" width="9" style="828"/>
    <col min="8700" max="8700" width="9.42578125" style="828" customWidth="1"/>
    <col min="8701" max="8701" width="9.28515625" style="828" customWidth="1"/>
    <col min="8702" max="8943" width="9" style="828"/>
    <col min="8944" max="8944" width="15.85546875" style="828" customWidth="1"/>
    <col min="8945" max="8945" width="26" style="828" customWidth="1"/>
    <col min="8946" max="8946" width="11.5703125" style="828" customWidth="1"/>
    <col min="8947" max="8947" width="11" style="828" customWidth="1"/>
    <col min="8948" max="8948" width="13.85546875" style="828" customWidth="1"/>
    <col min="8949" max="8949" width="11.5703125" style="828" customWidth="1"/>
    <col min="8950" max="8950" width="8" style="828" customWidth="1"/>
    <col min="8951" max="8951" width="8.7109375" style="828" customWidth="1"/>
    <col min="8952" max="8952" width="9.140625" style="828" customWidth="1"/>
    <col min="8953" max="8953" width="12.42578125" style="828" customWidth="1"/>
    <col min="8954" max="8954" width="9.85546875" style="828" customWidth="1"/>
    <col min="8955" max="8955" width="9" style="828"/>
    <col min="8956" max="8956" width="9.42578125" style="828" customWidth="1"/>
    <col min="8957" max="8957" width="9.28515625" style="828" customWidth="1"/>
    <col min="8958" max="9199" width="9" style="828"/>
    <col min="9200" max="9200" width="15.85546875" style="828" customWidth="1"/>
    <col min="9201" max="9201" width="26" style="828" customWidth="1"/>
    <col min="9202" max="9202" width="11.5703125" style="828" customWidth="1"/>
    <col min="9203" max="9203" width="11" style="828" customWidth="1"/>
    <col min="9204" max="9204" width="13.85546875" style="828" customWidth="1"/>
    <col min="9205" max="9205" width="11.5703125" style="828" customWidth="1"/>
    <col min="9206" max="9206" width="8" style="828" customWidth="1"/>
    <col min="9207" max="9207" width="8.7109375" style="828" customWidth="1"/>
    <col min="9208" max="9208" width="9.140625" style="828" customWidth="1"/>
    <col min="9209" max="9209" width="12.42578125" style="828" customWidth="1"/>
    <col min="9210" max="9210" width="9.85546875" style="828" customWidth="1"/>
    <col min="9211" max="9211" width="9" style="828"/>
    <col min="9212" max="9212" width="9.42578125" style="828" customWidth="1"/>
    <col min="9213" max="9213" width="9.28515625" style="828" customWidth="1"/>
    <col min="9214" max="9455" width="9" style="828"/>
    <col min="9456" max="9456" width="15.85546875" style="828" customWidth="1"/>
    <col min="9457" max="9457" width="26" style="828" customWidth="1"/>
    <col min="9458" max="9458" width="11.5703125" style="828" customWidth="1"/>
    <col min="9459" max="9459" width="11" style="828" customWidth="1"/>
    <col min="9460" max="9460" width="13.85546875" style="828" customWidth="1"/>
    <col min="9461" max="9461" width="11.5703125" style="828" customWidth="1"/>
    <col min="9462" max="9462" width="8" style="828" customWidth="1"/>
    <col min="9463" max="9463" width="8.7109375" style="828" customWidth="1"/>
    <col min="9464" max="9464" width="9.140625" style="828" customWidth="1"/>
    <col min="9465" max="9465" width="12.42578125" style="828" customWidth="1"/>
    <col min="9466" max="9466" width="9.85546875" style="828" customWidth="1"/>
    <col min="9467" max="9467" width="9" style="828"/>
    <col min="9468" max="9468" width="9.42578125" style="828" customWidth="1"/>
    <col min="9469" max="9469" width="9.28515625" style="828" customWidth="1"/>
    <col min="9470" max="9711" width="9" style="828"/>
    <col min="9712" max="9712" width="15.85546875" style="828" customWidth="1"/>
    <col min="9713" max="9713" width="26" style="828" customWidth="1"/>
    <col min="9714" max="9714" width="11.5703125" style="828" customWidth="1"/>
    <col min="9715" max="9715" width="11" style="828" customWidth="1"/>
    <col min="9716" max="9716" width="13.85546875" style="828" customWidth="1"/>
    <col min="9717" max="9717" width="11.5703125" style="828" customWidth="1"/>
    <col min="9718" max="9718" width="8" style="828" customWidth="1"/>
    <col min="9719" max="9719" width="8.7109375" style="828" customWidth="1"/>
    <col min="9720" max="9720" width="9.140625" style="828" customWidth="1"/>
    <col min="9721" max="9721" width="12.42578125" style="828" customWidth="1"/>
    <col min="9722" max="9722" width="9.85546875" style="828" customWidth="1"/>
    <col min="9723" max="9723" width="9" style="828"/>
    <col min="9724" max="9724" width="9.42578125" style="828" customWidth="1"/>
    <col min="9725" max="9725" width="9.28515625" style="828" customWidth="1"/>
    <col min="9726" max="9967" width="9" style="828"/>
    <col min="9968" max="9968" width="15.85546875" style="828" customWidth="1"/>
    <col min="9969" max="9969" width="26" style="828" customWidth="1"/>
    <col min="9970" max="9970" width="11.5703125" style="828" customWidth="1"/>
    <col min="9971" max="9971" width="11" style="828" customWidth="1"/>
    <col min="9972" max="9972" width="13.85546875" style="828" customWidth="1"/>
    <col min="9973" max="9973" width="11.5703125" style="828" customWidth="1"/>
    <col min="9974" max="9974" width="8" style="828" customWidth="1"/>
    <col min="9975" max="9975" width="8.7109375" style="828" customWidth="1"/>
    <col min="9976" max="9976" width="9.140625" style="828" customWidth="1"/>
    <col min="9977" max="9977" width="12.42578125" style="828" customWidth="1"/>
    <col min="9978" max="9978" width="9.85546875" style="828" customWidth="1"/>
    <col min="9979" max="9979" width="9" style="828"/>
    <col min="9980" max="9980" width="9.42578125" style="828" customWidth="1"/>
    <col min="9981" max="9981" width="9.28515625" style="828" customWidth="1"/>
    <col min="9982" max="10223" width="9" style="828"/>
    <col min="10224" max="10224" width="15.85546875" style="828" customWidth="1"/>
    <col min="10225" max="10225" width="26" style="828" customWidth="1"/>
    <col min="10226" max="10226" width="11.5703125" style="828" customWidth="1"/>
    <col min="10227" max="10227" width="11" style="828" customWidth="1"/>
    <col min="10228" max="10228" width="13.85546875" style="828" customWidth="1"/>
    <col min="10229" max="10229" width="11.5703125" style="828" customWidth="1"/>
    <col min="10230" max="10230" width="8" style="828" customWidth="1"/>
    <col min="10231" max="10231" width="8.7109375" style="828" customWidth="1"/>
    <col min="10232" max="10232" width="9.140625" style="828" customWidth="1"/>
    <col min="10233" max="10233" width="12.42578125" style="828" customWidth="1"/>
    <col min="10234" max="10234" width="9.85546875" style="828" customWidth="1"/>
    <col min="10235" max="10235" width="9" style="828"/>
    <col min="10236" max="10236" width="9.42578125" style="828" customWidth="1"/>
    <col min="10237" max="10237" width="9.28515625" style="828" customWidth="1"/>
    <col min="10238" max="10479" width="9" style="828"/>
    <col min="10480" max="10480" width="15.85546875" style="828" customWidth="1"/>
    <col min="10481" max="10481" width="26" style="828" customWidth="1"/>
    <col min="10482" max="10482" width="11.5703125" style="828" customWidth="1"/>
    <col min="10483" max="10483" width="11" style="828" customWidth="1"/>
    <col min="10484" max="10484" width="13.85546875" style="828" customWidth="1"/>
    <col min="10485" max="10485" width="11.5703125" style="828" customWidth="1"/>
    <col min="10486" max="10486" width="8" style="828" customWidth="1"/>
    <col min="10487" max="10487" width="8.7109375" style="828" customWidth="1"/>
    <col min="10488" max="10488" width="9.140625" style="828" customWidth="1"/>
    <col min="10489" max="10489" width="12.42578125" style="828" customWidth="1"/>
    <col min="10490" max="10490" width="9.85546875" style="828" customWidth="1"/>
    <col min="10491" max="10491" width="9" style="828"/>
    <col min="10492" max="10492" width="9.42578125" style="828" customWidth="1"/>
    <col min="10493" max="10493" width="9.28515625" style="828" customWidth="1"/>
    <col min="10494" max="10735" width="9" style="828"/>
    <col min="10736" max="10736" width="15.85546875" style="828" customWidth="1"/>
    <col min="10737" max="10737" width="26" style="828" customWidth="1"/>
    <col min="10738" max="10738" width="11.5703125" style="828" customWidth="1"/>
    <col min="10739" max="10739" width="11" style="828" customWidth="1"/>
    <col min="10740" max="10740" width="13.85546875" style="828" customWidth="1"/>
    <col min="10741" max="10741" width="11.5703125" style="828" customWidth="1"/>
    <col min="10742" max="10742" width="8" style="828" customWidth="1"/>
    <col min="10743" max="10743" width="8.7109375" style="828" customWidth="1"/>
    <col min="10744" max="10744" width="9.140625" style="828" customWidth="1"/>
    <col min="10745" max="10745" width="12.42578125" style="828" customWidth="1"/>
    <col min="10746" max="10746" width="9.85546875" style="828" customWidth="1"/>
    <col min="10747" max="10747" width="9" style="828"/>
    <col min="10748" max="10748" width="9.42578125" style="828" customWidth="1"/>
    <col min="10749" max="10749" width="9.28515625" style="828" customWidth="1"/>
    <col min="10750" max="10991" width="9" style="828"/>
    <col min="10992" max="10992" width="15.85546875" style="828" customWidth="1"/>
    <col min="10993" max="10993" width="26" style="828" customWidth="1"/>
    <col min="10994" max="10994" width="11.5703125" style="828" customWidth="1"/>
    <col min="10995" max="10995" width="11" style="828" customWidth="1"/>
    <col min="10996" max="10996" width="13.85546875" style="828" customWidth="1"/>
    <col min="10997" max="10997" width="11.5703125" style="828" customWidth="1"/>
    <col min="10998" max="10998" width="8" style="828" customWidth="1"/>
    <col min="10999" max="10999" width="8.7109375" style="828" customWidth="1"/>
    <col min="11000" max="11000" width="9.140625" style="828" customWidth="1"/>
    <col min="11001" max="11001" width="12.42578125" style="828" customWidth="1"/>
    <col min="11002" max="11002" width="9.85546875" style="828" customWidth="1"/>
    <col min="11003" max="11003" width="9" style="828"/>
    <col min="11004" max="11004" width="9.42578125" style="828" customWidth="1"/>
    <col min="11005" max="11005" width="9.28515625" style="828" customWidth="1"/>
    <col min="11006" max="11247" width="9" style="828"/>
    <col min="11248" max="11248" width="15.85546875" style="828" customWidth="1"/>
    <col min="11249" max="11249" width="26" style="828" customWidth="1"/>
    <col min="11250" max="11250" width="11.5703125" style="828" customWidth="1"/>
    <col min="11251" max="11251" width="11" style="828" customWidth="1"/>
    <col min="11252" max="11252" width="13.85546875" style="828" customWidth="1"/>
    <col min="11253" max="11253" width="11.5703125" style="828" customWidth="1"/>
    <col min="11254" max="11254" width="8" style="828" customWidth="1"/>
    <col min="11255" max="11255" width="8.7109375" style="828" customWidth="1"/>
    <col min="11256" max="11256" width="9.140625" style="828" customWidth="1"/>
    <col min="11257" max="11257" width="12.42578125" style="828" customWidth="1"/>
    <col min="11258" max="11258" width="9.85546875" style="828" customWidth="1"/>
    <col min="11259" max="11259" width="9" style="828"/>
    <col min="11260" max="11260" width="9.42578125" style="828" customWidth="1"/>
    <col min="11261" max="11261" width="9.28515625" style="828" customWidth="1"/>
    <col min="11262" max="11503" width="9" style="828"/>
    <col min="11504" max="11504" width="15.85546875" style="828" customWidth="1"/>
    <col min="11505" max="11505" width="26" style="828" customWidth="1"/>
    <col min="11506" max="11506" width="11.5703125" style="828" customWidth="1"/>
    <col min="11507" max="11507" width="11" style="828" customWidth="1"/>
    <col min="11508" max="11508" width="13.85546875" style="828" customWidth="1"/>
    <col min="11509" max="11509" width="11.5703125" style="828" customWidth="1"/>
    <col min="11510" max="11510" width="8" style="828" customWidth="1"/>
    <col min="11511" max="11511" width="8.7109375" style="828" customWidth="1"/>
    <col min="11512" max="11512" width="9.140625" style="828" customWidth="1"/>
    <col min="11513" max="11513" width="12.42578125" style="828" customWidth="1"/>
    <col min="11514" max="11514" width="9.85546875" style="828" customWidth="1"/>
    <col min="11515" max="11515" width="9" style="828"/>
    <col min="11516" max="11516" width="9.42578125" style="828" customWidth="1"/>
    <col min="11517" max="11517" width="9.28515625" style="828" customWidth="1"/>
    <col min="11518" max="11759" width="9" style="828"/>
    <col min="11760" max="11760" width="15.85546875" style="828" customWidth="1"/>
    <col min="11761" max="11761" width="26" style="828" customWidth="1"/>
    <col min="11762" max="11762" width="11.5703125" style="828" customWidth="1"/>
    <col min="11763" max="11763" width="11" style="828" customWidth="1"/>
    <col min="11764" max="11764" width="13.85546875" style="828" customWidth="1"/>
    <col min="11765" max="11765" width="11.5703125" style="828" customWidth="1"/>
    <col min="11766" max="11766" width="8" style="828" customWidth="1"/>
    <col min="11767" max="11767" width="8.7109375" style="828" customWidth="1"/>
    <col min="11768" max="11768" width="9.140625" style="828" customWidth="1"/>
    <col min="11769" max="11769" width="12.42578125" style="828" customWidth="1"/>
    <col min="11770" max="11770" width="9.85546875" style="828" customWidth="1"/>
    <col min="11771" max="11771" width="9" style="828"/>
    <col min="11772" max="11772" width="9.42578125" style="828" customWidth="1"/>
    <col min="11773" max="11773" width="9.28515625" style="828" customWidth="1"/>
    <col min="11774" max="12015" width="9" style="828"/>
    <col min="12016" max="12016" width="15.85546875" style="828" customWidth="1"/>
    <col min="12017" max="12017" width="26" style="828" customWidth="1"/>
    <col min="12018" max="12018" width="11.5703125" style="828" customWidth="1"/>
    <col min="12019" max="12019" width="11" style="828" customWidth="1"/>
    <col min="12020" max="12020" width="13.85546875" style="828" customWidth="1"/>
    <col min="12021" max="12021" width="11.5703125" style="828" customWidth="1"/>
    <col min="12022" max="12022" width="8" style="828" customWidth="1"/>
    <col min="12023" max="12023" width="8.7109375" style="828" customWidth="1"/>
    <col min="12024" max="12024" width="9.140625" style="828" customWidth="1"/>
    <col min="12025" max="12025" width="12.42578125" style="828" customWidth="1"/>
    <col min="12026" max="12026" width="9.85546875" style="828" customWidth="1"/>
    <col min="12027" max="12027" width="9" style="828"/>
    <col min="12028" max="12028" width="9.42578125" style="828" customWidth="1"/>
    <col min="12029" max="12029" width="9.28515625" style="828" customWidth="1"/>
    <col min="12030" max="12271" width="9" style="828"/>
    <col min="12272" max="12272" width="15.85546875" style="828" customWidth="1"/>
    <col min="12273" max="12273" width="26" style="828" customWidth="1"/>
    <col min="12274" max="12274" width="11.5703125" style="828" customWidth="1"/>
    <col min="12275" max="12275" width="11" style="828" customWidth="1"/>
    <col min="12276" max="12276" width="13.85546875" style="828" customWidth="1"/>
    <col min="12277" max="12277" width="11.5703125" style="828" customWidth="1"/>
    <col min="12278" max="12278" width="8" style="828" customWidth="1"/>
    <col min="12279" max="12279" width="8.7109375" style="828" customWidth="1"/>
    <col min="12280" max="12280" width="9.140625" style="828" customWidth="1"/>
    <col min="12281" max="12281" width="12.42578125" style="828" customWidth="1"/>
    <col min="12282" max="12282" width="9.85546875" style="828" customWidth="1"/>
    <col min="12283" max="12283" width="9" style="828"/>
    <col min="12284" max="12284" width="9.42578125" style="828" customWidth="1"/>
    <col min="12285" max="12285" width="9.28515625" style="828" customWidth="1"/>
    <col min="12286" max="12527" width="9" style="828"/>
    <col min="12528" max="12528" width="15.85546875" style="828" customWidth="1"/>
    <col min="12529" max="12529" width="26" style="828" customWidth="1"/>
    <col min="12530" max="12530" width="11.5703125" style="828" customWidth="1"/>
    <col min="12531" max="12531" width="11" style="828" customWidth="1"/>
    <col min="12532" max="12532" width="13.85546875" style="828" customWidth="1"/>
    <col min="12533" max="12533" width="11.5703125" style="828" customWidth="1"/>
    <col min="12534" max="12534" width="8" style="828" customWidth="1"/>
    <col min="12535" max="12535" width="8.7109375" style="828" customWidth="1"/>
    <col min="12536" max="12536" width="9.140625" style="828" customWidth="1"/>
    <col min="12537" max="12537" width="12.42578125" style="828" customWidth="1"/>
    <col min="12538" max="12538" width="9.85546875" style="828" customWidth="1"/>
    <col min="12539" max="12539" width="9" style="828"/>
    <col min="12540" max="12540" width="9.42578125" style="828" customWidth="1"/>
    <col min="12541" max="12541" width="9.28515625" style="828" customWidth="1"/>
    <col min="12542" max="12783" width="9" style="828"/>
    <col min="12784" max="12784" width="15.85546875" style="828" customWidth="1"/>
    <col min="12785" max="12785" width="26" style="828" customWidth="1"/>
    <col min="12786" max="12786" width="11.5703125" style="828" customWidth="1"/>
    <col min="12787" max="12787" width="11" style="828" customWidth="1"/>
    <col min="12788" max="12788" width="13.85546875" style="828" customWidth="1"/>
    <col min="12789" max="12789" width="11.5703125" style="828" customWidth="1"/>
    <col min="12790" max="12790" width="8" style="828" customWidth="1"/>
    <col min="12791" max="12791" width="8.7109375" style="828" customWidth="1"/>
    <col min="12792" max="12792" width="9.140625" style="828" customWidth="1"/>
    <col min="12793" max="12793" width="12.42578125" style="828" customWidth="1"/>
    <col min="12794" max="12794" width="9.85546875" style="828" customWidth="1"/>
    <col min="12795" max="12795" width="9" style="828"/>
    <col min="12796" max="12796" width="9.42578125" style="828" customWidth="1"/>
    <col min="12797" max="12797" width="9.28515625" style="828" customWidth="1"/>
    <col min="12798" max="13039" width="9" style="828"/>
    <col min="13040" max="13040" width="15.85546875" style="828" customWidth="1"/>
    <col min="13041" max="13041" width="26" style="828" customWidth="1"/>
    <col min="13042" max="13042" width="11.5703125" style="828" customWidth="1"/>
    <col min="13043" max="13043" width="11" style="828" customWidth="1"/>
    <col min="13044" max="13044" width="13.85546875" style="828" customWidth="1"/>
    <col min="13045" max="13045" width="11.5703125" style="828" customWidth="1"/>
    <col min="13046" max="13046" width="8" style="828" customWidth="1"/>
    <col min="13047" max="13047" width="8.7109375" style="828" customWidth="1"/>
    <col min="13048" max="13048" width="9.140625" style="828" customWidth="1"/>
    <col min="13049" max="13049" width="12.42578125" style="828" customWidth="1"/>
    <col min="13050" max="13050" width="9.85546875" style="828" customWidth="1"/>
    <col min="13051" max="13051" width="9" style="828"/>
    <col min="13052" max="13052" width="9.42578125" style="828" customWidth="1"/>
    <col min="13053" max="13053" width="9.28515625" style="828" customWidth="1"/>
    <col min="13054" max="13295" width="9" style="828"/>
    <col min="13296" max="13296" width="15.85546875" style="828" customWidth="1"/>
    <col min="13297" max="13297" width="26" style="828" customWidth="1"/>
    <col min="13298" max="13298" width="11.5703125" style="828" customWidth="1"/>
    <col min="13299" max="13299" width="11" style="828" customWidth="1"/>
    <col min="13300" max="13300" width="13.85546875" style="828" customWidth="1"/>
    <col min="13301" max="13301" width="11.5703125" style="828" customWidth="1"/>
    <col min="13302" max="13302" width="8" style="828" customWidth="1"/>
    <col min="13303" max="13303" width="8.7109375" style="828" customWidth="1"/>
    <col min="13304" max="13304" width="9.140625" style="828" customWidth="1"/>
    <col min="13305" max="13305" width="12.42578125" style="828" customWidth="1"/>
    <col min="13306" max="13306" width="9.85546875" style="828" customWidth="1"/>
    <col min="13307" max="13307" width="9" style="828"/>
    <col min="13308" max="13308" width="9.42578125" style="828" customWidth="1"/>
    <col min="13309" max="13309" width="9.28515625" style="828" customWidth="1"/>
    <col min="13310" max="13551" width="9" style="828"/>
    <col min="13552" max="13552" width="15.85546875" style="828" customWidth="1"/>
    <col min="13553" max="13553" width="26" style="828" customWidth="1"/>
    <col min="13554" max="13554" width="11.5703125" style="828" customWidth="1"/>
    <col min="13555" max="13555" width="11" style="828" customWidth="1"/>
    <col min="13556" max="13556" width="13.85546875" style="828" customWidth="1"/>
    <col min="13557" max="13557" width="11.5703125" style="828" customWidth="1"/>
    <col min="13558" max="13558" width="8" style="828" customWidth="1"/>
    <col min="13559" max="13559" width="8.7109375" style="828" customWidth="1"/>
    <col min="13560" max="13560" width="9.140625" style="828" customWidth="1"/>
    <col min="13561" max="13561" width="12.42578125" style="828" customWidth="1"/>
    <col min="13562" max="13562" width="9.85546875" style="828" customWidth="1"/>
    <col min="13563" max="13563" width="9" style="828"/>
    <col min="13564" max="13564" width="9.42578125" style="828" customWidth="1"/>
    <col min="13565" max="13565" width="9.28515625" style="828" customWidth="1"/>
    <col min="13566" max="13807" width="9" style="828"/>
    <col min="13808" max="13808" width="15.85546875" style="828" customWidth="1"/>
    <col min="13809" max="13809" width="26" style="828" customWidth="1"/>
    <col min="13810" max="13810" width="11.5703125" style="828" customWidth="1"/>
    <col min="13811" max="13811" width="11" style="828" customWidth="1"/>
    <col min="13812" max="13812" width="13.85546875" style="828" customWidth="1"/>
    <col min="13813" max="13813" width="11.5703125" style="828" customWidth="1"/>
    <col min="13814" max="13814" width="8" style="828" customWidth="1"/>
    <col min="13815" max="13815" width="8.7109375" style="828" customWidth="1"/>
    <col min="13816" max="13816" width="9.140625" style="828" customWidth="1"/>
    <col min="13817" max="13817" width="12.42578125" style="828" customWidth="1"/>
    <col min="13818" max="13818" width="9.85546875" style="828" customWidth="1"/>
    <col min="13819" max="13819" width="9" style="828"/>
    <col min="13820" max="13820" width="9.42578125" style="828" customWidth="1"/>
    <col min="13821" max="13821" width="9.28515625" style="828" customWidth="1"/>
    <col min="13822" max="14063" width="9" style="828"/>
    <col min="14064" max="14064" width="15.85546875" style="828" customWidth="1"/>
    <col min="14065" max="14065" width="26" style="828" customWidth="1"/>
    <col min="14066" max="14066" width="11.5703125" style="828" customWidth="1"/>
    <col min="14067" max="14067" width="11" style="828" customWidth="1"/>
    <col min="14068" max="14068" width="13.85546875" style="828" customWidth="1"/>
    <col min="14069" max="14069" width="11.5703125" style="828" customWidth="1"/>
    <col min="14070" max="14070" width="8" style="828" customWidth="1"/>
    <col min="14071" max="14071" width="8.7109375" style="828" customWidth="1"/>
    <col min="14072" max="14072" width="9.140625" style="828" customWidth="1"/>
    <col min="14073" max="14073" width="12.42578125" style="828" customWidth="1"/>
    <col min="14074" max="14074" width="9.85546875" style="828" customWidth="1"/>
    <col min="14075" max="14075" width="9" style="828"/>
    <col min="14076" max="14076" width="9.42578125" style="828" customWidth="1"/>
    <col min="14077" max="14077" width="9.28515625" style="828" customWidth="1"/>
    <col min="14078" max="14319" width="9" style="828"/>
    <col min="14320" max="14320" width="15.85546875" style="828" customWidth="1"/>
    <col min="14321" max="14321" width="26" style="828" customWidth="1"/>
    <col min="14322" max="14322" width="11.5703125" style="828" customWidth="1"/>
    <col min="14323" max="14323" width="11" style="828" customWidth="1"/>
    <col min="14324" max="14324" width="13.85546875" style="828" customWidth="1"/>
    <col min="14325" max="14325" width="11.5703125" style="828" customWidth="1"/>
    <col min="14326" max="14326" width="8" style="828" customWidth="1"/>
    <col min="14327" max="14327" width="8.7109375" style="828" customWidth="1"/>
    <col min="14328" max="14328" width="9.140625" style="828" customWidth="1"/>
    <col min="14329" max="14329" width="12.42578125" style="828" customWidth="1"/>
    <col min="14330" max="14330" width="9.85546875" style="828" customWidth="1"/>
    <col min="14331" max="14331" width="9" style="828"/>
    <col min="14332" max="14332" width="9.42578125" style="828" customWidth="1"/>
    <col min="14333" max="14333" width="9.28515625" style="828" customWidth="1"/>
    <col min="14334" max="14575" width="9" style="828"/>
    <col min="14576" max="14576" width="15.85546875" style="828" customWidth="1"/>
    <col min="14577" max="14577" width="26" style="828" customWidth="1"/>
    <col min="14578" max="14578" width="11.5703125" style="828" customWidth="1"/>
    <col min="14579" max="14579" width="11" style="828" customWidth="1"/>
    <col min="14580" max="14580" width="13.85546875" style="828" customWidth="1"/>
    <col min="14581" max="14581" width="11.5703125" style="828" customWidth="1"/>
    <col min="14582" max="14582" width="8" style="828" customWidth="1"/>
    <col min="14583" max="14583" width="8.7109375" style="828" customWidth="1"/>
    <col min="14584" max="14584" width="9.140625" style="828" customWidth="1"/>
    <col min="14585" max="14585" width="12.42578125" style="828" customWidth="1"/>
    <col min="14586" max="14586" width="9.85546875" style="828" customWidth="1"/>
    <col min="14587" max="14587" width="9" style="828"/>
    <col min="14588" max="14588" width="9.42578125" style="828" customWidth="1"/>
    <col min="14589" max="14589" width="9.28515625" style="828" customWidth="1"/>
    <col min="14590" max="14831" width="9" style="828"/>
    <col min="14832" max="14832" width="15.85546875" style="828" customWidth="1"/>
    <col min="14833" max="14833" width="26" style="828" customWidth="1"/>
    <col min="14834" max="14834" width="11.5703125" style="828" customWidth="1"/>
    <col min="14835" max="14835" width="11" style="828" customWidth="1"/>
    <col min="14836" max="14836" width="13.85546875" style="828" customWidth="1"/>
    <col min="14837" max="14837" width="11.5703125" style="828" customWidth="1"/>
    <col min="14838" max="14838" width="8" style="828" customWidth="1"/>
    <col min="14839" max="14839" width="8.7109375" style="828" customWidth="1"/>
    <col min="14840" max="14840" width="9.140625" style="828" customWidth="1"/>
    <col min="14841" max="14841" width="12.42578125" style="828" customWidth="1"/>
    <col min="14842" max="14842" width="9.85546875" style="828" customWidth="1"/>
    <col min="14843" max="14843" width="9" style="828"/>
    <col min="14844" max="14844" width="9.42578125" style="828" customWidth="1"/>
    <col min="14845" max="14845" width="9.28515625" style="828" customWidth="1"/>
    <col min="14846" max="15087" width="9" style="828"/>
    <col min="15088" max="15088" width="15.85546875" style="828" customWidth="1"/>
    <col min="15089" max="15089" width="26" style="828" customWidth="1"/>
    <col min="15090" max="15090" width="11.5703125" style="828" customWidth="1"/>
    <col min="15091" max="15091" width="11" style="828" customWidth="1"/>
    <col min="15092" max="15092" width="13.85546875" style="828" customWidth="1"/>
    <col min="15093" max="15093" width="11.5703125" style="828" customWidth="1"/>
    <col min="15094" max="15094" width="8" style="828" customWidth="1"/>
    <col min="15095" max="15095" width="8.7109375" style="828" customWidth="1"/>
    <col min="15096" max="15096" width="9.140625" style="828" customWidth="1"/>
    <col min="15097" max="15097" width="12.42578125" style="828" customWidth="1"/>
    <col min="15098" max="15098" width="9.85546875" style="828" customWidth="1"/>
    <col min="15099" max="15099" width="9" style="828"/>
    <col min="15100" max="15100" width="9.42578125" style="828" customWidth="1"/>
    <col min="15101" max="15101" width="9.28515625" style="828" customWidth="1"/>
    <col min="15102" max="15343" width="9" style="828"/>
    <col min="15344" max="15344" width="15.85546875" style="828" customWidth="1"/>
    <col min="15345" max="15345" width="26" style="828" customWidth="1"/>
    <col min="15346" max="15346" width="11.5703125" style="828" customWidth="1"/>
    <col min="15347" max="15347" width="11" style="828" customWidth="1"/>
    <col min="15348" max="15348" width="13.85546875" style="828" customWidth="1"/>
    <col min="15349" max="15349" width="11.5703125" style="828" customWidth="1"/>
    <col min="15350" max="15350" width="8" style="828" customWidth="1"/>
    <col min="15351" max="15351" width="8.7109375" style="828" customWidth="1"/>
    <col min="15352" max="15352" width="9.140625" style="828" customWidth="1"/>
    <col min="15353" max="15353" width="12.42578125" style="828" customWidth="1"/>
    <col min="15354" max="15354" width="9.85546875" style="828" customWidth="1"/>
    <col min="15355" max="15355" width="9" style="828"/>
    <col min="15356" max="15356" width="9.42578125" style="828" customWidth="1"/>
    <col min="15357" max="15357" width="9.28515625" style="828" customWidth="1"/>
    <col min="15358" max="15599" width="9" style="828"/>
    <col min="15600" max="15600" width="15.85546875" style="828" customWidth="1"/>
    <col min="15601" max="15601" width="26" style="828" customWidth="1"/>
    <col min="15602" max="15602" width="11.5703125" style="828" customWidth="1"/>
    <col min="15603" max="15603" width="11" style="828" customWidth="1"/>
    <col min="15604" max="15604" width="13.85546875" style="828" customWidth="1"/>
    <col min="15605" max="15605" width="11.5703125" style="828" customWidth="1"/>
    <col min="15606" max="15606" width="8" style="828" customWidth="1"/>
    <col min="15607" max="15607" width="8.7109375" style="828" customWidth="1"/>
    <col min="15608" max="15608" width="9.140625" style="828" customWidth="1"/>
    <col min="15609" max="15609" width="12.42578125" style="828" customWidth="1"/>
    <col min="15610" max="15610" width="9.85546875" style="828" customWidth="1"/>
    <col min="15611" max="15611" width="9" style="828"/>
    <col min="15612" max="15612" width="9.42578125" style="828" customWidth="1"/>
    <col min="15613" max="15613" width="9.28515625" style="828" customWidth="1"/>
    <col min="15614" max="15855" width="9" style="828"/>
    <col min="15856" max="15856" width="15.85546875" style="828" customWidth="1"/>
    <col min="15857" max="15857" width="26" style="828" customWidth="1"/>
    <col min="15858" max="15858" width="11.5703125" style="828" customWidth="1"/>
    <col min="15859" max="15859" width="11" style="828" customWidth="1"/>
    <col min="15860" max="15860" width="13.85546875" style="828" customWidth="1"/>
    <col min="15861" max="15861" width="11.5703125" style="828" customWidth="1"/>
    <col min="15862" max="15862" width="8" style="828" customWidth="1"/>
    <col min="15863" max="15863" width="8.7109375" style="828" customWidth="1"/>
    <col min="15864" max="15864" width="9.140625" style="828" customWidth="1"/>
    <col min="15865" max="15865" width="12.42578125" style="828" customWidth="1"/>
    <col min="15866" max="15866" width="9.85546875" style="828" customWidth="1"/>
    <col min="15867" max="15867" width="9" style="828"/>
    <col min="15868" max="15868" width="9.42578125" style="828" customWidth="1"/>
    <col min="15869" max="15869" width="9.28515625" style="828" customWidth="1"/>
    <col min="15870" max="16111" width="9" style="828"/>
    <col min="16112" max="16112" width="15.85546875" style="828" customWidth="1"/>
    <col min="16113" max="16113" width="26" style="828" customWidth="1"/>
    <col min="16114" max="16114" width="11.5703125" style="828" customWidth="1"/>
    <col min="16115" max="16115" width="11" style="828" customWidth="1"/>
    <col min="16116" max="16116" width="13.85546875" style="828" customWidth="1"/>
    <col min="16117" max="16117" width="11.5703125" style="828" customWidth="1"/>
    <col min="16118" max="16118" width="8" style="828" customWidth="1"/>
    <col min="16119" max="16119" width="8.7109375" style="828" customWidth="1"/>
    <col min="16120" max="16120" width="9.140625" style="828" customWidth="1"/>
    <col min="16121" max="16121" width="12.42578125" style="828" customWidth="1"/>
    <col min="16122" max="16122" width="9.85546875" style="828" customWidth="1"/>
    <col min="16123" max="16123" width="9" style="828"/>
    <col min="16124" max="16124" width="9.42578125" style="828" customWidth="1"/>
    <col min="16125" max="16125" width="9.28515625" style="828" customWidth="1"/>
    <col min="16126" max="16384" width="9" style="828"/>
  </cols>
  <sheetData>
    <row r="1" spans="1:8" ht="35.25" customHeight="1" thickBot="1">
      <c r="A1" s="843" t="s">
        <v>1192</v>
      </c>
      <c r="B1" s="843"/>
      <c r="C1" s="843"/>
      <c r="D1" s="843"/>
      <c r="E1" s="843"/>
      <c r="F1" s="843"/>
      <c r="G1" s="843"/>
      <c r="H1" s="843"/>
    </row>
    <row r="2" spans="1:8" s="830" customFormat="1" ht="69.75" customHeight="1">
      <c r="A2" s="489" t="s">
        <v>1175</v>
      </c>
      <c r="B2" s="598" t="s">
        <v>1102</v>
      </c>
      <c r="C2" s="844" t="s">
        <v>1186</v>
      </c>
      <c r="D2" s="844" t="s">
        <v>1187</v>
      </c>
      <c r="E2" s="844" t="s">
        <v>1188</v>
      </c>
      <c r="F2" s="844" t="s">
        <v>1189</v>
      </c>
      <c r="G2" s="844" t="s">
        <v>1190</v>
      </c>
      <c r="H2" s="844" t="s">
        <v>1191</v>
      </c>
    </row>
    <row r="3" spans="1:8" thickBot="1">
      <c r="A3" s="762" t="s">
        <v>498</v>
      </c>
      <c r="B3" s="762">
        <v>1400</v>
      </c>
      <c r="C3" s="831">
        <v>3.3375459987971476</v>
      </c>
      <c r="D3" s="831">
        <v>5.7905932459743266</v>
      </c>
      <c r="E3" s="832">
        <v>1.8137566604845594</v>
      </c>
      <c r="F3" s="831">
        <v>1.2208489908558902</v>
      </c>
      <c r="G3" s="831">
        <v>1.2941682503765162</v>
      </c>
      <c r="H3" s="831">
        <v>2.2089100232856285</v>
      </c>
    </row>
    <row r="4" spans="1:8" s="814" customFormat="1" ht="20.100000000000001" customHeight="1" thickBot="1">
      <c r="A4" s="845" t="s">
        <v>120</v>
      </c>
      <c r="B4" s="846" t="s">
        <v>1193</v>
      </c>
      <c r="C4" s="847">
        <v>3.3103754553398375</v>
      </c>
      <c r="D4" s="848">
        <v>6.401595358955765</v>
      </c>
      <c r="E4" s="847">
        <v>2.1992084432717678</v>
      </c>
      <c r="F4" s="848">
        <v>1.2123056854005869</v>
      </c>
      <c r="G4" s="847">
        <v>1.1857142857142857</v>
      </c>
      <c r="H4" s="848">
        <v>1.6489687292082502</v>
      </c>
    </row>
    <row r="5" spans="1:8" s="814" customFormat="1" ht="20.100000000000001" customHeight="1" thickBot="1">
      <c r="A5" s="845"/>
      <c r="B5" s="849" t="s">
        <v>1194</v>
      </c>
      <c r="C5" s="850">
        <v>3.3074838846780477</v>
      </c>
      <c r="D5" s="848">
        <v>5.8379249528674819</v>
      </c>
      <c r="E5" s="850">
        <v>1.3513513513513513</v>
      </c>
      <c r="F5" s="848">
        <v>1.4662284995105579</v>
      </c>
      <c r="G5" s="850">
        <v>1.7103694874851012</v>
      </c>
      <c r="H5" s="848" t="s">
        <v>286</v>
      </c>
    </row>
    <row r="6" spans="1:8" s="814" customFormat="1" ht="20.100000000000001" customHeight="1" thickBot="1">
      <c r="A6" s="845"/>
      <c r="B6" s="849" t="s">
        <v>1195</v>
      </c>
      <c r="C6" s="850">
        <v>2.9521391820274716</v>
      </c>
      <c r="D6" s="848">
        <v>4.5495578725089088</v>
      </c>
      <c r="E6" s="850" t="s">
        <v>286</v>
      </c>
      <c r="F6" s="848" t="s">
        <v>286</v>
      </c>
      <c r="G6" s="850" t="s">
        <v>286</v>
      </c>
      <c r="H6" s="848" t="s">
        <v>286</v>
      </c>
    </row>
    <row r="7" spans="1:8" s="814" customFormat="1" ht="20.100000000000001" customHeight="1" thickBot="1">
      <c r="A7" s="845"/>
      <c r="B7" s="849" t="s">
        <v>1196</v>
      </c>
      <c r="C7" s="850">
        <v>2.6564076236924854</v>
      </c>
      <c r="D7" s="848">
        <v>3.8963983992885729</v>
      </c>
      <c r="E7" s="850" t="s">
        <v>286</v>
      </c>
      <c r="F7" s="848" t="s">
        <v>286</v>
      </c>
      <c r="G7" s="850" t="s">
        <v>286</v>
      </c>
      <c r="H7" s="848" t="s">
        <v>286</v>
      </c>
    </row>
    <row r="8" spans="1:8" s="814" customFormat="1" ht="20.100000000000001" customHeight="1" thickBot="1">
      <c r="A8" s="845"/>
      <c r="B8" s="849" t="s">
        <v>1197</v>
      </c>
      <c r="C8" s="850">
        <v>3.8149740314430094</v>
      </c>
      <c r="D8" s="848">
        <v>6.3954372623574143</v>
      </c>
      <c r="E8" s="850" t="s">
        <v>286</v>
      </c>
      <c r="F8" s="848" t="s">
        <v>286</v>
      </c>
      <c r="G8" s="850" t="s">
        <v>286</v>
      </c>
      <c r="H8" s="848" t="s">
        <v>286</v>
      </c>
    </row>
    <row r="9" spans="1:8" s="814" customFormat="1" ht="20.100000000000001" customHeight="1" thickBot="1">
      <c r="A9" s="845"/>
      <c r="B9" s="849" t="s">
        <v>1198</v>
      </c>
      <c r="C9" s="850">
        <v>3.201275151327422</v>
      </c>
      <c r="D9" s="848">
        <v>5.6007106373528757</v>
      </c>
      <c r="E9" s="850" t="s">
        <v>286</v>
      </c>
      <c r="F9" s="848" t="s">
        <v>286</v>
      </c>
      <c r="G9" s="850" t="s">
        <v>286</v>
      </c>
      <c r="H9" s="848" t="s">
        <v>286</v>
      </c>
    </row>
    <row r="10" spans="1:8" s="814" customFormat="1" ht="20.100000000000001" customHeight="1" thickBot="1">
      <c r="A10" s="845"/>
      <c r="B10" s="849" t="s">
        <v>1199</v>
      </c>
      <c r="C10" s="850">
        <v>3.6439685488686884</v>
      </c>
      <c r="D10" s="848">
        <v>6.9318617306660535</v>
      </c>
      <c r="E10" s="850" t="s">
        <v>286</v>
      </c>
      <c r="F10" s="848">
        <v>1.1297343616109683</v>
      </c>
      <c r="G10" s="850" t="s">
        <v>286</v>
      </c>
      <c r="H10" s="848" t="s">
        <v>286</v>
      </c>
    </row>
    <row r="11" spans="1:8" s="814" customFormat="1" ht="20.100000000000001" customHeight="1" thickBot="1">
      <c r="A11" s="845"/>
      <c r="B11" s="849" t="s">
        <v>1200</v>
      </c>
      <c r="C11" s="850">
        <v>3.5556529951430114</v>
      </c>
      <c r="D11" s="848">
        <v>5.1745747538048343</v>
      </c>
      <c r="E11" s="850" t="s">
        <v>286</v>
      </c>
      <c r="F11" s="848" t="s">
        <v>286</v>
      </c>
      <c r="G11" s="850" t="s">
        <v>286</v>
      </c>
      <c r="H11" s="848" t="s">
        <v>286</v>
      </c>
    </row>
    <row r="12" spans="1:8" s="814" customFormat="1" ht="20.100000000000001" customHeight="1" thickBot="1">
      <c r="A12" s="845"/>
      <c r="B12" s="849" t="s">
        <v>1201</v>
      </c>
      <c r="C12" s="850">
        <v>2.8750784964564455</v>
      </c>
      <c r="D12" s="848">
        <v>5.484409391049156</v>
      </c>
      <c r="E12" s="850" t="s">
        <v>286</v>
      </c>
      <c r="F12" s="848" t="s">
        <v>286</v>
      </c>
      <c r="G12" s="850" t="s">
        <v>286</v>
      </c>
      <c r="H12" s="848" t="s">
        <v>286</v>
      </c>
    </row>
    <row r="13" spans="1:8" s="814" customFormat="1" ht="20.100000000000001" customHeight="1" thickBot="1">
      <c r="A13" s="845"/>
      <c r="B13" s="849" t="s">
        <v>1202</v>
      </c>
      <c r="C13" s="850">
        <v>3.0479102683936441</v>
      </c>
      <c r="D13" s="848">
        <v>5.1303588960401436</v>
      </c>
      <c r="E13" s="850" t="s">
        <v>286</v>
      </c>
      <c r="F13" s="848" t="s">
        <v>286</v>
      </c>
      <c r="G13" s="850" t="s">
        <v>286</v>
      </c>
      <c r="H13" s="848" t="s">
        <v>286</v>
      </c>
    </row>
    <row r="14" spans="1:8" s="814" customFormat="1" ht="20.100000000000001" customHeight="1" thickBot="1">
      <c r="A14" s="845"/>
      <c r="B14" s="849" t="s">
        <v>510</v>
      </c>
      <c r="C14" s="850">
        <v>3.026510818797064</v>
      </c>
      <c r="D14" s="848">
        <v>5.1772079772079769</v>
      </c>
      <c r="E14" s="850" t="s">
        <v>286</v>
      </c>
      <c r="F14" s="848">
        <v>1.2400635930047694</v>
      </c>
      <c r="G14" s="850">
        <v>1.0921787709497206</v>
      </c>
      <c r="H14" s="848" t="s">
        <v>286</v>
      </c>
    </row>
    <row r="15" spans="1:8" s="814" customFormat="1" ht="20.100000000000001" customHeight="1" thickBot="1">
      <c r="A15" s="845"/>
      <c r="B15" s="849" t="s">
        <v>511</v>
      </c>
      <c r="C15" s="850">
        <v>3.7958953662918029</v>
      </c>
      <c r="D15" s="848">
        <v>6.2623062015503876</v>
      </c>
      <c r="E15" s="850" t="s">
        <v>286</v>
      </c>
      <c r="F15" s="848">
        <v>1.2134536983110076</v>
      </c>
      <c r="G15" s="850" t="s">
        <v>286</v>
      </c>
      <c r="H15" s="848" t="s">
        <v>286</v>
      </c>
    </row>
    <row r="16" spans="1:8" s="814" customFormat="1" ht="20.100000000000001" customHeight="1" thickBot="1">
      <c r="A16" s="845"/>
      <c r="B16" s="849" t="s">
        <v>1203</v>
      </c>
      <c r="C16" s="850">
        <v>3.6236256128748514</v>
      </c>
      <c r="D16" s="848">
        <v>5.8262456652673844</v>
      </c>
      <c r="E16" s="850" t="s">
        <v>286</v>
      </c>
      <c r="F16" s="848" t="s">
        <v>286</v>
      </c>
      <c r="G16" s="850" t="s">
        <v>286</v>
      </c>
      <c r="H16" s="848" t="s">
        <v>286</v>
      </c>
    </row>
    <row r="17" spans="1:8" s="814" customFormat="1" ht="20.100000000000001" customHeight="1" thickBot="1">
      <c r="A17" s="845"/>
      <c r="B17" s="849" t="s">
        <v>513</v>
      </c>
      <c r="C17" s="850">
        <v>3.831162252587474</v>
      </c>
      <c r="D17" s="848">
        <v>6.0717075141395096</v>
      </c>
      <c r="E17" s="850" t="s">
        <v>286</v>
      </c>
      <c r="F17" s="848">
        <v>1.1388472251982</v>
      </c>
      <c r="G17" s="850" t="s">
        <v>286</v>
      </c>
      <c r="H17" s="848" t="s">
        <v>286</v>
      </c>
    </row>
    <row r="18" spans="1:8" s="814" customFormat="1" ht="20.100000000000001" customHeight="1" thickBot="1">
      <c r="A18" s="845"/>
      <c r="B18" s="849" t="s">
        <v>1204</v>
      </c>
      <c r="C18" s="850">
        <v>3.3248663101604277</v>
      </c>
      <c r="D18" s="848">
        <v>1.6343612334801763</v>
      </c>
      <c r="E18" s="850" t="s">
        <v>286</v>
      </c>
      <c r="F18" s="848" t="s">
        <v>286</v>
      </c>
      <c r="G18" s="850" t="s">
        <v>286</v>
      </c>
      <c r="H18" s="848" t="s">
        <v>286</v>
      </c>
    </row>
    <row r="19" spans="1:8" s="814" customFormat="1" ht="20.100000000000001" customHeight="1" thickBot="1">
      <c r="A19" s="845"/>
      <c r="B19" s="849" t="s">
        <v>1205</v>
      </c>
      <c r="C19" s="850">
        <v>4.1576841467111247</v>
      </c>
      <c r="D19" s="848" t="s">
        <v>286</v>
      </c>
      <c r="E19" s="850" t="s">
        <v>286</v>
      </c>
      <c r="F19" s="848" t="s">
        <v>286</v>
      </c>
      <c r="G19" s="850" t="s">
        <v>286</v>
      </c>
      <c r="H19" s="848" t="s">
        <v>286</v>
      </c>
    </row>
    <row r="20" spans="1:8" s="814" customFormat="1" ht="20.100000000000001" customHeight="1" thickBot="1">
      <c r="A20" s="851"/>
      <c r="B20" s="849" t="s">
        <v>1206</v>
      </c>
      <c r="C20" s="850">
        <v>3.2923230580651017</v>
      </c>
      <c r="D20" s="848">
        <v>1.8733654507914659</v>
      </c>
      <c r="E20" s="850" t="s">
        <v>286</v>
      </c>
      <c r="F20" s="848" t="s">
        <v>286</v>
      </c>
      <c r="G20" s="850" t="s">
        <v>286</v>
      </c>
      <c r="H20" s="848" t="s">
        <v>286</v>
      </c>
    </row>
    <row r="21" spans="1:8" s="814" customFormat="1" ht="20.100000000000001" customHeight="1" thickBot="1">
      <c r="A21" s="852" t="s">
        <v>121</v>
      </c>
      <c r="B21" s="849" t="s">
        <v>1207</v>
      </c>
      <c r="C21" s="850">
        <v>3.3281257108541169</v>
      </c>
      <c r="D21" s="848">
        <v>7.6718331659973229</v>
      </c>
      <c r="E21" s="850">
        <v>1.2546504169339321</v>
      </c>
      <c r="F21" s="848">
        <v>1.3328842785935606</v>
      </c>
      <c r="G21" s="850">
        <v>1.1318195443645085</v>
      </c>
      <c r="H21" s="848">
        <v>1.5568328319724967</v>
      </c>
    </row>
    <row r="22" spans="1:8" s="814" customFormat="1" ht="20.100000000000001" customHeight="1" thickBot="1">
      <c r="A22" s="845"/>
      <c r="B22" s="849" t="s">
        <v>519</v>
      </c>
      <c r="C22" s="850">
        <v>3.3583542353675151</v>
      </c>
      <c r="D22" s="848">
        <v>6.8994237251277593</v>
      </c>
      <c r="E22" s="850">
        <v>1.0072992700729928</v>
      </c>
      <c r="F22" s="848">
        <v>1.1559386702465908</v>
      </c>
      <c r="G22" s="850" t="s">
        <v>286</v>
      </c>
      <c r="H22" s="848" t="s">
        <v>286</v>
      </c>
    </row>
    <row r="23" spans="1:8" s="814" customFormat="1" ht="20.100000000000001" customHeight="1" thickBot="1">
      <c r="A23" s="845"/>
      <c r="B23" s="849" t="s">
        <v>520</v>
      </c>
      <c r="C23" s="850">
        <v>3.2342415705607888</v>
      </c>
      <c r="D23" s="848">
        <v>5.6364063050025424</v>
      </c>
      <c r="E23" s="850">
        <v>1</v>
      </c>
      <c r="F23" s="848">
        <v>1.084111334089521</v>
      </c>
      <c r="G23" s="850">
        <v>1.3427508035865336</v>
      </c>
      <c r="H23" s="848" t="s">
        <v>286</v>
      </c>
    </row>
    <row r="24" spans="1:8" s="814" customFormat="1" ht="20.100000000000001" customHeight="1" thickBot="1">
      <c r="A24" s="845"/>
      <c r="B24" s="849" t="s">
        <v>1208</v>
      </c>
      <c r="C24" s="850">
        <v>3.515507293603481</v>
      </c>
      <c r="D24" s="848">
        <v>6.5675500969618614</v>
      </c>
      <c r="E24" s="850" t="s">
        <v>286</v>
      </c>
      <c r="F24" s="848">
        <v>1.0437973484848484</v>
      </c>
      <c r="G24" s="850" t="s">
        <v>286</v>
      </c>
      <c r="H24" s="848" t="s">
        <v>286</v>
      </c>
    </row>
    <row r="25" spans="1:8" s="814" customFormat="1" ht="20.100000000000001" customHeight="1" thickBot="1">
      <c r="A25" s="845"/>
      <c r="B25" s="846" t="s">
        <v>1209</v>
      </c>
      <c r="C25" s="850">
        <v>3.4207752744394866</v>
      </c>
      <c r="D25" s="848">
        <v>6.3531088356381291</v>
      </c>
      <c r="E25" s="850" t="s">
        <v>286</v>
      </c>
      <c r="F25" s="848">
        <v>1</v>
      </c>
      <c r="G25" s="850" t="s">
        <v>286</v>
      </c>
      <c r="H25" s="848" t="s">
        <v>286</v>
      </c>
    </row>
    <row r="26" spans="1:8" s="814" customFormat="1" ht="20.100000000000001" customHeight="1" thickBot="1">
      <c r="A26" s="845"/>
      <c r="B26" s="849" t="s">
        <v>1210</v>
      </c>
      <c r="C26" s="850">
        <v>3.2014503645431742</v>
      </c>
      <c r="D26" s="848">
        <v>6.0551505546751185</v>
      </c>
      <c r="E26" s="850" t="s">
        <v>286</v>
      </c>
      <c r="F26" s="848">
        <v>1.0873597929249352</v>
      </c>
      <c r="G26" s="850" t="s">
        <v>286</v>
      </c>
      <c r="H26" s="848" t="s">
        <v>286</v>
      </c>
    </row>
    <row r="27" spans="1:8" s="814" customFormat="1" ht="20.100000000000001" customHeight="1" thickBot="1">
      <c r="A27" s="845"/>
      <c r="B27" s="849" t="s">
        <v>524</v>
      </c>
      <c r="C27" s="850">
        <v>3.244128015721834</v>
      </c>
      <c r="D27" s="848">
        <v>5.6259448728716501</v>
      </c>
      <c r="E27" s="850" t="s">
        <v>286</v>
      </c>
      <c r="F27" s="848">
        <v>1.1313711414213927</v>
      </c>
      <c r="G27" s="850" t="s">
        <v>286</v>
      </c>
      <c r="H27" s="848" t="s">
        <v>286</v>
      </c>
    </row>
    <row r="28" spans="1:8" s="814" customFormat="1" ht="20.100000000000001" customHeight="1" thickBot="1">
      <c r="A28" s="845"/>
      <c r="B28" s="849" t="s">
        <v>1211</v>
      </c>
      <c r="C28" s="850">
        <v>3.3376962666875669</v>
      </c>
      <c r="D28" s="848">
        <v>5.9956248811109001</v>
      </c>
      <c r="E28" s="850" t="s">
        <v>286</v>
      </c>
      <c r="F28" s="848" t="s">
        <v>286</v>
      </c>
      <c r="G28" s="850" t="s">
        <v>286</v>
      </c>
      <c r="H28" s="848" t="s">
        <v>286</v>
      </c>
    </row>
    <row r="29" spans="1:8" s="814" customFormat="1" ht="20.100000000000001" customHeight="1" thickBot="1">
      <c r="A29" s="845"/>
      <c r="B29" s="849" t="s">
        <v>1212</v>
      </c>
      <c r="C29" s="850">
        <v>3.0649865991205099</v>
      </c>
      <c r="D29" s="848">
        <v>5.2936684460260972</v>
      </c>
      <c r="E29" s="850" t="s">
        <v>286</v>
      </c>
      <c r="F29" s="848">
        <v>1.1288422602613657</v>
      </c>
      <c r="G29" s="850" t="s">
        <v>286</v>
      </c>
      <c r="H29" s="848" t="s">
        <v>286</v>
      </c>
    </row>
    <row r="30" spans="1:8" s="814" customFormat="1" ht="20.100000000000001" customHeight="1" thickBot="1">
      <c r="A30" s="851"/>
      <c r="B30" s="849" t="s">
        <v>527</v>
      </c>
      <c r="C30" s="850">
        <v>3.4525099458227544</v>
      </c>
      <c r="D30" s="848">
        <v>5.8254055439598664</v>
      </c>
      <c r="E30" s="850" t="s">
        <v>286</v>
      </c>
      <c r="F30" s="848">
        <v>1.0580456072628495</v>
      </c>
      <c r="G30" s="850">
        <v>1.1698239358145754</v>
      </c>
      <c r="H30" s="848" t="s">
        <v>286</v>
      </c>
    </row>
    <row r="31" spans="1:8" s="814" customFormat="1" ht="20.100000000000001" customHeight="1" thickBot="1">
      <c r="A31" s="852" t="s">
        <v>149</v>
      </c>
      <c r="B31" s="849" t="s">
        <v>1213</v>
      </c>
      <c r="C31" s="850">
        <v>3.2222684022986594</v>
      </c>
      <c r="D31" s="848">
        <v>5.7421476974823165</v>
      </c>
      <c r="E31" s="850">
        <v>2</v>
      </c>
      <c r="F31" s="848">
        <v>1.1090362738785147</v>
      </c>
      <c r="G31" s="850">
        <v>1.3531114327062228</v>
      </c>
      <c r="H31" s="848">
        <v>1.8659008776458441</v>
      </c>
    </row>
    <row r="32" spans="1:8" s="814" customFormat="1" ht="20.100000000000001" customHeight="1" thickBot="1">
      <c r="A32" s="845"/>
      <c r="B32" s="849" t="s">
        <v>1214</v>
      </c>
      <c r="C32" s="850">
        <v>3.7808692764081582</v>
      </c>
      <c r="D32" s="848">
        <v>4.9069300301305656</v>
      </c>
      <c r="E32" s="850" t="s">
        <v>286</v>
      </c>
      <c r="F32" s="848">
        <v>1.1047726630895227</v>
      </c>
      <c r="G32" s="850" t="s">
        <v>286</v>
      </c>
      <c r="H32" s="848" t="s">
        <v>286</v>
      </c>
    </row>
    <row r="33" spans="1:8" s="814" customFormat="1" ht="20.100000000000001" customHeight="1" thickBot="1">
      <c r="A33" s="845"/>
      <c r="B33" s="849" t="s">
        <v>1215</v>
      </c>
      <c r="C33" s="850">
        <v>3.2149519795481241</v>
      </c>
      <c r="D33" s="848">
        <v>6.1420109794856979</v>
      </c>
      <c r="E33" s="850" t="s">
        <v>286</v>
      </c>
      <c r="F33" s="848">
        <v>1.4</v>
      </c>
      <c r="G33" s="850" t="s">
        <v>286</v>
      </c>
      <c r="H33" s="848" t="s">
        <v>286</v>
      </c>
    </row>
    <row r="34" spans="1:8" s="814" customFormat="1" ht="20.100000000000001" customHeight="1" thickBot="1">
      <c r="A34" s="845"/>
      <c r="B34" s="849" t="s">
        <v>531</v>
      </c>
      <c r="C34" s="850">
        <v>3.4961130164117087</v>
      </c>
      <c r="D34" s="848">
        <v>6.0154552680385054</v>
      </c>
      <c r="E34" s="850" t="s">
        <v>286</v>
      </c>
      <c r="F34" s="848">
        <v>1.2158590308370043</v>
      </c>
      <c r="G34" s="850" t="s">
        <v>286</v>
      </c>
      <c r="H34" s="848" t="s">
        <v>286</v>
      </c>
    </row>
    <row r="35" spans="1:8" s="814" customFormat="1" ht="20.100000000000001" customHeight="1" thickBot="1">
      <c r="A35" s="845"/>
      <c r="B35" s="849" t="s">
        <v>1216</v>
      </c>
      <c r="C35" s="850">
        <v>3.6173026023676758</v>
      </c>
      <c r="D35" s="848">
        <v>4.3424314919530227</v>
      </c>
      <c r="E35" s="850" t="s">
        <v>286</v>
      </c>
      <c r="F35" s="848">
        <v>1.1801116184677829</v>
      </c>
      <c r="G35" s="850">
        <v>1.0205761316872428</v>
      </c>
      <c r="H35" s="848" t="s">
        <v>286</v>
      </c>
    </row>
    <row r="36" spans="1:8" s="814" customFormat="1" ht="20.100000000000001" customHeight="1" thickBot="1">
      <c r="A36" s="851"/>
      <c r="B36" s="849" t="s">
        <v>1217</v>
      </c>
      <c r="C36" s="850">
        <v>3.4723509605862546</v>
      </c>
      <c r="D36" s="848">
        <v>6.5863715277777777</v>
      </c>
      <c r="E36" s="850" t="s">
        <v>286</v>
      </c>
      <c r="F36" s="848" t="s">
        <v>286</v>
      </c>
      <c r="G36" s="850" t="s">
        <v>286</v>
      </c>
      <c r="H36" s="848" t="s">
        <v>286</v>
      </c>
    </row>
    <row r="37" spans="1:8" s="814" customFormat="1" ht="20.100000000000001" customHeight="1" thickBot="1">
      <c r="A37" s="852" t="s">
        <v>14</v>
      </c>
      <c r="B37" s="849" t="s">
        <v>1218</v>
      </c>
      <c r="C37" s="850">
        <v>2.9187085855540418</v>
      </c>
      <c r="D37" s="848">
        <v>4.5889970146939092</v>
      </c>
      <c r="E37" s="850">
        <v>2.4371700105596621</v>
      </c>
      <c r="F37" s="848">
        <v>1.2571631030870665</v>
      </c>
      <c r="G37" s="850">
        <v>1.1714232244783382</v>
      </c>
      <c r="H37" s="848">
        <v>2.3507255111028695</v>
      </c>
    </row>
    <row r="38" spans="1:8" s="814" customFormat="1" ht="20.100000000000001" customHeight="1" thickBot="1">
      <c r="A38" s="845"/>
      <c r="B38" s="849" t="s">
        <v>1219</v>
      </c>
      <c r="C38" s="850">
        <v>3.1081436077057791</v>
      </c>
      <c r="D38" s="848">
        <v>4.4068559624266754</v>
      </c>
      <c r="E38" s="850">
        <v>1.8612503686228252</v>
      </c>
      <c r="F38" s="848">
        <v>1.1347673054360579</v>
      </c>
      <c r="G38" s="850">
        <v>1.2859900273443783</v>
      </c>
      <c r="H38" s="848">
        <v>1.5619654797076661</v>
      </c>
    </row>
    <row r="39" spans="1:8" s="814" customFormat="1" ht="20.100000000000001" customHeight="1" thickBot="1">
      <c r="A39" s="845"/>
      <c r="B39" s="849" t="s">
        <v>1220</v>
      </c>
      <c r="C39" s="850">
        <v>2.5326997381570955</v>
      </c>
      <c r="D39" s="848">
        <v>4.8389413547860558</v>
      </c>
      <c r="E39" s="850" t="s">
        <v>286</v>
      </c>
      <c r="F39" s="848">
        <v>1.2395347763880555</v>
      </c>
      <c r="G39" s="850">
        <v>1.4096711217900586</v>
      </c>
      <c r="H39" s="848">
        <v>2.547335942203492</v>
      </c>
    </row>
    <row r="40" spans="1:8" s="814" customFormat="1" ht="20.100000000000001" customHeight="1" thickBot="1">
      <c r="A40" s="845"/>
      <c r="B40" s="849" t="s">
        <v>1221</v>
      </c>
      <c r="C40" s="850">
        <v>3.4557822040476629</v>
      </c>
      <c r="D40" s="848">
        <v>4.7365841460365088</v>
      </c>
      <c r="E40" s="850" t="s">
        <v>286</v>
      </c>
      <c r="F40" s="848">
        <v>1.0136986301369864</v>
      </c>
      <c r="G40" s="850" t="s">
        <v>286</v>
      </c>
      <c r="H40" s="848" t="s">
        <v>286</v>
      </c>
    </row>
    <row r="41" spans="1:8" s="814" customFormat="1" ht="20.100000000000001" customHeight="1" thickBot="1">
      <c r="A41" s="845"/>
      <c r="B41" s="849" t="s">
        <v>538</v>
      </c>
      <c r="C41" s="850">
        <v>3.5524021188065382</v>
      </c>
      <c r="D41" s="848">
        <v>5.4896033548838021</v>
      </c>
      <c r="E41" s="850" t="s">
        <v>286</v>
      </c>
      <c r="F41" s="848">
        <v>1.0078843626806833</v>
      </c>
      <c r="G41" s="850" t="s">
        <v>286</v>
      </c>
      <c r="H41" s="848" t="s">
        <v>286</v>
      </c>
    </row>
    <row r="42" spans="1:8" s="814" customFormat="1" ht="20.100000000000001" customHeight="1" thickBot="1">
      <c r="A42" s="845"/>
      <c r="B42" s="849" t="s">
        <v>1222</v>
      </c>
      <c r="C42" s="850">
        <v>4.4023985484798871</v>
      </c>
      <c r="D42" s="848">
        <v>6.6251105927772862</v>
      </c>
      <c r="E42" s="850" t="s">
        <v>286</v>
      </c>
      <c r="F42" s="848" t="s">
        <v>286</v>
      </c>
      <c r="G42" s="850" t="s">
        <v>286</v>
      </c>
      <c r="H42" s="848" t="s">
        <v>286</v>
      </c>
    </row>
    <row r="43" spans="1:8" s="814" customFormat="1" ht="20.100000000000001" customHeight="1" thickBot="1">
      <c r="A43" s="845"/>
      <c r="B43" s="849" t="s">
        <v>540</v>
      </c>
      <c r="C43" s="850">
        <v>3.1996137268294982</v>
      </c>
      <c r="D43" s="848">
        <v>4.6297698364627502</v>
      </c>
      <c r="E43" s="850" t="s">
        <v>286</v>
      </c>
      <c r="F43" s="848">
        <v>1</v>
      </c>
      <c r="G43" s="850" t="s">
        <v>286</v>
      </c>
      <c r="H43" s="848" t="s">
        <v>286</v>
      </c>
    </row>
    <row r="44" spans="1:8" s="814" customFormat="1" ht="20.100000000000001" customHeight="1" thickBot="1">
      <c r="A44" s="845"/>
      <c r="B44" s="849" t="s">
        <v>541</v>
      </c>
      <c r="C44" s="850">
        <v>3.9832444286820641</v>
      </c>
      <c r="D44" s="848">
        <v>4.5943307086614169</v>
      </c>
      <c r="E44" s="850" t="s">
        <v>286</v>
      </c>
      <c r="F44" s="848">
        <v>1</v>
      </c>
      <c r="G44" s="850" t="s">
        <v>286</v>
      </c>
      <c r="H44" s="848" t="s">
        <v>286</v>
      </c>
    </row>
    <row r="45" spans="1:8" s="814" customFormat="1" ht="20.100000000000001" customHeight="1" thickBot="1">
      <c r="A45" s="845"/>
      <c r="B45" s="849" t="s">
        <v>1223</v>
      </c>
      <c r="C45" s="850">
        <v>6.9353369178846869</v>
      </c>
      <c r="D45" s="848">
        <v>7.249204268863509</v>
      </c>
      <c r="E45" s="850" t="s">
        <v>286</v>
      </c>
      <c r="F45" s="848" t="s">
        <v>286</v>
      </c>
      <c r="G45" s="850" t="s">
        <v>286</v>
      </c>
      <c r="H45" s="848" t="s">
        <v>286</v>
      </c>
    </row>
    <row r="46" spans="1:8" s="814" customFormat="1" ht="20.100000000000001" customHeight="1" thickBot="1">
      <c r="A46" s="845"/>
      <c r="B46" s="849" t="s">
        <v>543</v>
      </c>
      <c r="C46" s="850">
        <v>3.0189232127096206</v>
      </c>
      <c r="D46" s="848">
        <v>5.0515585952913327</v>
      </c>
      <c r="E46" s="850" t="s">
        <v>286</v>
      </c>
      <c r="F46" s="848">
        <v>1.144694533762058</v>
      </c>
      <c r="G46" s="850" t="s">
        <v>286</v>
      </c>
      <c r="H46" s="848" t="s">
        <v>286</v>
      </c>
    </row>
    <row r="47" spans="1:8" s="814" customFormat="1" ht="20.100000000000001" customHeight="1" thickBot="1">
      <c r="A47" s="845"/>
      <c r="B47" s="849" t="s">
        <v>1224</v>
      </c>
      <c r="C47" s="850">
        <v>3.723618280484807</v>
      </c>
      <c r="D47" s="848" t="s">
        <v>286</v>
      </c>
      <c r="E47" s="850" t="s">
        <v>286</v>
      </c>
      <c r="F47" s="848" t="s">
        <v>286</v>
      </c>
      <c r="G47" s="850" t="s">
        <v>286</v>
      </c>
      <c r="H47" s="848" t="s">
        <v>286</v>
      </c>
    </row>
    <row r="48" spans="1:8" s="814" customFormat="1" ht="20.100000000000001" customHeight="1" thickBot="1">
      <c r="A48" s="845"/>
      <c r="B48" s="849" t="s">
        <v>545</v>
      </c>
      <c r="C48" s="850">
        <v>3.053401005532475</v>
      </c>
      <c r="D48" s="848">
        <v>5.359152099658429</v>
      </c>
      <c r="E48" s="850" t="s">
        <v>286</v>
      </c>
      <c r="F48" s="848">
        <v>1.0369295700342918</v>
      </c>
      <c r="G48" s="850" t="s">
        <v>286</v>
      </c>
      <c r="H48" s="848" t="s">
        <v>286</v>
      </c>
    </row>
    <row r="49" spans="1:8" s="814" customFormat="1" ht="20.100000000000001" customHeight="1" thickBot="1">
      <c r="A49" s="845"/>
      <c r="B49" s="849" t="s">
        <v>1225</v>
      </c>
      <c r="C49" s="850">
        <v>3.2849052346570398</v>
      </c>
      <c r="D49" s="848">
        <v>5.4378899602949522</v>
      </c>
      <c r="E49" s="850" t="s">
        <v>286</v>
      </c>
      <c r="F49" s="848" t="s">
        <v>286</v>
      </c>
      <c r="G49" s="850" t="s">
        <v>286</v>
      </c>
      <c r="H49" s="848" t="s">
        <v>286</v>
      </c>
    </row>
    <row r="50" spans="1:8" s="814" customFormat="1" ht="20.100000000000001" customHeight="1" thickBot="1">
      <c r="A50" s="845"/>
      <c r="B50" s="849" t="s">
        <v>1226</v>
      </c>
      <c r="C50" s="850">
        <v>3.6692244127021603</v>
      </c>
      <c r="D50" s="848">
        <v>4.9790497056004384</v>
      </c>
      <c r="E50" s="850" t="s">
        <v>286</v>
      </c>
      <c r="F50" s="848" t="s">
        <v>286</v>
      </c>
      <c r="G50" s="850" t="s">
        <v>286</v>
      </c>
      <c r="H50" s="848" t="s">
        <v>286</v>
      </c>
    </row>
    <row r="51" spans="1:8" s="814" customFormat="1" ht="20.100000000000001" customHeight="1" thickBot="1">
      <c r="A51" s="845"/>
      <c r="B51" s="849" t="s">
        <v>548</v>
      </c>
      <c r="C51" s="850">
        <v>3.4327810812037582</v>
      </c>
      <c r="D51" s="848">
        <v>5.6427613941018766</v>
      </c>
      <c r="E51" s="850" t="s">
        <v>286</v>
      </c>
      <c r="F51" s="848">
        <v>1.058803360192011</v>
      </c>
      <c r="G51" s="850" t="s">
        <v>286</v>
      </c>
      <c r="H51" s="848" t="s">
        <v>286</v>
      </c>
    </row>
    <row r="52" spans="1:8" s="814" customFormat="1" ht="20.100000000000001" customHeight="1" thickBot="1">
      <c r="A52" s="845"/>
      <c r="B52" s="846" t="s">
        <v>1227</v>
      </c>
      <c r="C52" s="850">
        <v>3.4023761684284093</v>
      </c>
      <c r="D52" s="848">
        <v>9.6231301820668431</v>
      </c>
      <c r="E52" s="850" t="s">
        <v>286</v>
      </c>
      <c r="F52" s="848">
        <v>1.4666666666666666</v>
      </c>
      <c r="G52" s="850" t="s">
        <v>286</v>
      </c>
      <c r="H52" s="848" t="s">
        <v>286</v>
      </c>
    </row>
    <row r="53" spans="1:8" s="814" customFormat="1" ht="20.100000000000001" customHeight="1" thickBot="1">
      <c r="A53" s="845"/>
      <c r="B53" s="849" t="s">
        <v>1228</v>
      </c>
      <c r="C53" s="850">
        <v>3.051558694593278</v>
      </c>
      <c r="D53" s="848">
        <v>2.7561611374407584</v>
      </c>
      <c r="E53" s="850" t="s">
        <v>286</v>
      </c>
      <c r="F53" s="848">
        <v>1</v>
      </c>
      <c r="G53" s="850" t="s">
        <v>286</v>
      </c>
      <c r="H53" s="848" t="s">
        <v>286</v>
      </c>
    </row>
    <row r="54" spans="1:8" s="814" customFormat="1" ht="20.100000000000001" customHeight="1" thickBot="1">
      <c r="A54" s="845"/>
      <c r="B54" s="849" t="s">
        <v>551</v>
      </c>
      <c r="C54" s="850">
        <v>3.2895069447245642</v>
      </c>
      <c r="D54" s="848">
        <v>4.7495849622449526</v>
      </c>
      <c r="E54" s="850" t="s">
        <v>286</v>
      </c>
      <c r="F54" s="848">
        <v>1.1164737749322826</v>
      </c>
      <c r="G54" s="850" t="s">
        <v>286</v>
      </c>
      <c r="H54" s="848" t="s">
        <v>286</v>
      </c>
    </row>
    <row r="55" spans="1:8" s="814" customFormat="1" ht="20.100000000000001" customHeight="1" thickBot="1">
      <c r="A55" s="845"/>
      <c r="B55" s="849" t="s">
        <v>1229</v>
      </c>
      <c r="C55" s="850">
        <v>3.5338921854886816</v>
      </c>
      <c r="D55" s="848">
        <v>5.4016629028946825</v>
      </c>
      <c r="E55" s="850" t="s">
        <v>286</v>
      </c>
      <c r="F55" s="848">
        <v>1.9666666666666666</v>
      </c>
      <c r="G55" s="850" t="s">
        <v>286</v>
      </c>
      <c r="H55" s="848" t="s">
        <v>286</v>
      </c>
    </row>
    <row r="56" spans="1:8" s="814" customFormat="1" ht="20.100000000000001" customHeight="1" thickBot="1">
      <c r="A56" s="845"/>
      <c r="B56" s="849" t="s">
        <v>1230</v>
      </c>
      <c r="C56" s="850">
        <v>3.4959734722880151</v>
      </c>
      <c r="D56" s="848">
        <v>5.809311402286033</v>
      </c>
      <c r="E56" s="850" t="s">
        <v>286</v>
      </c>
      <c r="F56" s="848" t="s">
        <v>286</v>
      </c>
      <c r="G56" s="850" t="s">
        <v>286</v>
      </c>
      <c r="H56" s="848" t="s">
        <v>286</v>
      </c>
    </row>
    <row r="57" spans="1:8" s="814" customFormat="1" ht="20.100000000000001" customHeight="1" thickBot="1">
      <c r="A57" s="845"/>
      <c r="B57" s="849" t="s">
        <v>1231</v>
      </c>
      <c r="C57" s="850">
        <v>2.5246140594977806</v>
      </c>
      <c r="D57" s="848" t="s">
        <v>286</v>
      </c>
      <c r="E57" s="850" t="s">
        <v>286</v>
      </c>
      <c r="F57" s="848" t="s">
        <v>286</v>
      </c>
      <c r="G57" s="850" t="s">
        <v>286</v>
      </c>
      <c r="H57" s="848" t="s">
        <v>286</v>
      </c>
    </row>
    <row r="58" spans="1:8" s="814" customFormat="1" ht="20.100000000000001" customHeight="1" thickBot="1">
      <c r="A58" s="845"/>
      <c r="B58" s="849" t="s">
        <v>1232</v>
      </c>
      <c r="C58" s="850">
        <v>4.2845939792562611</v>
      </c>
      <c r="D58" s="848">
        <v>5.7372084928646014</v>
      </c>
      <c r="E58" s="850" t="s">
        <v>286</v>
      </c>
      <c r="F58" s="848">
        <v>1.0183150183150182</v>
      </c>
      <c r="G58" s="850" t="s">
        <v>286</v>
      </c>
      <c r="H58" s="848" t="s">
        <v>286</v>
      </c>
    </row>
    <row r="59" spans="1:8" s="814" customFormat="1" ht="20.100000000000001" customHeight="1" thickBot="1">
      <c r="A59" s="845"/>
      <c r="B59" s="849" t="s">
        <v>1233</v>
      </c>
      <c r="C59" s="850">
        <v>3.1511398963730568</v>
      </c>
      <c r="D59" s="848">
        <v>4.1342943854324732</v>
      </c>
      <c r="E59" s="850" t="s">
        <v>286</v>
      </c>
      <c r="F59" s="848">
        <v>1.1697312588401698</v>
      </c>
      <c r="G59" s="850" t="s">
        <v>286</v>
      </c>
      <c r="H59" s="848" t="s">
        <v>286</v>
      </c>
    </row>
    <row r="60" spans="1:8" s="814" customFormat="1" ht="20.100000000000001" customHeight="1" thickBot="1">
      <c r="A60" s="845"/>
      <c r="B60" s="849" t="s">
        <v>1234</v>
      </c>
      <c r="C60" s="850">
        <v>2.9944167349065736</v>
      </c>
      <c r="D60" s="848">
        <v>4.8227910411026338</v>
      </c>
      <c r="E60" s="850" t="s">
        <v>286</v>
      </c>
      <c r="F60" s="848">
        <v>1</v>
      </c>
      <c r="G60" s="850" t="s">
        <v>286</v>
      </c>
      <c r="H60" s="848" t="s">
        <v>286</v>
      </c>
    </row>
    <row r="61" spans="1:8" s="814" customFormat="1" ht="20.100000000000001" customHeight="1" thickBot="1">
      <c r="A61" s="845"/>
      <c r="B61" s="849" t="s">
        <v>1235</v>
      </c>
      <c r="C61" s="850">
        <v>3.0505182949456966</v>
      </c>
      <c r="D61" s="848">
        <v>5.9032827391457818</v>
      </c>
      <c r="E61" s="850" t="s">
        <v>286</v>
      </c>
      <c r="F61" s="848">
        <v>1.0501193317422435</v>
      </c>
      <c r="G61" s="850" t="s">
        <v>286</v>
      </c>
      <c r="H61" s="848" t="s">
        <v>286</v>
      </c>
    </row>
    <row r="62" spans="1:8" s="814" customFormat="1" ht="20.100000000000001" customHeight="1" thickBot="1">
      <c r="A62" s="845"/>
      <c r="B62" s="849" t="s">
        <v>1236</v>
      </c>
      <c r="C62" s="850">
        <v>2.9506334643949321</v>
      </c>
      <c r="D62" s="848">
        <v>5.2875092387287506</v>
      </c>
      <c r="E62" s="850" t="s">
        <v>286</v>
      </c>
      <c r="F62" s="848" t="s">
        <v>286</v>
      </c>
      <c r="G62" s="850" t="s">
        <v>286</v>
      </c>
      <c r="H62" s="848" t="s">
        <v>286</v>
      </c>
    </row>
    <row r="63" spans="1:8" s="814" customFormat="1" ht="20.100000000000001" customHeight="1" thickBot="1">
      <c r="A63" s="845"/>
      <c r="B63" s="849" t="s">
        <v>560</v>
      </c>
      <c r="C63" s="850">
        <v>2.5933306043682935</v>
      </c>
      <c r="D63" s="848">
        <v>6.2660787401574805</v>
      </c>
      <c r="E63" s="850" t="s">
        <v>286</v>
      </c>
      <c r="F63" s="848">
        <v>1.0176737922908601</v>
      </c>
      <c r="G63" s="850" t="s">
        <v>286</v>
      </c>
      <c r="H63" s="848">
        <v>3.8683659217877095</v>
      </c>
    </row>
    <row r="64" spans="1:8" s="814" customFormat="1" ht="20.100000000000001" customHeight="1" thickBot="1">
      <c r="A64" s="845"/>
      <c r="B64" s="849" t="s">
        <v>561</v>
      </c>
      <c r="C64" s="850">
        <v>3.3569601692867796</v>
      </c>
      <c r="D64" s="848">
        <v>5.510853478046374</v>
      </c>
      <c r="E64" s="850" t="s">
        <v>286</v>
      </c>
      <c r="F64" s="848">
        <v>1.1295656465942745</v>
      </c>
      <c r="G64" s="850">
        <v>1.1183216054209018</v>
      </c>
      <c r="H64" s="848">
        <v>1.8245936829193499</v>
      </c>
    </row>
    <row r="65" spans="1:8" s="814" customFormat="1" ht="20.100000000000001" customHeight="1" thickBot="1">
      <c r="A65" s="845"/>
      <c r="B65" s="849" t="s">
        <v>562</v>
      </c>
      <c r="C65" s="850">
        <v>3.124432179199029</v>
      </c>
      <c r="D65" s="848">
        <v>5.652294596595115</v>
      </c>
      <c r="E65" s="850" t="s">
        <v>286</v>
      </c>
      <c r="F65" s="848">
        <v>1.0013986013986014</v>
      </c>
      <c r="G65" s="850" t="s">
        <v>286</v>
      </c>
      <c r="H65" s="848" t="s">
        <v>286</v>
      </c>
    </row>
    <row r="66" spans="1:8" s="814" customFormat="1" ht="20.100000000000001" customHeight="1" thickBot="1">
      <c r="A66" s="851"/>
      <c r="B66" s="849" t="s">
        <v>563</v>
      </c>
      <c r="C66" s="850" t="s">
        <v>286</v>
      </c>
      <c r="D66" s="848" t="s">
        <v>286</v>
      </c>
      <c r="E66" s="850" t="s">
        <v>286</v>
      </c>
      <c r="F66" s="848">
        <v>1.0009531590413943</v>
      </c>
      <c r="G66" s="850" t="s">
        <v>286</v>
      </c>
      <c r="H66" s="848" t="s">
        <v>286</v>
      </c>
    </row>
    <row r="67" spans="1:8" s="814" customFormat="1" ht="19.7" customHeight="1" thickBot="1">
      <c r="A67" s="852" t="s">
        <v>33</v>
      </c>
      <c r="B67" s="849" t="s">
        <v>1237</v>
      </c>
      <c r="C67" s="850">
        <v>3.2026233406945424</v>
      </c>
      <c r="D67" s="848">
        <v>4.7724240177909563</v>
      </c>
      <c r="E67" s="850">
        <v>1.0351351351351352</v>
      </c>
      <c r="F67" s="848">
        <v>1.1829802775748721</v>
      </c>
      <c r="G67" s="850" t="s">
        <v>286</v>
      </c>
      <c r="H67" s="848" t="s">
        <v>286</v>
      </c>
    </row>
    <row r="68" spans="1:8" s="814" customFormat="1" ht="19.7" customHeight="1" thickBot="1">
      <c r="A68" s="845"/>
      <c r="B68" s="849" t="s">
        <v>565</v>
      </c>
      <c r="C68" s="850">
        <v>3.4039597682930345</v>
      </c>
      <c r="D68" s="848">
        <v>6.1605956190007385</v>
      </c>
      <c r="E68" s="850" t="s">
        <v>286</v>
      </c>
      <c r="F68" s="848">
        <v>1.248</v>
      </c>
      <c r="G68" s="850" t="s">
        <v>286</v>
      </c>
      <c r="H68" s="848">
        <v>6.4061805695819025</v>
      </c>
    </row>
    <row r="69" spans="1:8" s="814" customFormat="1" ht="19.7" customHeight="1" thickBot="1">
      <c r="A69" s="845"/>
      <c r="B69" s="849" t="s">
        <v>1238</v>
      </c>
      <c r="C69" s="850">
        <v>3.0983501507247424</v>
      </c>
      <c r="D69" s="848">
        <v>4.2842861302533244</v>
      </c>
      <c r="E69" s="850" t="s">
        <v>286</v>
      </c>
      <c r="F69" s="848" t="s">
        <v>286</v>
      </c>
      <c r="G69" s="850" t="s">
        <v>286</v>
      </c>
      <c r="H69" s="848" t="s">
        <v>286</v>
      </c>
    </row>
    <row r="70" spans="1:8" s="814" customFormat="1" ht="19.7" customHeight="1" thickBot="1">
      <c r="A70" s="845"/>
      <c r="B70" s="849" t="s">
        <v>1239</v>
      </c>
      <c r="C70" s="850">
        <v>3.011359924509128</v>
      </c>
      <c r="D70" s="848">
        <v>7.05205047318612</v>
      </c>
      <c r="E70" s="850" t="s">
        <v>286</v>
      </c>
      <c r="F70" s="848" t="s">
        <v>286</v>
      </c>
      <c r="G70" s="850" t="s">
        <v>286</v>
      </c>
      <c r="H70" s="848" t="s">
        <v>286</v>
      </c>
    </row>
    <row r="71" spans="1:8" s="814" customFormat="1" ht="19.7" customHeight="1" thickBot="1">
      <c r="A71" s="845"/>
      <c r="B71" s="849" t="s">
        <v>568</v>
      </c>
      <c r="C71" s="850">
        <v>3.1861847303023771</v>
      </c>
      <c r="D71" s="848">
        <v>5.8818965195657853</v>
      </c>
      <c r="E71" s="850" t="s">
        <v>286</v>
      </c>
      <c r="F71" s="848">
        <v>1.0014409221902016</v>
      </c>
      <c r="G71" s="850" t="s">
        <v>286</v>
      </c>
      <c r="H71" s="848" t="s">
        <v>286</v>
      </c>
    </row>
    <row r="72" spans="1:8" s="814" customFormat="1" ht="19.7" customHeight="1" thickBot="1">
      <c r="A72" s="845"/>
      <c r="B72" s="849" t="s">
        <v>569</v>
      </c>
      <c r="C72" s="850">
        <v>3.3955143664300973</v>
      </c>
      <c r="D72" s="848">
        <v>6.10634110787172</v>
      </c>
      <c r="E72" s="850" t="s">
        <v>286</v>
      </c>
      <c r="F72" s="848">
        <v>1.1644444444444444</v>
      </c>
      <c r="G72" s="850">
        <v>1.2349726775956285</v>
      </c>
      <c r="H72" s="848" t="s">
        <v>286</v>
      </c>
    </row>
    <row r="73" spans="1:8" s="814" customFormat="1" ht="19.7" customHeight="1" thickBot="1">
      <c r="A73" s="845"/>
      <c r="B73" s="849" t="s">
        <v>570</v>
      </c>
      <c r="C73" s="850">
        <v>3.1355014138475652</v>
      </c>
      <c r="D73" s="848">
        <v>5.7685123415610411</v>
      </c>
      <c r="E73" s="850" t="s">
        <v>286</v>
      </c>
      <c r="F73" s="848">
        <v>1.0942639390292821</v>
      </c>
      <c r="G73" s="850">
        <v>1.2576086956521739</v>
      </c>
      <c r="H73" s="848" t="s">
        <v>286</v>
      </c>
    </row>
    <row r="74" spans="1:8" s="814" customFormat="1" ht="19.7" customHeight="1" thickBot="1">
      <c r="A74" s="851"/>
      <c r="B74" s="849" t="s">
        <v>571</v>
      </c>
      <c r="C74" s="850" t="s">
        <v>286</v>
      </c>
      <c r="D74" s="848" t="s">
        <v>286</v>
      </c>
      <c r="E74" s="850" t="s">
        <v>286</v>
      </c>
      <c r="F74" s="848">
        <v>1.0037886760681962</v>
      </c>
      <c r="G74" s="850" t="s">
        <v>286</v>
      </c>
      <c r="H74" s="848" t="s">
        <v>286</v>
      </c>
    </row>
    <row r="75" spans="1:8" s="814" customFormat="1" ht="19.7" customHeight="1" thickBot="1">
      <c r="A75" s="852" t="s">
        <v>122</v>
      </c>
      <c r="B75" s="846" t="s">
        <v>572</v>
      </c>
      <c r="C75" s="850">
        <v>3.1955252783733314</v>
      </c>
      <c r="D75" s="848">
        <v>7.4061156821810146</v>
      </c>
      <c r="E75" s="850" t="s">
        <v>286</v>
      </c>
      <c r="F75" s="848">
        <v>1.3791424532746976</v>
      </c>
      <c r="G75" s="850" t="s">
        <v>286</v>
      </c>
      <c r="H75" s="848" t="s">
        <v>286</v>
      </c>
    </row>
    <row r="76" spans="1:8" s="814" customFormat="1" ht="19.7" customHeight="1" thickBot="1">
      <c r="A76" s="845"/>
      <c r="B76" s="849" t="s">
        <v>1240</v>
      </c>
      <c r="C76" s="850">
        <v>3.1043675500088677</v>
      </c>
      <c r="D76" s="848" t="s">
        <v>286</v>
      </c>
      <c r="E76" s="850" t="s">
        <v>286</v>
      </c>
      <c r="F76" s="848">
        <v>1.4327323162274619</v>
      </c>
      <c r="G76" s="850" t="s">
        <v>286</v>
      </c>
      <c r="H76" s="848" t="s">
        <v>286</v>
      </c>
    </row>
    <row r="77" spans="1:8" s="814" customFormat="1" ht="19.7" customHeight="1" thickBot="1">
      <c r="A77" s="851"/>
      <c r="B77" s="849" t="s">
        <v>1241</v>
      </c>
      <c r="C77" s="850">
        <v>3.2361262752556383</v>
      </c>
      <c r="D77" s="848">
        <v>5.5433233308327079</v>
      </c>
      <c r="E77" s="850" t="s">
        <v>286</v>
      </c>
      <c r="F77" s="848" t="s">
        <v>286</v>
      </c>
      <c r="G77" s="850" t="s">
        <v>286</v>
      </c>
      <c r="H77" s="848" t="s">
        <v>286</v>
      </c>
    </row>
    <row r="78" spans="1:8" s="814" customFormat="1" ht="19.7" customHeight="1" thickBot="1">
      <c r="A78" s="852" t="s">
        <v>16</v>
      </c>
      <c r="B78" s="849" t="s">
        <v>1242</v>
      </c>
      <c r="C78" s="850">
        <v>2.8970927053170414</v>
      </c>
      <c r="D78" s="848">
        <v>4.8161313792745037</v>
      </c>
      <c r="E78" s="850">
        <v>2.0335570469798658</v>
      </c>
      <c r="F78" s="848">
        <v>1.424189122634208</v>
      </c>
      <c r="G78" s="850">
        <v>2.3760858456821667</v>
      </c>
      <c r="H78" s="848">
        <v>1.8714242697982535</v>
      </c>
    </row>
    <row r="79" spans="1:8" s="814" customFormat="1" ht="19.7" customHeight="1" thickBot="1">
      <c r="A79" s="845"/>
      <c r="B79" s="849" t="s">
        <v>1243</v>
      </c>
      <c r="C79" s="850">
        <v>2.838635750876247</v>
      </c>
      <c r="D79" s="848">
        <v>7.6037798851342329</v>
      </c>
      <c r="E79" s="850" t="s">
        <v>286</v>
      </c>
      <c r="F79" s="848">
        <v>1.1440656020716444</v>
      </c>
      <c r="G79" s="850">
        <v>1</v>
      </c>
      <c r="H79" s="848" t="s">
        <v>286</v>
      </c>
    </row>
    <row r="80" spans="1:8" s="814" customFormat="1" ht="19.7" customHeight="1" thickBot="1">
      <c r="A80" s="845"/>
      <c r="B80" s="849" t="s">
        <v>1244</v>
      </c>
      <c r="C80" s="850">
        <v>2.9406263989521331</v>
      </c>
      <c r="D80" s="848">
        <v>3.0336494084081562</v>
      </c>
      <c r="E80" s="850" t="s">
        <v>286</v>
      </c>
      <c r="F80" s="848">
        <v>1.2527043461563081</v>
      </c>
      <c r="G80" s="850">
        <v>1.7487817006464446</v>
      </c>
      <c r="H80" s="848" t="s">
        <v>286</v>
      </c>
    </row>
    <row r="81" spans="1:8" s="814" customFormat="1" ht="19.7" customHeight="1" thickBot="1">
      <c r="A81" s="845"/>
      <c r="B81" s="849" t="s">
        <v>578</v>
      </c>
      <c r="C81" s="850">
        <v>3.3879357984805885</v>
      </c>
      <c r="D81" s="848" t="s">
        <v>286</v>
      </c>
      <c r="E81" s="850" t="s">
        <v>286</v>
      </c>
      <c r="F81" s="848" t="s">
        <v>286</v>
      </c>
      <c r="G81" s="850" t="s">
        <v>286</v>
      </c>
      <c r="H81" s="848" t="s">
        <v>286</v>
      </c>
    </row>
    <row r="82" spans="1:8" s="814" customFormat="1" ht="19.7" customHeight="1" thickBot="1">
      <c r="A82" s="845"/>
      <c r="B82" s="849" t="s">
        <v>1245</v>
      </c>
      <c r="C82" s="850">
        <v>3.163732475293036</v>
      </c>
      <c r="D82" s="848" t="s">
        <v>286</v>
      </c>
      <c r="E82" s="850" t="s">
        <v>286</v>
      </c>
      <c r="F82" s="848" t="s">
        <v>286</v>
      </c>
      <c r="G82" s="850" t="s">
        <v>286</v>
      </c>
      <c r="H82" s="848" t="s">
        <v>286</v>
      </c>
    </row>
    <row r="83" spans="1:8" s="814" customFormat="1" ht="19.7" customHeight="1" thickBot="1">
      <c r="A83" s="845"/>
      <c r="B83" s="849" t="s">
        <v>1246</v>
      </c>
      <c r="C83" s="850">
        <v>3.6619261410567265</v>
      </c>
      <c r="D83" s="848">
        <v>5.447093294266498</v>
      </c>
      <c r="E83" s="850" t="s">
        <v>286</v>
      </c>
      <c r="F83" s="848">
        <v>1.1212144925268017</v>
      </c>
      <c r="G83" s="850" t="s">
        <v>286</v>
      </c>
      <c r="H83" s="848" t="s">
        <v>286</v>
      </c>
    </row>
    <row r="84" spans="1:8" s="814" customFormat="1" ht="19.7" customHeight="1" thickBot="1">
      <c r="A84" s="845"/>
      <c r="B84" s="849" t="s">
        <v>1247</v>
      </c>
      <c r="C84" s="850">
        <v>3.2061923680236903</v>
      </c>
      <c r="D84" s="848">
        <v>5.1771662497157154</v>
      </c>
      <c r="E84" s="850" t="s">
        <v>286</v>
      </c>
      <c r="F84" s="848" t="s">
        <v>286</v>
      </c>
      <c r="G84" s="850" t="s">
        <v>286</v>
      </c>
      <c r="H84" s="848" t="s">
        <v>286</v>
      </c>
    </row>
    <row r="85" spans="1:8" s="814" customFormat="1" ht="19.7" customHeight="1" thickBot="1">
      <c r="A85" s="845"/>
      <c r="B85" s="849" t="s">
        <v>1248</v>
      </c>
      <c r="C85" s="850">
        <v>3.4360894646290863</v>
      </c>
      <c r="D85" s="848" t="s">
        <v>286</v>
      </c>
      <c r="E85" s="850" t="s">
        <v>286</v>
      </c>
      <c r="F85" s="848" t="s">
        <v>286</v>
      </c>
      <c r="G85" s="850" t="s">
        <v>286</v>
      </c>
      <c r="H85" s="848" t="s">
        <v>286</v>
      </c>
    </row>
    <row r="86" spans="1:8" s="814" customFormat="1" ht="19.7" customHeight="1" thickBot="1">
      <c r="A86" s="845"/>
      <c r="B86" s="849" t="s">
        <v>583</v>
      </c>
      <c r="C86" s="850">
        <v>2.7826500841758262</v>
      </c>
      <c r="D86" s="848">
        <v>5.3855580311930318</v>
      </c>
      <c r="E86" s="850" t="s">
        <v>286</v>
      </c>
      <c r="F86" s="848">
        <v>1.0299237005245589</v>
      </c>
      <c r="G86" s="850" t="s">
        <v>286</v>
      </c>
      <c r="H86" s="848" t="s">
        <v>286</v>
      </c>
    </row>
    <row r="87" spans="1:8" s="814" customFormat="1" ht="19.7" customHeight="1" thickBot="1">
      <c r="A87" s="851"/>
      <c r="B87" s="849" t="s">
        <v>584</v>
      </c>
      <c r="C87" s="850">
        <v>3.4771014311884079</v>
      </c>
      <c r="D87" s="848">
        <v>7.1506178783501841</v>
      </c>
      <c r="E87" s="850" t="s">
        <v>286</v>
      </c>
      <c r="F87" s="848">
        <v>1.0660845882729895</v>
      </c>
      <c r="G87" s="850" t="s">
        <v>286</v>
      </c>
      <c r="H87" s="848" t="s">
        <v>286</v>
      </c>
    </row>
    <row r="88" spans="1:8" s="814" customFormat="1" ht="19.7" customHeight="1" thickBot="1">
      <c r="A88" s="852" t="s">
        <v>491</v>
      </c>
      <c r="B88" s="849" t="s">
        <v>1249</v>
      </c>
      <c r="C88" s="850">
        <v>3.0779393461505755</v>
      </c>
      <c r="D88" s="848">
        <v>4.866998880775995</v>
      </c>
      <c r="E88" s="850">
        <v>1.2214452214452214</v>
      </c>
      <c r="F88" s="848">
        <v>1.2683482005536757</v>
      </c>
      <c r="G88" s="850">
        <v>1.4803619165124409</v>
      </c>
      <c r="H88" s="848">
        <v>1.4882870599900844</v>
      </c>
    </row>
    <row r="89" spans="1:8" s="814" customFormat="1" ht="19.7" customHeight="1" thickBot="1">
      <c r="A89" s="845"/>
      <c r="B89" s="849" t="s">
        <v>1250</v>
      </c>
      <c r="C89" s="850">
        <v>3.4209856707693875</v>
      </c>
      <c r="D89" s="848">
        <v>7.3278114049060212</v>
      </c>
      <c r="E89" s="850">
        <v>2.1972917650763661</v>
      </c>
      <c r="F89" s="848">
        <v>1.3673282442748091</v>
      </c>
      <c r="G89" s="850">
        <v>1.1109279709906048</v>
      </c>
      <c r="H89" s="848">
        <v>1.676943378119002</v>
      </c>
    </row>
    <row r="90" spans="1:8" s="814" customFormat="1" ht="19.7" customHeight="1" thickBot="1">
      <c r="A90" s="845"/>
      <c r="B90" s="849" t="s">
        <v>1251</v>
      </c>
      <c r="C90" s="850">
        <v>3.637900991421037</v>
      </c>
      <c r="D90" s="848">
        <v>6.1790743522343226</v>
      </c>
      <c r="E90" s="850" t="s">
        <v>286</v>
      </c>
      <c r="F90" s="848">
        <v>1.0447631173356564</v>
      </c>
      <c r="G90" s="850">
        <v>1.0485551075268817</v>
      </c>
      <c r="H90" s="848" t="s">
        <v>286</v>
      </c>
    </row>
    <row r="91" spans="1:8" s="814" customFormat="1" ht="19.7" customHeight="1" thickBot="1">
      <c r="A91" s="845"/>
      <c r="B91" s="849" t="s">
        <v>1252</v>
      </c>
      <c r="C91" s="850">
        <v>3.3562040108824172</v>
      </c>
      <c r="D91" s="848">
        <v>8.4361115228167254</v>
      </c>
      <c r="E91" s="850">
        <v>2.9904733551652276</v>
      </c>
      <c r="F91" s="848">
        <v>1.4358794239788435</v>
      </c>
      <c r="G91" s="850">
        <v>1.2923296389772851</v>
      </c>
      <c r="H91" s="848">
        <v>2.0330840299164099</v>
      </c>
    </row>
    <row r="92" spans="1:8" s="814" customFormat="1" ht="19.7" customHeight="1" thickBot="1">
      <c r="A92" s="845"/>
      <c r="B92" s="849" t="s">
        <v>1253</v>
      </c>
      <c r="C92" s="850">
        <v>2.985494124446157</v>
      </c>
      <c r="D92" s="848">
        <v>7.9516908212560384</v>
      </c>
      <c r="E92" s="850">
        <v>4.5970245795601556</v>
      </c>
      <c r="F92" s="848">
        <v>1.1728577458843394</v>
      </c>
      <c r="G92" s="850">
        <v>1.1110791201197743</v>
      </c>
      <c r="H92" s="848">
        <v>2.0907617504051865</v>
      </c>
    </row>
    <row r="93" spans="1:8" s="814" customFormat="1" ht="19.7" customHeight="1" thickBot="1">
      <c r="A93" s="845"/>
      <c r="B93" s="849" t="s">
        <v>1254</v>
      </c>
      <c r="C93" s="850">
        <v>4.1756201759504963</v>
      </c>
      <c r="D93" s="848">
        <v>11.693682440547683</v>
      </c>
      <c r="E93" s="850">
        <v>2.6196721311475408</v>
      </c>
      <c r="F93" s="848">
        <v>1.0353728489483747</v>
      </c>
      <c r="G93" s="850">
        <v>1.2089775561097258</v>
      </c>
      <c r="H93" s="848">
        <v>1.1423076923076922</v>
      </c>
    </row>
    <row r="94" spans="1:8" s="814" customFormat="1" ht="19.7" customHeight="1" thickBot="1">
      <c r="A94" s="845"/>
      <c r="B94" s="849" t="s">
        <v>1255</v>
      </c>
      <c r="C94" s="850">
        <v>4.1194895326804097</v>
      </c>
      <c r="D94" s="848">
        <v>7.9659619133303341</v>
      </c>
      <c r="E94" s="850" t="s">
        <v>286</v>
      </c>
      <c r="F94" s="848">
        <v>1.2316072947179439</v>
      </c>
      <c r="G94" s="850">
        <v>1.375875486381323</v>
      </c>
      <c r="H94" s="848">
        <v>1.8960944395410415</v>
      </c>
    </row>
    <row r="95" spans="1:8" s="814" customFormat="1" ht="19.7" customHeight="1" thickBot="1">
      <c r="A95" s="845"/>
      <c r="B95" s="849" t="s">
        <v>1256</v>
      </c>
      <c r="C95" s="850">
        <v>2.8224796037296036</v>
      </c>
      <c r="D95" s="848">
        <v>8.2537059538274598</v>
      </c>
      <c r="E95" s="850" t="s">
        <v>286</v>
      </c>
      <c r="F95" s="848">
        <v>1.0229834737878953</v>
      </c>
      <c r="G95" s="850">
        <v>1.1565576373451889</v>
      </c>
      <c r="H95" s="848" t="s">
        <v>286</v>
      </c>
    </row>
    <row r="96" spans="1:8" s="814" customFormat="1" ht="19.7" customHeight="1" thickBot="1">
      <c r="A96" s="845"/>
      <c r="B96" s="846" t="s">
        <v>1257</v>
      </c>
      <c r="C96" s="850">
        <v>3.2198828186856692</v>
      </c>
      <c r="D96" s="848">
        <v>5.9905765092309435</v>
      </c>
      <c r="E96" s="850">
        <v>1.7826086956521738</v>
      </c>
      <c r="F96" s="848">
        <v>1.3155865921787711</v>
      </c>
      <c r="G96" s="850">
        <v>1.1988419528885379</v>
      </c>
      <c r="H96" s="848">
        <v>1.7422408100374203</v>
      </c>
    </row>
    <row r="97" spans="1:8" s="814" customFormat="1" ht="19.7" customHeight="1" thickBot="1">
      <c r="A97" s="845"/>
      <c r="B97" s="849" t="s">
        <v>1258</v>
      </c>
      <c r="C97" s="850">
        <v>3.5570104848664781</v>
      </c>
      <c r="D97" s="848">
        <v>4.7397537696503047</v>
      </c>
      <c r="E97" s="850">
        <v>1.493421052631579</v>
      </c>
      <c r="F97" s="848">
        <v>1.2631774658361996</v>
      </c>
      <c r="G97" s="850">
        <v>1.5424079437318992</v>
      </c>
      <c r="H97" s="848">
        <v>1.412672357189757</v>
      </c>
    </row>
    <row r="98" spans="1:8" s="814" customFormat="1" ht="19.7" customHeight="1" thickBot="1">
      <c r="A98" s="845"/>
      <c r="B98" s="849" t="s">
        <v>1259</v>
      </c>
      <c r="C98" s="850">
        <v>2.9533268938033852</v>
      </c>
      <c r="D98" s="848">
        <v>5.0620680718728401</v>
      </c>
      <c r="E98" s="850" t="s">
        <v>286</v>
      </c>
      <c r="F98" s="848">
        <v>1.2838550431953326</v>
      </c>
      <c r="G98" s="850">
        <v>1.3251231527093597</v>
      </c>
      <c r="H98" s="848" t="s">
        <v>286</v>
      </c>
    </row>
    <row r="99" spans="1:8" s="814" customFormat="1" ht="19.7" customHeight="1" thickBot="1">
      <c r="A99" s="845"/>
      <c r="B99" s="849" t="s">
        <v>596</v>
      </c>
      <c r="C99" s="850">
        <v>3.4678709326376076</v>
      </c>
      <c r="D99" s="848">
        <v>5.9406822897180369</v>
      </c>
      <c r="E99" s="850" t="s">
        <v>286</v>
      </c>
      <c r="F99" s="848">
        <v>1.0849522555153113</v>
      </c>
      <c r="G99" s="850">
        <v>1.2461722488038278</v>
      </c>
      <c r="H99" s="848" t="s">
        <v>286</v>
      </c>
    </row>
    <row r="100" spans="1:8" s="814" customFormat="1" ht="19.7" customHeight="1" thickBot="1">
      <c r="A100" s="845"/>
      <c r="B100" s="849" t="s">
        <v>597</v>
      </c>
      <c r="C100" s="850">
        <v>3.1303629477200201</v>
      </c>
      <c r="D100" s="848">
        <v>8.9219302175103277</v>
      </c>
      <c r="E100" s="850" t="s">
        <v>286</v>
      </c>
      <c r="F100" s="848">
        <v>1.1990045078888054</v>
      </c>
      <c r="G100" s="850">
        <v>1.4895970503028706</v>
      </c>
      <c r="H100" s="848" t="s">
        <v>286</v>
      </c>
    </row>
    <row r="101" spans="1:8" s="814" customFormat="1" ht="19.7" customHeight="1" thickBot="1">
      <c r="A101" s="845"/>
      <c r="B101" s="849" t="s">
        <v>598</v>
      </c>
      <c r="C101" s="850">
        <v>3.1813951756998211</v>
      </c>
      <c r="D101" s="848">
        <v>5.5554561717352415</v>
      </c>
      <c r="E101" s="850" t="s">
        <v>286</v>
      </c>
      <c r="F101" s="848" t="s">
        <v>286</v>
      </c>
      <c r="G101" s="850" t="s">
        <v>286</v>
      </c>
      <c r="H101" s="848" t="s">
        <v>286</v>
      </c>
    </row>
    <row r="102" spans="1:8" s="814" customFormat="1" ht="19.7" customHeight="1" thickBot="1">
      <c r="A102" s="845"/>
      <c r="B102" s="849" t="s">
        <v>1260</v>
      </c>
      <c r="C102" s="850">
        <v>3.7217660158269377</v>
      </c>
      <c r="D102" s="848">
        <v>4.9569775849602316</v>
      </c>
      <c r="E102" s="850" t="s">
        <v>286</v>
      </c>
      <c r="F102" s="848" t="s">
        <v>286</v>
      </c>
      <c r="G102" s="850" t="s">
        <v>286</v>
      </c>
      <c r="H102" s="848" t="s">
        <v>286</v>
      </c>
    </row>
    <row r="103" spans="1:8" s="814" customFormat="1" ht="19.7" customHeight="1" thickBot="1">
      <c r="A103" s="845"/>
      <c r="B103" s="849" t="s">
        <v>1261</v>
      </c>
      <c r="C103" s="850">
        <v>3.0423911640514079</v>
      </c>
      <c r="D103" s="848">
        <v>4.9822006472491909</v>
      </c>
      <c r="E103" s="850" t="s">
        <v>286</v>
      </c>
      <c r="F103" s="848" t="s">
        <v>286</v>
      </c>
      <c r="G103" s="850" t="s">
        <v>286</v>
      </c>
      <c r="H103" s="848" t="s">
        <v>286</v>
      </c>
    </row>
    <row r="104" spans="1:8" s="814" customFormat="1" ht="19.7" customHeight="1" thickBot="1">
      <c r="A104" s="845"/>
      <c r="B104" s="849" t="s">
        <v>1262</v>
      </c>
      <c r="C104" s="850">
        <v>4.0351763169351331</v>
      </c>
      <c r="D104" s="848">
        <v>5.8230088495575218</v>
      </c>
      <c r="E104" s="850" t="s">
        <v>286</v>
      </c>
      <c r="F104" s="848">
        <v>1.1075498575498575</v>
      </c>
      <c r="G104" s="850" t="s">
        <v>286</v>
      </c>
      <c r="H104" s="848" t="s">
        <v>286</v>
      </c>
    </row>
    <row r="105" spans="1:8" s="814" customFormat="1" ht="19.7" customHeight="1" thickBot="1">
      <c r="A105" s="845"/>
      <c r="B105" s="849" t="s">
        <v>1263</v>
      </c>
      <c r="C105" s="850">
        <v>2.6017983160023741</v>
      </c>
      <c r="D105" s="848">
        <v>4.3010689990281827</v>
      </c>
      <c r="E105" s="850" t="s">
        <v>286</v>
      </c>
      <c r="F105" s="848" t="s">
        <v>286</v>
      </c>
      <c r="G105" s="850" t="s">
        <v>286</v>
      </c>
      <c r="H105" s="848" t="s">
        <v>286</v>
      </c>
    </row>
    <row r="106" spans="1:8" s="814" customFormat="1" ht="19.7" customHeight="1" thickBot="1">
      <c r="A106" s="845"/>
      <c r="B106" s="849" t="s">
        <v>603</v>
      </c>
      <c r="C106" s="850">
        <v>3.5518971617594719</v>
      </c>
      <c r="D106" s="848">
        <v>6.4332642532739541</v>
      </c>
      <c r="E106" s="850" t="s">
        <v>286</v>
      </c>
      <c r="F106" s="848">
        <v>1.0497420781134856</v>
      </c>
      <c r="G106" s="850" t="s">
        <v>286</v>
      </c>
      <c r="H106" s="848" t="s">
        <v>286</v>
      </c>
    </row>
    <row r="107" spans="1:8" s="814" customFormat="1" ht="19.7" customHeight="1" thickBot="1">
      <c r="A107" s="845"/>
      <c r="B107" s="849" t="s">
        <v>604</v>
      </c>
      <c r="C107" s="850">
        <v>3.0604525542636933</v>
      </c>
      <c r="D107" s="848">
        <v>6.1275310590980849</v>
      </c>
      <c r="E107" s="850" t="s">
        <v>286</v>
      </c>
      <c r="F107" s="848">
        <v>1.03150826446281</v>
      </c>
      <c r="G107" s="850" t="s">
        <v>286</v>
      </c>
      <c r="H107" s="848" t="s">
        <v>286</v>
      </c>
    </row>
    <row r="108" spans="1:8" s="814" customFormat="1" ht="19.7" customHeight="1" thickBot="1">
      <c r="A108" s="845"/>
      <c r="B108" s="849" t="s">
        <v>605</v>
      </c>
      <c r="C108" s="850">
        <v>3.4095375722543353</v>
      </c>
      <c r="D108" s="848">
        <v>5.5759365507931147</v>
      </c>
      <c r="E108" s="850" t="s">
        <v>286</v>
      </c>
      <c r="F108" s="848">
        <v>1.0119936875328774</v>
      </c>
      <c r="G108" s="850" t="s">
        <v>286</v>
      </c>
      <c r="H108" s="848" t="s">
        <v>286</v>
      </c>
    </row>
    <row r="109" spans="1:8" s="814" customFormat="1" ht="19.7" customHeight="1" thickBot="1">
      <c r="A109" s="845"/>
      <c r="B109" s="849" t="s">
        <v>606</v>
      </c>
      <c r="C109" s="850">
        <v>3.5910630394406207</v>
      </c>
      <c r="D109" s="848">
        <v>7.4239452518696201</v>
      </c>
      <c r="E109" s="850" t="s">
        <v>286</v>
      </c>
      <c r="F109" s="848">
        <v>1.0687637161667887</v>
      </c>
      <c r="G109" s="850">
        <v>1.1404907975460123</v>
      </c>
      <c r="H109" s="848" t="s">
        <v>286</v>
      </c>
    </row>
    <row r="110" spans="1:8" s="814" customFormat="1" ht="19.7" customHeight="1" thickBot="1">
      <c r="A110" s="845"/>
      <c r="B110" s="849" t="s">
        <v>607</v>
      </c>
      <c r="C110" s="850">
        <v>3.1949934492682215</v>
      </c>
      <c r="D110" s="848">
        <v>5.3059545290508838</v>
      </c>
      <c r="E110" s="850" t="s">
        <v>286</v>
      </c>
      <c r="F110" s="848">
        <v>1.0845017408487814</v>
      </c>
      <c r="G110" s="850">
        <v>1.1510497667185069</v>
      </c>
      <c r="H110" s="848" t="s">
        <v>286</v>
      </c>
    </row>
    <row r="111" spans="1:8" s="814" customFormat="1" ht="19.7" customHeight="1" thickBot="1">
      <c r="A111" s="845"/>
      <c r="B111" s="849" t="s">
        <v>1264</v>
      </c>
      <c r="C111" s="850">
        <v>3.3449874656217293</v>
      </c>
      <c r="D111" s="848">
        <v>5.2879457072067222</v>
      </c>
      <c r="E111" s="850" t="s">
        <v>286</v>
      </c>
      <c r="F111" s="848">
        <v>1.047752808988764</v>
      </c>
      <c r="G111" s="850">
        <v>1.3340227507755946</v>
      </c>
      <c r="H111" s="848" t="s">
        <v>286</v>
      </c>
    </row>
    <row r="112" spans="1:8" s="814" customFormat="1" ht="19.7" customHeight="1" thickBot="1">
      <c r="A112" s="845"/>
      <c r="B112" s="849" t="s">
        <v>1265</v>
      </c>
      <c r="C112" s="850">
        <v>2.9435221681963344</v>
      </c>
      <c r="D112" s="848">
        <v>5.8441785549930971</v>
      </c>
      <c r="E112" s="850" t="s">
        <v>286</v>
      </c>
      <c r="F112" s="848">
        <v>1.0619664004406499</v>
      </c>
      <c r="G112" s="850" t="s">
        <v>286</v>
      </c>
      <c r="H112" s="848" t="s">
        <v>286</v>
      </c>
    </row>
    <row r="113" spans="1:8" s="814" customFormat="1" ht="19.7" customHeight="1" thickBot="1">
      <c r="A113" s="845"/>
      <c r="B113" s="849" t="s">
        <v>610</v>
      </c>
      <c r="C113" s="850">
        <v>2.9698721007187601</v>
      </c>
      <c r="D113" s="848">
        <v>4.5855756910122647</v>
      </c>
      <c r="E113" s="850" t="s">
        <v>286</v>
      </c>
      <c r="F113" s="848" t="s">
        <v>286</v>
      </c>
      <c r="G113" s="850" t="s">
        <v>286</v>
      </c>
      <c r="H113" s="848" t="s">
        <v>286</v>
      </c>
    </row>
    <row r="114" spans="1:8" s="814" customFormat="1" ht="19.7" customHeight="1" thickBot="1">
      <c r="A114" s="845"/>
      <c r="B114" s="849" t="s">
        <v>611</v>
      </c>
      <c r="C114" s="850">
        <v>3.59186546666897</v>
      </c>
      <c r="D114" s="848">
        <v>6.1108097111080975</v>
      </c>
      <c r="E114" s="850" t="s">
        <v>286</v>
      </c>
      <c r="F114" s="848">
        <v>1.0628599637979266</v>
      </c>
      <c r="G114" s="850" t="s">
        <v>286</v>
      </c>
      <c r="H114" s="848" t="s">
        <v>286</v>
      </c>
    </row>
    <row r="115" spans="1:8" s="814" customFormat="1" ht="19.7" customHeight="1" thickBot="1">
      <c r="A115" s="845"/>
      <c r="B115" s="849" t="s">
        <v>612</v>
      </c>
      <c r="C115" s="850">
        <v>3.0478070175438599</v>
      </c>
      <c r="D115" s="848">
        <v>5.9124681933842238</v>
      </c>
      <c r="E115" s="850" t="s">
        <v>286</v>
      </c>
      <c r="F115" s="848" t="s">
        <v>286</v>
      </c>
      <c r="G115" s="850">
        <v>1.1395770392749245</v>
      </c>
      <c r="H115" s="848" t="s">
        <v>286</v>
      </c>
    </row>
    <row r="116" spans="1:8" s="814" customFormat="1" ht="19.7" customHeight="1" thickBot="1">
      <c r="A116" s="845"/>
      <c r="B116" s="849" t="s">
        <v>613</v>
      </c>
      <c r="C116" s="850">
        <v>3.7496946743810216</v>
      </c>
      <c r="D116" s="848">
        <v>7.2926338877718884</v>
      </c>
      <c r="E116" s="850" t="s">
        <v>286</v>
      </c>
      <c r="F116" s="848">
        <v>1.0453648915187377</v>
      </c>
      <c r="G116" s="850" t="s">
        <v>286</v>
      </c>
      <c r="H116" s="848">
        <v>1.8773559431873414</v>
      </c>
    </row>
    <row r="117" spans="1:8" s="814" customFormat="1" ht="19.7" customHeight="1" thickBot="1">
      <c r="A117" s="845"/>
      <c r="B117" s="846" t="s">
        <v>614</v>
      </c>
      <c r="C117" s="850">
        <v>3.236232805480352</v>
      </c>
      <c r="D117" s="848">
        <v>6.5177329624478446</v>
      </c>
      <c r="E117" s="850" t="s">
        <v>286</v>
      </c>
      <c r="F117" s="848">
        <v>1.1245597457263121</v>
      </c>
      <c r="G117" s="850" t="s">
        <v>286</v>
      </c>
      <c r="H117" s="848" t="s">
        <v>286</v>
      </c>
    </row>
    <row r="118" spans="1:8" s="814" customFormat="1" ht="19.7" customHeight="1" thickBot="1">
      <c r="A118" s="845"/>
      <c r="B118" s="849" t="s">
        <v>1266</v>
      </c>
      <c r="C118" s="850">
        <v>3.3280497109947427</v>
      </c>
      <c r="D118" s="848" t="s">
        <v>286</v>
      </c>
      <c r="E118" s="850" t="s">
        <v>286</v>
      </c>
      <c r="F118" s="848" t="s">
        <v>286</v>
      </c>
      <c r="G118" s="850" t="s">
        <v>286</v>
      </c>
      <c r="H118" s="848" t="s">
        <v>286</v>
      </c>
    </row>
    <row r="119" spans="1:8" s="814" customFormat="1" ht="19.7" customHeight="1" thickBot="1">
      <c r="A119" s="845"/>
      <c r="B119" s="849" t="s">
        <v>1267</v>
      </c>
      <c r="C119" s="850">
        <v>2.7323100753361964</v>
      </c>
      <c r="D119" s="848">
        <v>6.0702524698133917</v>
      </c>
      <c r="E119" s="850" t="s">
        <v>286</v>
      </c>
      <c r="F119" s="848">
        <v>1.1060349689791313</v>
      </c>
      <c r="G119" s="850" t="s">
        <v>286</v>
      </c>
      <c r="H119" s="848" t="s">
        <v>286</v>
      </c>
    </row>
    <row r="120" spans="1:8" s="814" customFormat="1" ht="19.7" customHeight="1" thickBot="1">
      <c r="A120" s="845"/>
      <c r="B120" s="849" t="s">
        <v>617</v>
      </c>
      <c r="C120" s="850">
        <v>3.6447918264934973</v>
      </c>
      <c r="D120" s="848">
        <v>6.0387390213299872</v>
      </c>
      <c r="E120" s="850" t="s">
        <v>286</v>
      </c>
      <c r="F120" s="848">
        <v>1.038076750783933</v>
      </c>
      <c r="G120" s="850" t="s">
        <v>286</v>
      </c>
      <c r="H120" s="848" t="s">
        <v>286</v>
      </c>
    </row>
    <row r="121" spans="1:8" s="814" customFormat="1" ht="19.7" customHeight="1" thickBot="1">
      <c r="A121" s="845"/>
      <c r="B121" s="849" t="s">
        <v>618</v>
      </c>
      <c r="C121" s="850">
        <v>3.1169928703168441</v>
      </c>
      <c r="D121" s="848">
        <v>5.5048535198950592</v>
      </c>
      <c r="E121" s="850" t="s">
        <v>286</v>
      </c>
      <c r="F121" s="848">
        <v>1.1854336367992333</v>
      </c>
      <c r="G121" s="850" t="s">
        <v>286</v>
      </c>
      <c r="H121" s="848" t="s">
        <v>286</v>
      </c>
    </row>
    <row r="122" spans="1:8" s="814" customFormat="1" ht="19.7" customHeight="1" thickBot="1">
      <c r="A122" s="845"/>
      <c r="B122" s="849" t="s">
        <v>619</v>
      </c>
      <c r="C122" s="850">
        <v>2.9961435335729361</v>
      </c>
      <c r="D122" s="848">
        <v>5.6268845154103229</v>
      </c>
      <c r="E122" s="850" t="s">
        <v>286</v>
      </c>
      <c r="F122" s="848">
        <v>1.144800351031154</v>
      </c>
      <c r="G122" s="850" t="s">
        <v>286</v>
      </c>
      <c r="H122" s="848" t="s">
        <v>286</v>
      </c>
    </row>
    <row r="123" spans="1:8" s="814" customFormat="1" ht="19.7" customHeight="1" thickBot="1">
      <c r="A123" s="845"/>
      <c r="B123" s="849" t="s">
        <v>620</v>
      </c>
      <c r="C123" s="850">
        <v>3.7604688898429028</v>
      </c>
      <c r="D123" s="848" t="s">
        <v>286</v>
      </c>
      <c r="E123" s="850" t="s">
        <v>286</v>
      </c>
      <c r="F123" s="848">
        <v>1.0166213673426721</v>
      </c>
      <c r="G123" s="850" t="s">
        <v>286</v>
      </c>
      <c r="H123" s="848" t="s">
        <v>286</v>
      </c>
    </row>
    <row r="124" spans="1:8" s="814" customFormat="1" ht="19.7" customHeight="1" thickBot="1">
      <c r="A124" s="845"/>
      <c r="B124" s="849" t="s">
        <v>1268</v>
      </c>
      <c r="C124" s="850">
        <v>2.8528415306350032</v>
      </c>
      <c r="D124" s="848">
        <v>7.8885947496139419</v>
      </c>
      <c r="E124" s="850" t="s">
        <v>286</v>
      </c>
      <c r="F124" s="848">
        <v>1.024873463485177</v>
      </c>
      <c r="G124" s="850" t="s">
        <v>286</v>
      </c>
      <c r="H124" s="848" t="s">
        <v>286</v>
      </c>
    </row>
    <row r="125" spans="1:8" s="814" customFormat="1" ht="19.7" customHeight="1" thickBot="1">
      <c r="A125" s="851"/>
      <c r="B125" s="849" t="s">
        <v>622</v>
      </c>
      <c r="C125" s="850">
        <v>2.8355085457475542</v>
      </c>
      <c r="D125" s="848">
        <v>5.6488164532402019</v>
      </c>
      <c r="E125" s="850" t="s">
        <v>286</v>
      </c>
      <c r="F125" s="848" t="s">
        <v>286</v>
      </c>
      <c r="G125" s="850" t="s">
        <v>286</v>
      </c>
      <c r="H125" s="848" t="s">
        <v>286</v>
      </c>
    </row>
    <row r="126" spans="1:8" s="814" customFormat="1" ht="19.7" customHeight="1" thickBot="1">
      <c r="A126" s="853" t="s">
        <v>474</v>
      </c>
      <c r="B126" s="849" t="s">
        <v>1269</v>
      </c>
      <c r="C126" s="850">
        <v>3.2023716151677757</v>
      </c>
      <c r="D126" s="848">
        <v>5.7429078014184398</v>
      </c>
      <c r="E126" s="850">
        <v>1.0034562211981566</v>
      </c>
      <c r="F126" s="848">
        <v>1.2231880848236532</v>
      </c>
      <c r="G126" s="850">
        <v>1.2939258051365674</v>
      </c>
      <c r="H126" s="848">
        <v>1.3005440505440506</v>
      </c>
    </row>
    <row r="127" spans="1:8" s="814" customFormat="1" ht="19.7" customHeight="1" thickBot="1">
      <c r="A127" s="854"/>
      <c r="B127" s="849" t="s">
        <v>624</v>
      </c>
      <c r="C127" s="850">
        <v>3.5535066400183846</v>
      </c>
      <c r="D127" s="848">
        <v>6.2332993544002715</v>
      </c>
      <c r="E127" s="850" t="s">
        <v>286</v>
      </c>
      <c r="F127" s="848">
        <v>1.0900854258348434</v>
      </c>
      <c r="G127" s="850" t="s">
        <v>286</v>
      </c>
      <c r="H127" s="848" t="s">
        <v>286</v>
      </c>
    </row>
    <row r="128" spans="1:8" s="814" customFormat="1" ht="19.7" customHeight="1" thickBot="1">
      <c r="A128" s="854"/>
      <c r="B128" s="849" t="s">
        <v>1270</v>
      </c>
      <c r="C128" s="850">
        <v>3.5851061657819518</v>
      </c>
      <c r="D128" s="848">
        <v>5.1855590914078791</v>
      </c>
      <c r="E128" s="850" t="s">
        <v>286</v>
      </c>
      <c r="F128" s="848" t="s">
        <v>286</v>
      </c>
      <c r="G128" s="850" t="s">
        <v>286</v>
      </c>
      <c r="H128" s="848" t="s">
        <v>286</v>
      </c>
    </row>
    <row r="129" spans="1:8" s="814" customFormat="1" ht="19.7" customHeight="1" thickBot="1">
      <c r="A129" s="854"/>
      <c r="B129" s="849" t="s">
        <v>1271</v>
      </c>
      <c r="C129" s="850">
        <v>3.6891477652892393</v>
      </c>
      <c r="D129" s="848">
        <v>6.2873110972011093</v>
      </c>
      <c r="E129" s="850" t="s">
        <v>286</v>
      </c>
      <c r="F129" s="848" t="s">
        <v>286</v>
      </c>
      <c r="G129" s="850" t="s">
        <v>286</v>
      </c>
      <c r="H129" s="848" t="s">
        <v>286</v>
      </c>
    </row>
    <row r="130" spans="1:8" s="814" customFormat="1" ht="19.7" customHeight="1" thickBot="1">
      <c r="A130" s="854"/>
      <c r="B130" s="849" t="s">
        <v>1272</v>
      </c>
      <c r="C130" s="850">
        <v>3.1707695573562891</v>
      </c>
      <c r="D130" s="848">
        <v>5.0195400149588627</v>
      </c>
      <c r="E130" s="850" t="s">
        <v>286</v>
      </c>
      <c r="F130" s="848" t="s">
        <v>286</v>
      </c>
      <c r="G130" s="850" t="s">
        <v>286</v>
      </c>
      <c r="H130" s="848" t="s">
        <v>286</v>
      </c>
    </row>
    <row r="131" spans="1:8" s="814" customFormat="1" ht="19.7" customHeight="1" thickBot="1">
      <c r="A131" s="855"/>
      <c r="B131" s="849" t="s">
        <v>628</v>
      </c>
      <c r="C131" s="850">
        <v>3.5181319531612703</v>
      </c>
      <c r="D131" s="848">
        <v>5.1063644289450743</v>
      </c>
      <c r="E131" s="850" t="s">
        <v>286</v>
      </c>
      <c r="F131" s="848">
        <v>1.074911316686374</v>
      </c>
      <c r="G131" s="850" t="s">
        <v>286</v>
      </c>
      <c r="H131" s="848" t="s">
        <v>286</v>
      </c>
    </row>
    <row r="132" spans="1:8" s="814" customFormat="1" ht="21.2" customHeight="1" thickBot="1">
      <c r="A132" s="852" t="s">
        <v>31</v>
      </c>
      <c r="B132" s="849" t="s">
        <v>1273</v>
      </c>
      <c r="C132" s="850">
        <v>3.1978130933127065</v>
      </c>
      <c r="D132" s="856">
        <v>6.0578558771411695</v>
      </c>
      <c r="E132" s="850">
        <v>2.0242354298903633</v>
      </c>
      <c r="F132" s="856">
        <v>1.3234645495644504</v>
      </c>
      <c r="G132" s="850">
        <v>1.2828968993097403</v>
      </c>
      <c r="H132" s="856" t="s">
        <v>286</v>
      </c>
    </row>
    <row r="133" spans="1:8" s="814" customFormat="1" ht="21.2" customHeight="1" thickBot="1">
      <c r="A133" s="845"/>
      <c r="B133" s="849" t="s">
        <v>1274</v>
      </c>
      <c r="C133" s="850">
        <v>3.5830499084319549</v>
      </c>
      <c r="D133" s="856">
        <v>6.393457658208499</v>
      </c>
      <c r="E133" s="850" t="s">
        <v>286</v>
      </c>
      <c r="F133" s="856">
        <v>1.1456050645239835</v>
      </c>
      <c r="G133" s="850" t="s">
        <v>286</v>
      </c>
      <c r="H133" s="856" t="s">
        <v>286</v>
      </c>
    </row>
    <row r="134" spans="1:8" s="814" customFormat="1" ht="21.2" customHeight="1" thickBot="1">
      <c r="A134" s="845"/>
      <c r="B134" s="849" t="s">
        <v>1275</v>
      </c>
      <c r="C134" s="850">
        <v>4.01309095959859</v>
      </c>
      <c r="D134" s="856">
        <v>5.9990325077399378</v>
      </c>
      <c r="E134" s="850" t="s">
        <v>286</v>
      </c>
      <c r="F134" s="856">
        <v>1.2893054963783555</v>
      </c>
      <c r="G134" s="850" t="s">
        <v>286</v>
      </c>
      <c r="H134" s="856" t="s">
        <v>286</v>
      </c>
    </row>
    <row r="135" spans="1:8" s="814" customFormat="1" ht="21.2" customHeight="1" thickBot="1">
      <c r="A135" s="845"/>
      <c r="B135" s="849" t="s">
        <v>1276</v>
      </c>
      <c r="C135" s="850">
        <v>3.8056683224488768</v>
      </c>
      <c r="D135" s="856">
        <v>6.1917638741604808</v>
      </c>
      <c r="E135" s="850" t="s">
        <v>286</v>
      </c>
      <c r="F135" s="856" t="s">
        <v>286</v>
      </c>
      <c r="G135" s="850" t="s">
        <v>286</v>
      </c>
      <c r="H135" s="856" t="s">
        <v>286</v>
      </c>
    </row>
    <row r="136" spans="1:8" s="814" customFormat="1" ht="21.2" customHeight="1" thickBot="1">
      <c r="A136" s="851"/>
      <c r="B136" s="849" t="s">
        <v>1277</v>
      </c>
      <c r="C136" s="850">
        <v>3.883829116121289</v>
      </c>
      <c r="D136" s="856">
        <v>7.1957796014067998</v>
      </c>
      <c r="E136" s="850" t="s">
        <v>286</v>
      </c>
      <c r="F136" s="856">
        <v>1.4191037029643676</v>
      </c>
      <c r="G136" s="850" t="s">
        <v>286</v>
      </c>
      <c r="H136" s="856" t="s">
        <v>286</v>
      </c>
    </row>
    <row r="137" spans="1:8" s="814" customFormat="1" ht="21.2" customHeight="1" thickBot="1">
      <c r="A137" s="852" t="s">
        <v>30</v>
      </c>
      <c r="B137" s="849" t="s">
        <v>1278</v>
      </c>
      <c r="C137" s="850">
        <v>3.298612634703491</v>
      </c>
      <c r="D137" s="848">
        <v>5.3616683735968031</v>
      </c>
      <c r="E137" s="850">
        <v>1.0883901357716819</v>
      </c>
      <c r="F137" s="848">
        <v>1.0568423741803628</v>
      </c>
      <c r="G137" s="850">
        <v>2.1455809619382125</v>
      </c>
      <c r="H137" s="848">
        <v>3.4500065636896688</v>
      </c>
    </row>
    <row r="138" spans="1:8" s="814" customFormat="1" ht="21.2" customHeight="1" thickBot="1">
      <c r="A138" s="845"/>
      <c r="B138" s="849" t="s">
        <v>1279</v>
      </c>
      <c r="C138" s="850">
        <v>3.6519483805668016</v>
      </c>
      <c r="D138" s="848">
        <v>4.3912146479841825</v>
      </c>
      <c r="E138" s="850">
        <v>1.0526315789473684</v>
      </c>
      <c r="F138" s="848">
        <v>1.2898089171974523</v>
      </c>
      <c r="G138" s="850">
        <v>1.1228239845261121</v>
      </c>
      <c r="H138" s="848">
        <v>1.5404699738903394</v>
      </c>
    </row>
    <row r="139" spans="1:8" s="814" customFormat="1" ht="21.2" customHeight="1" thickBot="1">
      <c r="A139" s="845"/>
      <c r="B139" s="849" t="s">
        <v>1280</v>
      </c>
      <c r="C139" s="850">
        <v>3.7325791761109608</v>
      </c>
      <c r="D139" s="848">
        <v>5.2135020571001123</v>
      </c>
      <c r="E139" s="850" t="s">
        <v>286</v>
      </c>
      <c r="F139" s="848">
        <v>1.2946974089104937</v>
      </c>
      <c r="G139" s="850">
        <v>1.4009306352126394</v>
      </c>
      <c r="H139" s="848">
        <v>2.283979863784424</v>
      </c>
    </row>
    <row r="140" spans="1:8" s="814" customFormat="1" ht="21.2" customHeight="1" thickBot="1">
      <c r="A140" s="845"/>
      <c r="B140" s="849" t="s">
        <v>1281</v>
      </c>
      <c r="C140" s="850">
        <v>3.8515170916029575</v>
      </c>
      <c r="D140" s="848">
        <v>4.4770778364116097</v>
      </c>
      <c r="E140" s="850" t="s">
        <v>286</v>
      </c>
      <c r="F140" s="848" t="s">
        <v>286</v>
      </c>
      <c r="G140" s="850" t="s">
        <v>286</v>
      </c>
      <c r="H140" s="848" t="s">
        <v>286</v>
      </c>
    </row>
    <row r="141" spans="1:8" s="814" customFormat="1" ht="21.2" customHeight="1" thickBot="1">
      <c r="A141" s="845"/>
      <c r="B141" s="849" t="s">
        <v>639</v>
      </c>
      <c r="C141" s="850">
        <v>3.7793710113263956</v>
      </c>
      <c r="D141" s="848">
        <v>5.5595595595595597</v>
      </c>
      <c r="E141" s="850" t="s">
        <v>286</v>
      </c>
      <c r="F141" s="848" t="s">
        <v>286</v>
      </c>
      <c r="G141" s="850" t="s">
        <v>286</v>
      </c>
      <c r="H141" s="848" t="s">
        <v>286</v>
      </c>
    </row>
    <row r="142" spans="1:8" s="814" customFormat="1" ht="21.2" customHeight="1" thickBot="1">
      <c r="A142" s="845"/>
      <c r="B142" s="849" t="s">
        <v>1282</v>
      </c>
      <c r="C142" s="850">
        <v>3.1221278285033742</v>
      </c>
      <c r="D142" s="848">
        <v>4.9618945102260499</v>
      </c>
      <c r="E142" s="850" t="s">
        <v>286</v>
      </c>
      <c r="F142" s="848" t="s">
        <v>286</v>
      </c>
      <c r="G142" s="850" t="s">
        <v>286</v>
      </c>
      <c r="H142" s="848" t="s">
        <v>286</v>
      </c>
    </row>
    <row r="143" spans="1:8" s="814" customFormat="1" ht="21.2" customHeight="1" thickBot="1">
      <c r="A143" s="845"/>
      <c r="B143" s="846" t="s">
        <v>641</v>
      </c>
      <c r="C143" s="850">
        <v>3.6769850989085642</v>
      </c>
      <c r="D143" s="848">
        <v>5.3048858740489502</v>
      </c>
      <c r="E143" s="850">
        <v>1</v>
      </c>
      <c r="F143" s="848" t="s">
        <v>286</v>
      </c>
      <c r="G143" s="850" t="s">
        <v>286</v>
      </c>
      <c r="H143" s="848" t="s">
        <v>286</v>
      </c>
    </row>
    <row r="144" spans="1:8" s="814" customFormat="1" ht="21.2" customHeight="1" thickBot="1">
      <c r="A144" s="845"/>
      <c r="B144" s="849" t="s">
        <v>1283</v>
      </c>
      <c r="C144" s="850">
        <v>4.0816867287455523</v>
      </c>
      <c r="D144" s="848">
        <v>7.18182934315531</v>
      </c>
      <c r="E144" s="850" t="s">
        <v>286</v>
      </c>
      <c r="F144" s="848" t="s">
        <v>286</v>
      </c>
      <c r="G144" s="850" t="s">
        <v>286</v>
      </c>
      <c r="H144" s="848" t="s">
        <v>286</v>
      </c>
    </row>
    <row r="145" spans="1:8" s="814" customFormat="1" ht="21.2" customHeight="1" thickBot="1">
      <c r="A145" s="845"/>
      <c r="B145" s="849" t="s">
        <v>1284</v>
      </c>
      <c r="C145" s="850">
        <v>3.3828856485034535</v>
      </c>
      <c r="D145" s="848">
        <v>4.9311454311454312</v>
      </c>
      <c r="E145" s="850" t="s">
        <v>286</v>
      </c>
      <c r="F145" s="848" t="s">
        <v>286</v>
      </c>
      <c r="G145" s="850" t="s">
        <v>286</v>
      </c>
      <c r="H145" s="848" t="s">
        <v>286</v>
      </c>
    </row>
    <row r="146" spans="1:8" s="814" customFormat="1" ht="21.2" customHeight="1" thickBot="1">
      <c r="A146" s="845"/>
      <c r="B146" s="849" t="s">
        <v>1285</v>
      </c>
      <c r="C146" s="850">
        <v>3.7736383681369663</v>
      </c>
      <c r="D146" s="848">
        <v>6.2483380816714149</v>
      </c>
      <c r="E146" s="850" t="s">
        <v>286</v>
      </c>
      <c r="F146" s="848" t="s">
        <v>286</v>
      </c>
      <c r="G146" s="850" t="s">
        <v>286</v>
      </c>
      <c r="H146" s="848" t="s">
        <v>286</v>
      </c>
    </row>
    <row r="147" spans="1:8" s="814" customFormat="1" ht="21.2" customHeight="1" thickBot="1">
      <c r="A147" s="845"/>
      <c r="B147" s="849" t="s">
        <v>1286</v>
      </c>
      <c r="C147" s="850">
        <v>3.2517656583752497</v>
      </c>
      <c r="D147" s="848">
        <v>5.9041403222516831</v>
      </c>
      <c r="E147" s="850" t="s">
        <v>286</v>
      </c>
      <c r="F147" s="848" t="s">
        <v>286</v>
      </c>
      <c r="G147" s="850" t="s">
        <v>286</v>
      </c>
      <c r="H147" s="848" t="s">
        <v>286</v>
      </c>
    </row>
    <row r="148" spans="1:8" s="814" customFormat="1" ht="21.2" customHeight="1" thickBot="1">
      <c r="A148" s="845"/>
      <c r="B148" s="849" t="s">
        <v>1287</v>
      </c>
      <c r="C148" s="850">
        <v>3.9527501023611302</v>
      </c>
      <c r="D148" s="848">
        <v>4.5648139103252907</v>
      </c>
      <c r="E148" s="850" t="s">
        <v>286</v>
      </c>
      <c r="F148" s="848" t="s">
        <v>286</v>
      </c>
      <c r="G148" s="850" t="s">
        <v>286</v>
      </c>
      <c r="H148" s="848" t="s">
        <v>286</v>
      </c>
    </row>
    <row r="149" spans="1:8" s="814" customFormat="1" ht="21.2" customHeight="1" thickBot="1">
      <c r="A149" s="845"/>
      <c r="B149" s="849" t="s">
        <v>1288</v>
      </c>
      <c r="C149" s="850">
        <v>3.827052274617698</v>
      </c>
      <c r="D149" s="848" t="s">
        <v>286</v>
      </c>
      <c r="E149" s="850" t="s">
        <v>286</v>
      </c>
      <c r="F149" s="848" t="s">
        <v>286</v>
      </c>
      <c r="G149" s="850" t="s">
        <v>286</v>
      </c>
      <c r="H149" s="848" t="s">
        <v>286</v>
      </c>
    </row>
    <row r="150" spans="1:8" s="814" customFormat="1" ht="21.2" customHeight="1" thickBot="1">
      <c r="A150" s="845"/>
      <c r="B150" s="849" t="s">
        <v>1289</v>
      </c>
      <c r="C150" s="850">
        <v>3.738174286979068</v>
      </c>
      <c r="D150" s="848">
        <v>7.436504951736242</v>
      </c>
      <c r="E150" s="850" t="s">
        <v>286</v>
      </c>
      <c r="F150" s="848">
        <v>1.3375120540019287</v>
      </c>
      <c r="G150" s="850" t="s">
        <v>286</v>
      </c>
      <c r="H150" s="848" t="s">
        <v>286</v>
      </c>
    </row>
    <row r="151" spans="1:8" s="814" customFormat="1" ht="21.2" customHeight="1" thickBot="1">
      <c r="A151" s="845"/>
      <c r="B151" s="849" t="s">
        <v>649</v>
      </c>
      <c r="C151" s="850">
        <v>3.3624525083702586</v>
      </c>
      <c r="D151" s="848">
        <v>4.6972711768050033</v>
      </c>
      <c r="E151" s="850" t="s">
        <v>286</v>
      </c>
      <c r="F151" s="848">
        <v>1.0710405348934391</v>
      </c>
      <c r="G151" s="850" t="s">
        <v>286</v>
      </c>
      <c r="H151" s="848" t="s">
        <v>286</v>
      </c>
    </row>
    <row r="152" spans="1:8" s="814" customFormat="1" ht="21.2" customHeight="1" thickBot="1">
      <c r="A152" s="845"/>
      <c r="B152" s="849" t="s">
        <v>1290</v>
      </c>
      <c r="C152" s="850">
        <v>3.6865765482552657</v>
      </c>
      <c r="D152" s="848" t="s">
        <v>286</v>
      </c>
      <c r="E152" s="850" t="s">
        <v>286</v>
      </c>
      <c r="F152" s="848" t="s">
        <v>286</v>
      </c>
      <c r="G152" s="850" t="s">
        <v>286</v>
      </c>
      <c r="H152" s="848" t="s">
        <v>286</v>
      </c>
    </row>
    <row r="153" spans="1:8" s="814" customFormat="1" ht="21.2" customHeight="1" thickBot="1">
      <c r="A153" s="845"/>
      <c r="B153" s="849" t="s">
        <v>1291</v>
      </c>
      <c r="C153" s="850">
        <v>3.6132504440497337</v>
      </c>
      <c r="D153" s="848">
        <v>5.0993788819875778</v>
      </c>
      <c r="E153" s="850" t="s">
        <v>286</v>
      </c>
      <c r="F153" s="848" t="s">
        <v>286</v>
      </c>
      <c r="G153" s="850" t="s">
        <v>286</v>
      </c>
      <c r="H153" s="848" t="s">
        <v>286</v>
      </c>
    </row>
    <row r="154" spans="1:8" s="814" customFormat="1" ht="21.2" customHeight="1" thickBot="1">
      <c r="A154" s="845"/>
      <c r="B154" s="849" t="s">
        <v>1292</v>
      </c>
      <c r="C154" s="850">
        <v>3.5401260213266861</v>
      </c>
      <c r="D154" s="848">
        <v>7.4160164271047231</v>
      </c>
      <c r="E154" s="850" t="s">
        <v>286</v>
      </c>
      <c r="F154" s="848" t="s">
        <v>286</v>
      </c>
      <c r="G154" s="850" t="s">
        <v>286</v>
      </c>
      <c r="H154" s="848" t="s">
        <v>286</v>
      </c>
    </row>
    <row r="155" spans="1:8" s="814" customFormat="1" ht="21.2" customHeight="1" thickBot="1">
      <c r="A155" s="845"/>
      <c r="B155" s="849" t="s">
        <v>653</v>
      </c>
      <c r="C155" s="850">
        <v>3.7655306336961751</v>
      </c>
      <c r="D155" s="848">
        <v>5.8238922862353828</v>
      </c>
      <c r="E155" s="850" t="s">
        <v>286</v>
      </c>
      <c r="F155" s="848">
        <v>1.1381170758025358</v>
      </c>
      <c r="G155" s="850" t="s">
        <v>286</v>
      </c>
      <c r="H155" s="848" t="s">
        <v>286</v>
      </c>
    </row>
    <row r="156" spans="1:8" s="814" customFormat="1" ht="21.2" customHeight="1" thickBot="1">
      <c r="A156" s="845"/>
      <c r="B156" s="849" t="s">
        <v>1293</v>
      </c>
      <c r="C156" s="850">
        <v>3.8417206912252553</v>
      </c>
      <c r="D156" s="848">
        <v>5.7330213903743319</v>
      </c>
      <c r="E156" s="850" t="s">
        <v>286</v>
      </c>
      <c r="F156" s="848" t="s">
        <v>286</v>
      </c>
      <c r="G156" s="850" t="s">
        <v>286</v>
      </c>
      <c r="H156" s="848" t="s">
        <v>286</v>
      </c>
    </row>
    <row r="157" spans="1:8" s="814" customFormat="1" ht="21.2" customHeight="1" thickBot="1">
      <c r="A157" s="851"/>
      <c r="B157" s="849" t="s">
        <v>655</v>
      </c>
      <c r="C157" s="850">
        <v>3.6911722598477188</v>
      </c>
      <c r="D157" s="848">
        <v>5.9887875170532059</v>
      </c>
      <c r="E157" s="850" t="s">
        <v>286</v>
      </c>
      <c r="F157" s="848" t="s">
        <v>286</v>
      </c>
      <c r="G157" s="850" t="s">
        <v>286</v>
      </c>
      <c r="H157" s="848" t="s">
        <v>286</v>
      </c>
    </row>
    <row r="158" spans="1:8" s="814" customFormat="1" ht="21.2" customHeight="1" thickBot="1">
      <c r="A158" s="852" t="s">
        <v>29</v>
      </c>
      <c r="B158" s="849" t="s">
        <v>1294</v>
      </c>
      <c r="C158" s="850">
        <v>3.3630763628639486</v>
      </c>
      <c r="D158" s="856">
        <v>4.6010975250441959</v>
      </c>
      <c r="E158" s="850" t="s">
        <v>286</v>
      </c>
      <c r="F158" s="856">
        <v>1.3029378531073446</v>
      </c>
      <c r="G158" s="850">
        <v>1.2988138686131387</v>
      </c>
      <c r="H158" s="856" t="s">
        <v>286</v>
      </c>
    </row>
    <row r="159" spans="1:8" s="814" customFormat="1" ht="21.2" customHeight="1" thickBot="1">
      <c r="A159" s="845"/>
      <c r="B159" s="846" t="s">
        <v>1295</v>
      </c>
      <c r="C159" s="850">
        <v>3.0213249714445811</v>
      </c>
      <c r="D159" s="856">
        <v>5.2778139939156885</v>
      </c>
      <c r="E159" s="850" t="s">
        <v>286</v>
      </c>
      <c r="F159" s="856" t="s">
        <v>286</v>
      </c>
      <c r="G159" s="850" t="s">
        <v>286</v>
      </c>
      <c r="H159" s="856" t="s">
        <v>286</v>
      </c>
    </row>
    <row r="160" spans="1:8" s="814" customFormat="1" ht="21.2" customHeight="1" thickBot="1">
      <c r="A160" s="845"/>
      <c r="B160" s="849" t="s">
        <v>1296</v>
      </c>
      <c r="C160" s="850">
        <v>3.1327759502923977</v>
      </c>
      <c r="D160" s="856">
        <v>4.3576795171819187</v>
      </c>
      <c r="E160" s="850" t="s">
        <v>286</v>
      </c>
      <c r="F160" s="856" t="s">
        <v>286</v>
      </c>
      <c r="G160" s="850" t="s">
        <v>286</v>
      </c>
      <c r="H160" s="856" t="s">
        <v>286</v>
      </c>
    </row>
    <row r="161" spans="1:8" s="814" customFormat="1" ht="21.2" customHeight="1" thickBot="1">
      <c r="A161" s="851"/>
      <c r="B161" s="849" t="s">
        <v>1297</v>
      </c>
      <c r="C161" s="850">
        <v>4.0797115347731019</v>
      </c>
      <c r="D161" s="856">
        <v>5.0229729729729726</v>
      </c>
      <c r="E161" s="850" t="s">
        <v>286</v>
      </c>
      <c r="F161" s="856" t="s">
        <v>286</v>
      </c>
      <c r="G161" s="850" t="s">
        <v>286</v>
      </c>
      <c r="H161" s="856" t="s">
        <v>286</v>
      </c>
    </row>
    <row r="162" spans="1:8" s="814" customFormat="1" ht="21.2" customHeight="1" thickBot="1">
      <c r="A162" s="852" t="s">
        <v>17</v>
      </c>
      <c r="B162" s="849" t="s">
        <v>1298</v>
      </c>
      <c r="C162" s="850">
        <v>3.7101326241564809</v>
      </c>
      <c r="D162" s="848">
        <v>6.1300802018563578</v>
      </c>
      <c r="E162" s="850" t="s">
        <v>286</v>
      </c>
      <c r="F162" s="848">
        <v>1.2327182190978325</v>
      </c>
      <c r="G162" s="850">
        <v>1.0701867353509338</v>
      </c>
      <c r="H162" s="848">
        <v>2.9050877192982458</v>
      </c>
    </row>
    <row r="163" spans="1:8" s="814" customFormat="1" ht="21.2" customHeight="1" thickBot="1">
      <c r="A163" s="845"/>
      <c r="B163" s="849" t="s">
        <v>1299</v>
      </c>
      <c r="C163" s="850">
        <v>3.2734344813374205</v>
      </c>
      <c r="D163" s="848">
        <v>5.5390338827838832</v>
      </c>
      <c r="E163" s="850" t="s">
        <v>286</v>
      </c>
      <c r="F163" s="848">
        <v>1.4243803743045018</v>
      </c>
      <c r="G163" s="850">
        <v>1.1844262295081966</v>
      </c>
      <c r="H163" s="848" t="s">
        <v>286</v>
      </c>
    </row>
    <row r="164" spans="1:8" s="814" customFormat="1" ht="21.2" customHeight="1" thickBot="1">
      <c r="A164" s="845"/>
      <c r="B164" s="849" t="s">
        <v>1300</v>
      </c>
      <c r="C164" s="850">
        <v>3.6279383632197439</v>
      </c>
      <c r="D164" s="848">
        <v>6.0431639102952639</v>
      </c>
      <c r="E164" s="850" t="s">
        <v>286</v>
      </c>
      <c r="F164" s="848">
        <v>1.2875690791663892</v>
      </c>
      <c r="G164" s="850">
        <v>1.1252371916508539</v>
      </c>
      <c r="H164" s="848">
        <v>5.1462053571428568</v>
      </c>
    </row>
    <row r="165" spans="1:8" s="814" customFormat="1" ht="21.2" customHeight="1" thickBot="1">
      <c r="A165" s="845"/>
      <c r="B165" s="849" t="s">
        <v>1301</v>
      </c>
      <c r="C165" s="850">
        <v>3.1564127148019767</v>
      </c>
      <c r="D165" s="848">
        <v>5.3513491414554375</v>
      </c>
      <c r="E165" s="850" t="s">
        <v>286</v>
      </c>
      <c r="F165" s="848">
        <v>1.366382291906848</v>
      </c>
      <c r="G165" s="850" t="s">
        <v>286</v>
      </c>
      <c r="H165" s="848">
        <v>1.8527157614128624</v>
      </c>
    </row>
    <row r="166" spans="1:8" s="814" customFormat="1" ht="21.2" customHeight="1" thickBot="1">
      <c r="A166" s="845"/>
      <c r="B166" s="849" t="s">
        <v>1302</v>
      </c>
      <c r="C166" s="850">
        <v>3.3474132600480933</v>
      </c>
      <c r="D166" s="848">
        <v>5.5581136279242482</v>
      </c>
      <c r="E166" s="850" t="s">
        <v>286</v>
      </c>
      <c r="F166" s="848">
        <v>1.2313684008077699</v>
      </c>
      <c r="G166" s="850">
        <v>1.0454545454545454</v>
      </c>
      <c r="H166" s="848" t="s">
        <v>286</v>
      </c>
    </row>
    <row r="167" spans="1:8" s="814" customFormat="1" ht="21.2" customHeight="1" thickBot="1">
      <c r="A167" s="845"/>
      <c r="B167" s="849" t="s">
        <v>1303</v>
      </c>
      <c r="C167" s="850">
        <v>3.6816903520941917</v>
      </c>
      <c r="D167" s="848">
        <v>4.8377620925887479</v>
      </c>
      <c r="E167" s="850" t="s">
        <v>286</v>
      </c>
      <c r="F167" s="848">
        <v>1.2581118240146654</v>
      </c>
      <c r="G167" s="850">
        <v>1.0857142857142856</v>
      </c>
      <c r="H167" s="848">
        <v>2.1954022988505746</v>
      </c>
    </row>
    <row r="168" spans="1:8" s="814" customFormat="1" ht="21.2" customHeight="1" thickBot="1">
      <c r="A168" s="845"/>
      <c r="B168" s="846" t="s">
        <v>666</v>
      </c>
      <c r="C168" s="850">
        <v>3.2975459327787711</v>
      </c>
      <c r="D168" s="848">
        <v>5.7903302109944175</v>
      </c>
      <c r="E168" s="850" t="s">
        <v>286</v>
      </c>
      <c r="F168" s="848">
        <v>1.2000759301442672</v>
      </c>
      <c r="G168" s="850" t="s">
        <v>286</v>
      </c>
      <c r="H168" s="848" t="s">
        <v>286</v>
      </c>
    </row>
    <row r="169" spans="1:8" s="814" customFormat="1" ht="21.2" customHeight="1" thickBot="1">
      <c r="A169" s="845"/>
      <c r="B169" s="849" t="s">
        <v>1304</v>
      </c>
      <c r="C169" s="850">
        <v>3.4450077107326837</v>
      </c>
      <c r="D169" s="848">
        <v>7.2100708103855231</v>
      </c>
      <c r="E169" s="850" t="s">
        <v>286</v>
      </c>
      <c r="F169" s="848">
        <v>1.2086776859504131</v>
      </c>
      <c r="G169" s="850" t="s">
        <v>286</v>
      </c>
      <c r="H169" s="848" t="s">
        <v>286</v>
      </c>
    </row>
    <row r="170" spans="1:8" s="814" customFormat="1" ht="21.2" customHeight="1" thickBot="1">
      <c r="A170" s="845"/>
      <c r="B170" s="849" t="s">
        <v>668</v>
      </c>
      <c r="C170" s="850">
        <v>2.8783784595606123</v>
      </c>
      <c r="D170" s="848">
        <v>5.3550983899821105</v>
      </c>
      <c r="E170" s="850" t="s">
        <v>286</v>
      </c>
      <c r="F170" s="848">
        <v>1.1655264475221092</v>
      </c>
      <c r="G170" s="850" t="s">
        <v>286</v>
      </c>
      <c r="H170" s="848" t="s">
        <v>286</v>
      </c>
    </row>
    <row r="171" spans="1:8" s="814" customFormat="1" ht="21.2" customHeight="1" thickBot="1">
      <c r="A171" s="845"/>
      <c r="B171" s="849" t="s">
        <v>1305</v>
      </c>
      <c r="C171" s="850">
        <v>3.0752295649555923</v>
      </c>
      <c r="D171" s="848" t="s">
        <v>286</v>
      </c>
      <c r="E171" s="850" t="s">
        <v>286</v>
      </c>
      <c r="F171" s="848" t="s">
        <v>286</v>
      </c>
      <c r="G171" s="850" t="s">
        <v>286</v>
      </c>
      <c r="H171" s="848" t="s">
        <v>286</v>
      </c>
    </row>
    <row r="172" spans="1:8" s="814" customFormat="1" ht="21.2" customHeight="1" thickBot="1">
      <c r="A172" s="845"/>
      <c r="B172" s="849" t="s">
        <v>1306</v>
      </c>
      <c r="C172" s="850">
        <v>3.4040366386196612</v>
      </c>
      <c r="D172" s="848">
        <v>5.6823108993448486</v>
      </c>
      <c r="E172" s="850" t="s">
        <v>286</v>
      </c>
      <c r="F172" s="848">
        <v>1.2220635487325955</v>
      </c>
      <c r="G172" s="850" t="s">
        <v>286</v>
      </c>
      <c r="H172" s="848" t="s">
        <v>286</v>
      </c>
    </row>
    <row r="173" spans="1:8" s="814" customFormat="1" ht="21.2" customHeight="1" thickBot="1">
      <c r="A173" s="845"/>
      <c r="B173" s="849" t="s">
        <v>1307</v>
      </c>
      <c r="C173" s="850">
        <v>3.1224528365890181</v>
      </c>
      <c r="D173" s="848">
        <v>6.1380083253282098</v>
      </c>
      <c r="E173" s="850" t="s">
        <v>286</v>
      </c>
      <c r="F173" s="848">
        <v>1.1622437971952535</v>
      </c>
      <c r="G173" s="850" t="s">
        <v>286</v>
      </c>
      <c r="H173" s="848" t="s">
        <v>286</v>
      </c>
    </row>
    <row r="174" spans="1:8" s="814" customFormat="1" ht="21.2" customHeight="1" thickBot="1">
      <c r="A174" s="845"/>
      <c r="B174" s="849" t="s">
        <v>1308</v>
      </c>
      <c r="C174" s="850">
        <v>3.3338042806101416</v>
      </c>
      <c r="D174" s="848">
        <v>5.2263676588897825</v>
      </c>
      <c r="E174" s="850" t="s">
        <v>286</v>
      </c>
      <c r="F174" s="848">
        <v>1.1688287620459599</v>
      </c>
      <c r="G174" s="850" t="s">
        <v>286</v>
      </c>
      <c r="H174" s="848" t="s">
        <v>286</v>
      </c>
    </row>
    <row r="175" spans="1:8" s="814" customFormat="1" ht="21.2" customHeight="1" thickBot="1">
      <c r="A175" s="845"/>
      <c r="B175" s="849" t="s">
        <v>1309</v>
      </c>
      <c r="C175" s="850">
        <v>3.9576109333531759</v>
      </c>
      <c r="D175" s="848">
        <v>5.4392344497607654</v>
      </c>
      <c r="E175" s="850" t="s">
        <v>286</v>
      </c>
      <c r="F175" s="848" t="s">
        <v>286</v>
      </c>
      <c r="G175" s="850" t="s">
        <v>286</v>
      </c>
      <c r="H175" s="848" t="s">
        <v>286</v>
      </c>
    </row>
    <row r="176" spans="1:8" s="814" customFormat="1" ht="21.2" customHeight="1" thickBot="1">
      <c r="A176" s="845"/>
      <c r="B176" s="849" t="s">
        <v>1310</v>
      </c>
      <c r="C176" s="850">
        <v>3.6714246888079578</v>
      </c>
      <c r="D176" s="848" t="s">
        <v>286</v>
      </c>
      <c r="E176" s="850" t="s">
        <v>286</v>
      </c>
      <c r="F176" s="848" t="s">
        <v>286</v>
      </c>
      <c r="G176" s="850" t="s">
        <v>286</v>
      </c>
      <c r="H176" s="848" t="s">
        <v>286</v>
      </c>
    </row>
    <row r="177" spans="1:8" s="814" customFormat="1" ht="21.2" customHeight="1" thickBot="1">
      <c r="A177" s="845"/>
      <c r="B177" s="849" t="s">
        <v>1311</v>
      </c>
      <c r="C177" s="850">
        <v>3.2725449436441698</v>
      </c>
      <c r="D177" s="848">
        <v>5.4516370907273179</v>
      </c>
      <c r="E177" s="850" t="s">
        <v>286</v>
      </c>
      <c r="F177" s="848">
        <v>1.1623376623376624</v>
      </c>
      <c r="G177" s="850" t="s">
        <v>286</v>
      </c>
      <c r="H177" s="848" t="s">
        <v>286</v>
      </c>
    </row>
    <row r="178" spans="1:8" s="814" customFormat="1" ht="21.2" customHeight="1" thickBot="1">
      <c r="A178" s="845"/>
      <c r="B178" s="849" t="s">
        <v>1312</v>
      </c>
      <c r="C178" s="850">
        <v>3.2985700685273684</v>
      </c>
      <c r="D178" s="848">
        <v>5.8421146953405021</v>
      </c>
      <c r="E178" s="850" t="s">
        <v>286</v>
      </c>
      <c r="F178" s="848" t="s">
        <v>286</v>
      </c>
      <c r="G178" s="850" t="s">
        <v>286</v>
      </c>
      <c r="H178" s="848" t="s">
        <v>286</v>
      </c>
    </row>
    <row r="179" spans="1:8" s="814" customFormat="1" ht="21.2" customHeight="1" thickBot="1">
      <c r="A179" s="845"/>
      <c r="B179" s="849" t="s">
        <v>1313</v>
      </c>
      <c r="C179" s="850">
        <v>3.6042686571987139</v>
      </c>
      <c r="D179" s="848">
        <v>4.3051863857374393</v>
      </c>
      <c r="E179" s="850" t="s">
        <v>286</v>
      </c>
      <c r="F179" s="848" t="s">
        <v>286</v>
      </c>
      <c r="G179" s="850" t="s">
        <v>286</v>
      </c>
      <c r="H179" s="848" t="s">
        <v>286</v>
      </c>
    </row>
    <row r="180" spans="1:8" s="814" customFormat="1" ht="21.2" customHeight="1" thickBot="1">
      <c r="A180" s="845"/>
      <c r="B180" s="849" t="s">
        <v>1314</v>
      </c>
      <c r="C180" s="850">
        <v>3.2420324225983563</v>
      </c>
      <c r="D180" s="848">
        <v>3.9432860717264386</v>
      </c>
      <c r="E180" s="850" t="s">
        <v>286</v>
      </c>
      <c r="F180" s="848" t="s">
        <v>286</v>
      </c>
      <c r="G180" s="850" t="s">
        <v>286</v>
      </c>
      <c r="H180" s="848" t="s">
        <v>286</v>
      </c>
    </row>
    <row r="181" spans="1:8" s="814" customFormat="1" ht="21.2" customHeight="1" thickBot="1">
      <c r="A181" s="845"/>
      <c r="B181" s="849" t="s">
        <v>1315</v>
      </c>
      <c r="C181" s="850">
        <v>3.5680820224240097</v>
      </c>
      <c r="D181" s="848">
        <v>6.4363697253851306</v>
      </c>
      <c r="E181" s="850" t="s">
        <v>286</v>
      </c>
      <c r="F181" s="848" t="s">
        <v>286</v>
      </c>
      <c r="G181" s="850" t="s">
        <v>286</v>
      </c>
      <c r="H181" s="848" t="s">
        <v>286</v>
      </c>
    </row>
    <row r="182" spans="1:8" s="814" customFormat="1" ht="21.2" customHeight="1" thickBot="1">
      <c r="A182" s="845"/>
      <c r="B182" s="849" t="s">
        <v>1316</v>
      </c>
      <c r="C182" s="850">
        <v>3.6645038688087701</v>
      </c>
      <c r="D182" s="848">
        <v>5.1442307692307692</v>
      </c>
      <c r="E182" s="850" t="s">
        <v>286</v>
      </c>
      <c r="F182" s="848" t="s">
        <v>286</v>
      </c>
      <c r="G182" s="850" t="s">
        <v>286</v>
      </c>
      <c r="H182" s="848" t="s">
        <v>286</v>
      </c>
    </row>
    <row r="183" spans="1:8" s="814" customFormat="1" ht="21.2" customHeight="1" thickBot="1">
      <c r="A183" s="845"/>
      <c r="B183" s="849" t="s">
        <v>1317</v>
      </c>
      <c r="C183" s="850">
        <v>3.8996306484812342</v>
      </c>
      <c r="D183" s="848">
        <v>9.2142068457857924</v>
      </c>
      <c r="E183" s="850" t="s">
        <v>286</v>
      </c>
      <c r="F183" s="848">
        <v>1.167741935483871</v>
      </c>
      <c r="G183" s="850" t="s">
        <v>286</v>
      </c>
      <c r="H183" s="848" t="s">
        <v>286</v>
      </c>
    </row>
    <row r="184" spans="1:8" s="814" customFormat="1" ht="21.2" customHeight="1" thickBot="1">
      <c r="A184" s="845"/>
      <c r="B184" s="849" t="s">
        <v>1318</v>
      </c>
      <c r="C184" s="850">
        <v>3</v>
      </c>
      <c r="D184" s="848" t="s">
        <v>286</v>
      </c>
      <c r="E184" s="850" t="s">
        <v>286</v>
      </c>
      <c r="F184" s="848" t="s">
        <v>286</v>
      </c>
      <c r="G184" s="850" t="s">
        <v>286</v>
      </c>
      <c r="H184" s="848" t="s">
        <v>286</v>
      </c>
    </row>
    <row r="185" spans="1:8" s="814" customFormat="1" ht="21.2" customHeight="1" thickBot="1">
      <c r="A185" s="845"/>
      <c r="B185" s="849" t="s">
        <v>683</v>
      </c>
      <c r="C185" s="850">
        <v>3.513745093577564</v>
      </c>
      <c r="D185" s="848">
        <v>4.8838530335992267</v>
      </c>
      <c r="E185" s="850" t="s">
        <v>286</v>
      </c>
      <c r="F185" s="848">
        <v>1.1638349514563107</v>
      </c>
      <c r="G185" s="850" t="s">
        <v>286</v>
      </c>
      <c r="H185" s="848" t="s">
        <v>286</v>
      </c>
    </row>
    <row r="186" spans="1:8" s="814" customFormat="1" ht="21.2" customHeight="1" thickBot="1">
      <c r="A186" s="845"/>
      <c r="B186" s="849" t="s">
        <v>684</v>
      </c>
      <c r="C186" s="850">
        <v>3.9514316358888268</v>
      </c>
      <c r="D186" s="848" t="s">
        <v>286</v>
      </c>
      <c r="E186" s="850" t="s">
        <v>286</v>
      </c>
      <c r="F186" s="848" t="s">
        <v>286</v>
      </c>
      <c r="G186" s="850" t="s">
        <v>286</v>
      </c>
      <c r="H186" s="848" t="s">
        <v>286</v>
      </c>
    </row>
    <row r="187" spans="1:8" s="814" customFormat="1" ht="21.2" customHeight="1" thickBot="1">
      <c r="A187" s="845"/>
      <c r="B187" s="849" t="s">
        <v>685</v>
      </c>
      <c r="C187" s="850">
        <v>3.0220546372604837</v>
      </c>
      <c r="D187" s="848">
        <v>8.6114633843093369</v>
      </c>
      <c r="E187" s="850" t="s">
        <v>286</v>
      </c>
      <c r="F187" s="848">
        <v>1.2264006139677668</v>
      </c>
      <c r="G187" s="850">
        <v>1.1132917038358607</v>
      </c>
      <c r="H187" s="848" t="s">
        <v>286</v>
      </c>
    </row>
    <row r="188" spans="1:8" s="814" customFormat="1" ht="21.2" customHeight="1" thickBot="1">
      <c r="A188" s="845"/>
      <c r="B188" s="849" t="s">
        <v>686</v>
      </c>
      <c r="C188" s="850">
        <v>3.1294984379223423</v>
      </c>
      <c r="D188" s="848">
        <v>5.4532311062431544</v>
      </c>
      <c r="E188" s="850" t="s">
        <v>286</v>
      </c>
      <c r="F188" s="848">
        <v>1.1544592847910384</v>
      </c>
      <c r="G188" s="850" t="s">
        <v>286</v>
      </c>
      <c r="H188" s="848" t="s">
        <v>286</v>
      </c>
    </row>
    <row r="189" spans="1:8" s="814" customFormat="1" ht="21.2" customHeight="1" thickBot="1">
      <c r="A189" s="845"/>
      <c r="B189" s="846" t="s">
        <v>687</v>
      </c>
      <c r="C189" s="850">
        <v>3.0343566111308045</v>
      </c>
      <c r="D189" s="848">
        <v>6.7319216605289585</v>
      </c>
      <c r="E189" s="850" t="s">
        <v>286</v>
      </c>
      <c r="F189" s="848">
        <v>1.2597159940209268</v>
      </c>
      <c r="G189" s="850" t="s">
        <v>286</v>
      </c>
      <c r="H189" s="848" t="s">
        <v>286</v>
      </c>
    </row>
    <row r="190" spans="1:8" s="814" customFormat="1" ht="21.2" customHeight="1" thickBot="1">
      <c r="A190" s="845"/>
      <c r="B190" s="849" t="s">
        <v>688</v>
      </c>
      <c r="C190" s="850">
        <v>3.7906788160730671</v>
      </c>
      <c r="D190" s="848" t="s">
        <v>286</v>
      </c>
      <c r="E190" s="850" t="s">
        <v>286</v>
      </c>
      <c r="F190" s="848" t="s">
        <v>286</v>
      </c>
      <c r="G190" s="850" t="s">
        <v>286</v>
      </c>
      <c r="H190" s="848" t="s">
        <v>286</v>
      </c>
    </row>
    <row r="191" spans="1:8" s="814" customFormat="1" ht="21.2" customHeight="1" thickBot="1">
      <c r="A191" s="851"/>
      <c r="B191" s="849" t="s">
        <v>689</v>
      </c>
      <c r="C191" s="850">
        <v>3.3872170288464893</v>
      </c>
      <c r="D191" s="848">
        <v>4.7283059232517717</v>
      </c>
      <c r="E191" s="850" t="s">
        <v>286</v>
      </c>
      <c r="F191" s="848">
        <v>1.2291880781089415</v>
      </c>
      <c r="G191" s="850" t="s">
        <v>286</v>
      </c>
      <c r="H191" s="848" t="s">
        <v>286</v>
      </c>
    </row>
    <row r="192" spans="1:8" s="814" customFormat="1" ht="21.2" customHeight="1" thickBot="1">
      <c r="A192" s="852" t="s">
        <v>18</v>
      </c>
      <c r="B192" s="849" t="s">
        <v>1319</v>
      </c>
      <c r="C192" s="850">
        <v>3.0930458597629813</v>
      </c>
      <c r="D192" s="848">
        <v>4.0736855941114616</v>
      </c>
      <c r="E192" s="850" t="s">
        <v>286</v>
      </c>
      <c r="F192" s="848">
        <v>1.2786594278555021</v>
      </c>
      <c r="G192" s="850">
        <v>1.1569817866435386</v>
      </c>
      <c r="H192" s="848" t="s">
        <v>286</v>
      </c>
    </row>
    <row r="193" spans="1:8" s="814" customFormat="1" ht="21.2" customHeight="1" thickBot="1">
      <c r="A193" s="845"/>
      <c r="B193" s="849" t="s">
        <v>1320</v>
      </c>
      <c r="C193" s="850">
        <v>2.9427749134825905</v>
      </c>
      <c r="D193" s="848">
        <v>4.7364885089965743</v>
      </c>
      <c r="E193" s="850" t="s">
        <v>286</v>
      </c>
      <c r="F193" s="848">
        <v>1.5776600081532817</v>
      </c>
      <c r="G193" s="850">
        <v>1.2002331681725444</v>
      </c>
      <c r="H193" s="848" t="s">
        <v>286</v>
      </c>
    </row>
    <row r="194" spans="1:8" s="814" customFormat="1" ht="21.2" customHeight="1" thickBot="1">
      <c r="A194" s="845"/>
      <c r="B194" s="849" t="s">
        <v>1321</v>
      </c>
      <c r="C194" s="850">
        <v>3.4916629213483148</v>
      </c>
      <c r="D194" s="848">
        <v>7.3095404711919754</v>
      </c>
      <c r="E194" s="850" t="s">
        <v>286</v>
      </c>
      <c r="F194" s="848">
        <v>1.009299442033478</v>
      </c>
      <c r="G194" s="850" t="s">
        <v>286</v>
      </c>
      <c r="H194" s="848" t="s">
        <v>286</v>
      </c>
    </row>
    <row r="195" spans="1:8" s="814" customFormat="1" ht="21.2" customHeight="1" thickBot="1">
      <c r="A195" s="845"/>
      <c r="B195" s="849" t="s">
        <v>1322</v>
      </c>
      <c r="C195" s="850">
        <v>2.8729719034428176</v>
      </c>
      <c r="D195" s="848">
        <v>5.2723833543505672</v>
      </c>
      <c r="E195" s="850" t="s">
        <v>286</v>
      </c>
      <c r="F195" s="848" t="s">
        <v>286</v>
      </c>
      <c r="G195" s="850" t="s">
        <v>286</v>
      </c>
      <c r="H195" s="848" t="s">
        <v>286</v>
      </c>
    </row>
    <row r="196" spans="1:8" s="814" customFormat="1" ht="21.2" customHeight="1" thickBot="1">
      <c r="A196" s="845"/>
      <c r="B196" s="849" t="s">
        <v>1323</v>
      </c>
      <c r="C196" s="850">
        <v>3.3391940866195413</v>
      </c>
      <c r="D196" s="848">
        <v>6.0421982335623161</v>
      </c>
      <c r="E196" s="850" t="s">
        <v>286</v>
      </c>
      <c r="F196" s="848" t="s">
        <v>286</v>
      </c>
      <c r="G196" s="850" t="s">
        <v>286</v>
      </c>
      <c r="H196" s="848" t="s">
        <v>286</v>
      </c>
    </row>
    <row r="197" spans="1:8" s="814" customFormat="1" ht="21.2" customHeight="1" thickBot="1">
      <c r="A197" s="845"/>
      <c r="B197" s="849" t="s">
        <v>1324</v>
      </c>
      <c r="C197" s="850">
        <v>3.6998445905558874</v>
      </c>
      <c r="D197" s="848">
        <v>4.6726094003241494</v>
      </c>
      <c r="E197" s="850" t="s">
        <v>286</v>
      </c>
      <c r="F197" s="848" t="s">
        <v>286</v>
      </c>
      <c r="G197" s="850" t="s">
        <v>286</v>
      </c>
      <c r="H197" s="848" t="s">
        <v>286</v>
      </c>
    </row>
    <row r="198" spans="1:8" s="814" customFormat="1" ht="21.2" customHeight="1" thickBot="1">
      <c r="A198" s="851"/>
      <c r="B198" s="849" t="s">
        <v>696</v>
      </c>
      <c r="C198" s="850">
        <v>2.9000500338464255</v>
      </c>
      <c r="D198" s="848">
        <v>5.3312766536611926</v>
      </c>
      <c r="E198" s="850" t="s">
        <v>286</v>
      </c>
      <c r="F198" s="848">
        <v>1.359371037281258</v>
      </c>
      <c r="G198" s="850" t="s">
        <v>286</v>
      </c>
      <c r="H198" s="848" t="s">
        <v>286</v>
      </c>
    </row>
    <row r="199" spans="1:8" s="814" customFormat="1" ht="21.2" customHeight="1" thickBot="1">
      <c r="A199" s="852" t="s">
        <v>19</v>
      </c>
      <c r="B199" s="849" t="s">
        <v>1325</v>
      </c>
      <c r="C199" s="850">
        <v>3.413427682242566</v>
      </c>
      <c r="D199" s="848">
        <v>4.3191797440613628</v>
      </c>
      <c r="E199" s="850">
        <v>1.4886706948640482</v>
      </c>
      <c r="F199" s="848">
        <v>1.2512900907962636</v>
      </c>
      <c r="G199" s="850">
        <v>1.3813492063492063</v>
      </c>
      <c r="H199" s="848">
        <v>1.94989512934048</v>
      </c>
    </row>
    <row r="200" spans="1:8" s="814" customFormat="1" ht="21.2" customHeight="1" thickBot="1">
      <c r="A200" s="845"/>
      <c r="B200" s="849" t="s">
        <v>1326</v>
      </c>
      <c r="C200" s="850">
        <v>3.1191389881346212</v>
      </c>
      <c r="D200" s="848">
        <v>4.4576816417082643</v>
      </c>
      <c r="E200" s="850" t="s">
        <v>286</v>
      </c>
      <c r="F200" s="848">
        <v>1.3322683706070289</v>
      </c>
      <c r="G200" s="850" t="s">
        <v>286</v>
      </c>
      <c r="H200" s="848" t="s">
        <v>286</v>
      </c>
    </row>
    <row r="201" spans="1:8" s="814" customFormat="1" ht="21.2" customHeight="1" thickBot="1">
      <c r="A201" s="845"/>
      <c r="B201" s="849" t="s">
        <v>1327</v>
      </c>
      <c r="C201" s="850">
        <v>4.4058950784207678</v>
      </c>
      <c r="D201" s="848" t="s">
        <v>286</v>
      </c>
      <c r="E201" s="850" t="s">
        <v>286</v>
      </c>
      <c r="F201" s="848" t="s">
        <v>286</v>
      </c>
      <c r="G201" s="850" t="s">
        <v>286</v>
      </c>
      <c r="H201" s="848" t="s">
        <v>286</v>
      </c>
    </row>
    <row r="202" spans="1:8" s="814" customFormat="1" ht="21.2" customHeight="1" thickBot="1">
      <c r="A202" s="845"/>
      <c r="B202" s="849" t="s">
        <v>1328</v>
      </c>
      <c r="C202" s="850">
        <v>3.7108081513911269</v>
      </c>
      <c r="D202" s="848" t="s">
        <v>286</v>
      </c>
      <c r="E202" s="850" t="s">
        <v>286</v>
      </c>
      <c r="F202" s="848" t="s">
        <v>286</v>
      </c>
      <c r="G202" s="850" t="s">
        <v>286</v>
      </c>
      <c r="H202" s="848" t="s">
        <v>286</v>
      </c>
    </row>
    <row r="203" spans="1:8" s="814" customFormat="1" ht="21.2" customHeight="1" thickBot="1">
      <c r="A203" s="845"/>
      <c r="B203" s="849" t="s">
        <v>1329</v>
      </c>
      <c r="C203" s="850">
        <v>3.6790528776799483</v>
      </c>
      <c r="D203" s="848" t="s">
        <v>286</v>
      </c>
      <c r="E203" s="850" t="s">
        <v>286</v>
      </c>
      <c r="F203" s="848" t="s">
        <v>286</v>
      </c>
      <c r="G203" s="850" t="s">
        <v>286</v>
      </c>
      <c r="H203" s="848" t="s">
        <v>286</v>
      </c>
    </row>
    <row r="204" spans="1:8" s="814" customFormat="1" ht="21.2" customHeight="1" thickBot="1">
      <c r="A204" s="845"/>
      <c r="B204" s="849" t="s">
        <v>1330</v>
      </c>
      <c r="C204" s="850">
        <v>3.2001379468904472</v>
      </c>
      <c r="D204" s="848" t="s">
        <v>286</v>
      </c>
      <c r="E204" s="850" t="s">
        <v>286</v>
      </c>
      <c r="F204" s="848" t="s">
        <v>286</v>
      </c>
      <c r="G204" s="850" t="s">
        <v>286</v>
      </c>
      <c r="H204" s="848" t="s">
        <v>286</v>
      </c>
    </row>
    <row r="205" spans="1:8" s="814" customFormat="1" ht="21.2" customHeight="1" thickBot="1">
      <c r="A205" s="845"/>
      <c r="B205" s="849" t="s">
        <v>703</v>
      </c>
      <c r="C205" s="850">
        <v>3.2994812699311411</v>
      </c>
      <c r="D205" s="848">
        <v>6.0891972895491273</v>
      </c>
      <c r="E205" s="850">
        <v>1.173728813559322</v>
      </c>
      <c r="F205" s="848">
        <v>1.1588156123822342</v>
      </c>
      <c r="G205" s="850" t="s">
        <v>286</v>
      </c>
      <c r="H205" s="848" t="s">
        <v>286</v>
      </c>
    </row>
    <row r="206" spans="1:8" s="814" customFormat="1" ht="21.2" customHeight="1" thickBot="1">
      <c r="A206" s="845"/>
      <c r="B206" s="849" t="s">
        <v>1331</v>
      </c>
      <c r="C206" s="850">
        <v>3.2400902528306261</v>
      </c>
      <c r="D206" s="848">
        <v>4.6781464370712582</v>
      </c>
      <c r="E206" s="850" t="s">
        <v>286</v>
      </c>
      <c r="F206" s="848">
        <v>1.1316983578219533</v>
      </c>
      <c r="G206" s="850" t="s">
        <v>286</v>
      </c>
      <c r="H206" s="848" t="s">
        <v>286</v>
      </c>
    </row>
    <row r="207" spans="1:8" s="814" customFormat="1" ht="21.2" customHeight="1" thickBot="1">
      <c r="A207" s="851"/>
      <c r="B207" s="849" t="s">
        <v>1332</v>
      </c>
      <c r="C207" s="850">
        <v>3.1455789892558697</v>
      </c>
      <c r="D207" s="848">
        <v>5.7464274202213383</v>
      </c>
      <c r="E207" s="850" t="s">
        <v>286</v>
      </c>
      <c r="F207" s="848" t="s">
        <v>286</v>
      </c>
      <c r="G207" s="850" t="s">
        <v>286</v>
      </c>
      <c r="H207" s="848" t="s">
        <v>286</v>
      </c>
    </row>
    <row r="208" spans="1:8" s="814" customFormat="1" ht="21.2" customHeight="1" thickBot="1">
      <c r="A208" s="852" t="s">
        <v>124</v>
      </c>
      <c r="B208" s="849" t="s">
        <v>1333</v>
      </c>
      <c r="C208" s="850">
        <v>3.7708578822115939</v>
      </c>
      <c r="D208" s="848">
        <v>4.3350053052956499</v>
      </c>
      <c r="E208" s="850">
        <v>1.2727272727272727</v>
      </c>
      <c r="F208" s="848">
        <v>1.252460461244675</v>
      </c>
      <c r="G208" s="850">
        <v>1.2076982294072363</v>
      </c>
      <c r="H208" s="848">
        <v>2.0298158834844737</v>
      </c>
    </row>
    <row r="209" spans="1:8" s="814" customFormat="1" ht="21.2" customHeight="1" thickBot="1">
      <c r="A209" s="845"/>
      <c r="B209" s="849" t="s">
        <v>1334</v>
      </c>
      <c r="C209" s="850">
        <v>3.1276299163278383</v>
      </c>
      <c r="D209" s="848">
        <v>5.0569784892446226</v>
      </c>
      <c r="E209" s="850" t="s">
        <v>286</v>
      </c>
      <c r="F209" s="848">
        <v>1.2013564598621302</v>
      </c>
      <c r="G209" s="850">
        <v>1.2215506820929027</v>
      </c>
      <c r="H209" s="848" t="s">
        <v>286</v>
      </c>
    </row>
    <row r="210" spans="1:8" s="814" customFormat="1" ht="21.2" customHeight="1" thickBot="1">
      <c r="A210" s="845"/>
      <c r="B210" s="846" t="s">
        <v>1335</v>
      </c>
      <c r="C210" s="850">
        <v>3.255639097744361</v>
      </c>
      <c r="D210" s="848">
        <v>5.2389423076923078</v>
      </c>
      <c r="E210" s="850" t="s">
        <v>286</v>
      </c>
      <c r="F210" s="848">
        <v>1.1367292225201073</v>
      </c>
      <c r="G210" s="850" t="s">
        <v>286</v>
      </c>
      <c r="H210" s="848" t="s">
        <v>286</v>
      </c>
    </row>
    <row r="211" spans="1:8" s="814" customFormat="1" ht="21.2" customHeight="1" thickBot="1">
      <c r="A211" s="845"/>
      <c r="B211" s="849" t="s">
        <v>1336</v>
      </c>
      <c r="C211" s="850">
        <v>2.9487065086117372</v>
      </c>
      <c r="D211" s="848">
        <v>4.0982107355864814</v>
      </c>
      <c r="E211" s="850" t="s">
        <v>286</v>
      </c>
      <c r="F211" s="848">
        <v>1.0460829493087558</v>
      </c>
      <c r="G211" s="850" t="s">
        <v>286</v>
      </c>
      <c r="H211" s="848" t="s">
        <v>286</v>
      </c>
    </row>
    <row r="212" spans="1:8" s="814" customFormat="1" ht="21.2" customHeight="1" thickBot="1">
      <c r="A212" s="845"/>
      <c r="B212" s="849" t="s">
        <v>1337</v>
      </c>
      <c r="C212" s="850">
        <v>3.4504176441142116</v>
      </c>
      <c r="D212" s="848">
        <v>8.5247524752475243</v>
      </c>
      <c r="E212" s="850" t="s">
        <v>286</v>
      </c>
      <c r="F212" s="848" t="s">
        <v>286</v>
      </c>
      <c r="G212" s="850" t="s">
        <v>286</v>
      </c>
      <c r="H212" s="848" t="s">
        <v>286</v>
      </c>
    </row>
    <row r="213" spans="1:8" s="814" customFormat="1" ht="21.2" customHeight="1" thickBot="1">
      <c r="A213" s="845"/>
      <c r="B213" s="849" t="s">
        <v>1338</v>
      </c>
      <c r="C213" s="850">
        <v>3.1313130642150644</v>
      </c>
      <c r="D213" s="848">
        <v>3.6246880399308887</v>
      </c>
      <c r="E213" s="850" t="s">
        <v>286</v>
      </c>
      <c r="F213" s="848">
        <v>1.173686321700762</v>
      </c>
      <c r="G213" s="850" t="s">
        <v>286</v>
      </c>
      <c r="H213" s="848" t="s">
        <v>286</v>
      </c>
    </row>
    <row r="214" spans="1:8" s="814" customFormat="1" ht="21.2" customHeight="1" thickBot="1">
      <c r="A214" s="845"/>
      <c r="B214" s="849" t="s">
        <v>1339</v>
      </c>
      <c r="C214" s="850">
        <v>2.8504899062753721</v>
      </c>
      <c r="D214" s="848">
        <v>4.2669795011113854</v>
      </c>
      <c r="E214" s="850" t="s">
        <v>286</v>
      </c>
      <c r="F214" s="848" t="s">
        <v>286</v>
      </c>
      <c r="G214" s="850" t="s">
        <v>286</v>
      </c>
      <c r="H214" s="848" t="s">
        <v>286</v>
      </c>
    </row>
    <row r="215" spans="1:8" s="814" customFormat="1" ht="21.2" customHeight="1" thickBot="1">
      <c r="A215" s="851"/>
      <c r="B215" s="849" t="s">
        <v>713</v>
      </c>
      <c r="C215" s="850">
        <v>3.608279591427999</v>
      </c>
      <c r="D215" s="848">
        <v>5.1515673017824213</v>
      </c>
      <c r="E215" s="850" t="s">
        <v>286</v>
      </c>
      <c r="F215" s="848">
        <v>1.0592041410546749</v>
      </c>
      <c r="G215" s="850">
        <v>1.2894910773298083</v>
      </c>
      <c r="H215" s="848" t="s">
        <v>286</v>
      </c>
    </row>
    <row r="216" spans="1:8" s="814" customFormat="1" ht="21.2" customHeight="1" thickBot="1">
      <c r="A216" s="852" t="s">
        <v>20</v>
      </c>
      <c r="B216" s="849" t="s">
        <v>1340</v>
      </c>
      <c r="C216" s="850">
        <v>3.2684038759168295</v>
      </c>
      <c r="D216" s="848">
        <v>6.8589038552186148</v>
      </c>
      <c r="E216" s="850">
        <v>1.4820974820974822</v>
      </c>
      <c r="F216" s="848">
        <v>1.2391310086318401</v>
      </c>
      <c r="G216" s="850">
        <v>1.1872025123902057</v>
      </c>
      <c r="H216" s="848">
        <v>1.8342511013215859</v>
      </c>
    </row>
    <row r="217" spans="1:8" s="814" customFormat="1" ht="21.2" customHeight="1" thickBot="1">
      <c r="A217" s="845"/>
      <c r="B217" s="849" t="s">
        <v>1341</v>
      </c>
      <c r="C217" s="850">
        <v>2.6734753583871913</v>
      </c>
      <c r="D217" s="848">
        <v>4.8540588760035686</v>
      </c>
      <c r="E217" s="850" t="s">
        <v>286</v>
      </c>
      <c r="F217" s="848" t="s">
        <v>286</v>
      </c>
      <c r="G217" s="850" t="s">
        <v>286</v>
      </c>
      <c r="H217" s="848" t="s">
        <v>286</v>
      </c>
    </row>
    <row r="218" spans="1:8" s="814" customFormat="1" ht="21.2" customHeight="1" thickBot="1">
      <c r="A218" s="845"/>
      <c r="B218" s="849" t="s">
        <v>1342</v>
      </c>
      <c r="C218" s="850">
        <v>2.5656361359915247</v>
      </c>
      <c r="D218" s="848">
        <v>4.8821292775665404</v>
      </c>
      <c r="E218" s="850" t="s">
        <v>286</v>
      </c>
      <c r="F218" s="848" t="s">
        <v>286</v>
      </c>
      <c r="G218" s="850" t="s">
        <v>286</v>
      </c>
      <c r="H218" s="848" t="s">
        <v>286</v>
      </c>
    </row>
    <row r="219" spans="1:8" s="814" customFormat="1" ht="21.2" customHeight="1" thickBot="1">
      <c r="A219" s="845"/>
      <c r="B219" s="849" t="s">
        <v>1343</v>
      </c>
      <c r="C219" s="850">
        <v>2.9875418131915259</v>
      </c>
      <c r="D219" s="848">
        <v>5.6804535498002835</v>
      </c>
      <c r="E219" s="850" t="s">
        <v>286</v>
      </c>
      <c r="F219" s="848">
        <v>1</v>
      </c>
      <c r="G219" s="850" t="s">
        <v>286</v>
      </c>
      <c r="H219" s="848" t="s">
        <v>286</v>
      </c>
    </row>
    <row r="220" spans="1:8" s="814" customFormat="1" ht="21.2" customHeight="1" thickBot="1">
      <c r="A220" s="845"/>
      <c r="B220" s="849" t="s">
        <v>1344</v>
      </c>
      <c r="C220" s="850">
        <v>2.547093023255814</v>
      </c>
      <c r="D220" s="848">
        <v>4.4518965743535901</v>
      </c>
      <c r="E220" s="850" t="s">
        <v>286</v>
      </c>
      <c r="F220" s="848" t="s">
        <v>286</v>
      </c>
      <c r="G220" s="850" t="s">
        <v>286</v>
      </c>
      <c r="H220" s="848" t="s">
        <v>286</v>
      </c>
    </row>
    <row r="221" spans="1:8" s="814" customFormat="1" ht="21.2" customHeight="1" thickBot="1">
      <c r="A221" s="845"/>
      <c r="B221" s="849" t="s">
        <v>1345</v>
      </c>
      <c r="C221" s="850">
        <v>2.6591027015808226</v>
      </c>
      <c r="D221" s="848">
        <v>5.0963197746082054</v>
      </c>
      <c r="E221" s="850" t="s">
        <v>286</v>
      </c>
      <c r="F221" s="848" t="s">
        <v>286</v>
      </c>
      <c r="G221" s="850" t="s">
        <v>286</v>
      </c>
      <c r="H221" s="848" t="s">
        <v>286</v>
      </c>
    </row>
    <row r="222" spans="1:8" s="814" customFormat="1" ht="21.2" customHeight="1" thickBot="1">
      <c r="A222" s="845"/>
      <c r="B222" s="849" t="s">
        <v>1346</v>
      </c>
      <c r="C222" s="850">
        <v>3.662010919842551</v>
      </c>
      <c r="D222" s="848">
        <v>6.1702092328130194</v>
      </c>
      <c r="E222" s="850" t="s">
        <v>286</v>
      </c>
      <c r="F222" s="848">
        <v>1.1633906633906634</v>
      </c>
      <c r="G222" s="850" t="s">
        <v>286</v>
      </c>
      <c r="H222" s="848" t="s">
        <v>286</v>
      </c>
    </row>
    <row r="223" spans="1:8" s="814" customFormat="1" ht="21.2" customHeight="1" thickBot="1">
      <c r="A223" s="845"/>
      <c r="B223" s="849" t="s">
        <v>1347</v>
      </c>
      <c r="C223" s="850">
        <v>2.7083378392992321</v>
      </c>
      <c r="D223" s="848">
        <v>5.8368555875760491</v>
      </c>
      <c r="E223" s="850" t="s">
        <v>286</v>
      </c>
      <c r="F223" s="848">
        <v>1</v>
      </c>
      <c r="G223" s="850" t="s">
        <v>286</v>
      </c>
      <c r="H223" s="848" t="s">
        <v>286</v>
      </c>
    </row>
    <row r="224" spans="1:8" s="814" customFormat="1" ht="21.2" customHeight="1" thickBot="1">
      <c r="A224" s="845"/>
      <c r="B224" s="849" t="s">
        <v>722</v>
      </c>
      <c r="C224" s="850">
        <v>2.7109952740575594</v>
      </c>
      <c r="D224" s="848">
        <v>5.4207739536979664</v>
      </c>
      <c r="E224" s="850" t="s">
        <v>286</v>
      </c>
      <c r="F224" s="848">
        <v>1.2567457072771873</v>
      </c>
      <c r="G224" s="850" t="s">
        <v>286</v>
      </c>
      <c r="H224" s="848" t="s">
        <v>286</v>
      </c>
    </row>
    <row r="225" spans="1:8" s="814" customFormat="1" ht="21.2" customHeight="1" thickBot="1">
      <c r="A225" s="845"/>
      <c r="B225" s="849" t="s">
        <v>1348</v>
      </c>
      <c r="C225" s="850">
        <v>3.707381901655189</v>
      </c>
      <c r="D225" s="848">
        <v>7.4941620043784969</v>
      </c>
      <c r="E225" s="850" t="s">
        <v>286</v>
      </c>
      <c r="F225" s="848" t="s">
        <v>286</v>
      </c>
      <c r="G225" s="850" t="s">
        <v>286</v>
      </c>
      <c r="H225" s="848" t="s">
        <v>286</v>
      </c>
    </row>
    <row r="226" spans="1:8" s="814" customFormat="1" ht="21.2" customHeight="1" thickBot="1">
      <c r="A226" s="845"/>
      <c r="B226" s="849" t="s">
        <v>1349</v>
      </c>
      <c r="C226" s="850">
        <v>3.3374903574183596</v>
      </c>
      <c r="D226" s="848">
        <v>6.5972540045766594</v>
      </c>
      <c r="E226" s="850" t="s">
        <v>286</v>
      </c>
      <c r="F226" s="848">
        <v>1.5827040194884288</v>
      </c>
      <c r="G226" s="850">
        <v>1.1111111111111112</v>
      </c>
      <c r="H226" s="848" t="s">
        <v>286</v>
      </c>
    </row>
    <row r="227" spans="1:8" s="814" customFormat="1" ht="21.2" customHeight="1" thickBot="1">
      <c r="A227" s="845"/>
      <c r="B227" s="849" t="s">
        <v>1350</v>
      </c>
      <c r="C227" s="850">
        <v>3.4328598522264806</v>
      </c>
      <c r="D227" s="848">
        <v>7.8397861564434441</v>
      </c>
      <c r="E227" s="850" t="s">
        <v>286</v>
      </c>
      <c r="F227" s="848">
        <v>1.2223995743548817</v>
      </c>
      <c r="G227" s="850" t="s">
        <v>286</v>
      </c>
      <c r="H227" s="848" t="s">
        <v>286</v>
      </c>
    </row>
    <row r="228" spans="1:8" s="814" customFormat="1" ht="21.2" customHeight="1" thickBot="1">
      <c r="A228" s="845"/>
      <c r="B228" s="849" t="s">
        <v>1351</v>
      </c>
      <c r="C228" s="850">
        <v>3.3480382775119617</v>
      </c>
      <c r="D228" s="848">
        <v>7.0372157133011717</v>
      </c>
      <c r="E228" s="850" t="s">
        <v>286</v>
      </c>
      <c r="F228" s="848">
        <v>1.090655509065551</v>
      </c>
      <c r="G228" s="850" t="s">
        <v>286</v>
      </c>
      <c r="H228" s="848" t="s">
        <v>286</v>
      </c>
    </row>
    <row r="229" spans="1:8" s="814" customFormat="1" ht="21.2" customHeight="1" thickBot="1">
      <c r="A229" s="845"/>
      <c r="B229" s="849" t="s">
        <v>1352</v>
      </c>
      <c r="C229" s="850">
        <v>3.1555490349504436</v>
      </c>
      <c r="D229" s="848">
        <v>4.7539707256306443</v>
      </c>
      <c r="E229" s="850" t="s">
        <v>286</v>
      </c>
      <c r="F229" s="848">
        <v>1.0169491525423728</v>
      </c>
      <c r="G229" s="850" t="s">
        <v>286</v>
      </c>
      <c r="H229" s="848" t="s">
        <v>286</v>
      </c>
    </row>
    <row r="230" spans="1:8" s="814" customFormat="1" ht="21.2" customHeight="1" thickBot="1">
      <c r="A230" s="845"/>
      <c r="B230" s="849" t="s">
        <v>1353</v>
      </c>
      <c r="C230" s="850">
        <v>2.8101797327052078</v>
      </c>
      <c r="D230" s="848">
        <v>6.4390495867768598</v>
      </c>
      <c r="E230" s="850" t="s">
        <v>286</v>
      </c>
      <c r="F230" s="848">
        <v>1.1934604904632153</v>
      </c>
      <c r="G230" s="850">
        <v>1.0630744849445324</v>
      </c>
      <c r="H230" s="848" t="s">
        <v>286</v>
      </c>
    </row>
    <row r="231" spans="1:8" s="814" customFormat="1" ht="21.2" customHeight="1" thickBot="1">
      <c r="A231" s="845"/>
      <c r="B231" s="846" t="s">
        <v>729</v>
      </c>
      <c r="C231" s="850">
        <v>3.2125107934375898</v>
      </c>
      <c r="D231" s="848">
        <v>6.0569593745637302</v>
      </c>
      <c r="E231" s="850" t="s">
        <v>286</v>
      </c>
      <c r="F231" s="848" t="s">
        <v>286</v>
      </c>
      <c r="G231" s="850" t="s">
        <v>286</v>
      </c>
      <c r="H231" s="848" t="s">
        <v>286</v>
      </c>
    </row>
    <row r="232" spans="1:8" s="814" customFormat="1" ht="21.2" customHeight="1" thickBot="1">
      <c r="A232" s="845"/>
      <c r="B232" s="849" t="s">
        <v>1354</v>
      </c>
      <c r="C232" s="850">
        <v>2.9106534781903681</v>
      </c>
      <c r="D232" s="848">
        <v>3.2628921193573066</v>
      </c>
      <c r="E232" s="850" t="s">
        <v>286</v>
      </c>
      <c r="F232" s="848" t="s">
        <v>286</v>
      </c>
      <c r="G232" s="850" t="s">
        <v>286</v>
      </c>
      <c r="H232" s="848" t="s">
        <v>286</v>
      </c>
    </row>
    <row r="233" spans="1:8" s="814" customFormat="1" ht="21.2" customHeight="1" thickBot="1">
      <c r="A233" s="845"/>
      <c r="B233" s="849" t="s">
        <v>731</v>
      </c>
      <c r="C233" s="850">
        <v>2.8048170550632219</v>
      </c>
      <c r="D233" s="848">
        <v>4.9146811890174726</v>
      </c>
      <c r="E233" s="850" t="s">
        <v>286</v>
      </c>
      <c r="F233" s="848" t="s">
        <v>286</v>
      </c>
      <c r="G233" s="850" t="s">
        <v>286</v>
      </c>
      <c r="H233" s="848" t="s">
        <v>286</v>
      </c>
    </row>
    <row r="234" spans="1:8" s="814" customFormat="1" ht="21.2" customHeight="1" thickBot="1">
      <c r="A234" s="845"/>
      <c r="B234" s="849" t="s">
        <v>1355</v>
      </c>
      <c r="C234" s="850">
        <v>2.6888018037363111</v>
      </c>
      <c r="D234" s="848">
        <v>4.5541525012141815</v>
      </c>
      <c r="E234" s="850" t="s">
        <v>286</v>
      </c>
      <c r="F234" s="848" t="s">
        <v>286</v>
      </c>
      <c r="G234" s="850" t="s">
        <v>286</v>
      </c>
      <c r="H234" s="848" t="s">
        <v>286</v>
      </c>
    </row>
    <row r="235" spans="1:8" s="814" customFormat="1" ht="21.2" customHeight="1" thickBot="1">
      <c r="A235" s="845"/>
      <c r="B235" s="849" t="s">
        <v>733</v>
      </c>
      <c r="C235" s="850">
        <v>3.2523843772475689</v>
      </c>
      <c r="D235" s="848">
        <v>5.0435161669383266</v>
      </c>
      <c r="E235" s="850" t="s">
        <v>286</v>
      </c>
      <c r="F235" s="848">
        <v>1.2496537573736857</v>
      </c>
      <c r="G235" s="850">
        <v>1.0307802433786686</v>
      </c>
      <c r="H235" s="848" t="s">
        <v>286</v>
      </c>
    </row>
    <row r="236" spans="1:8" s="814" customFormat="1" ht="21.2" customHeight="1" thickBot="1">
      <c r="A236" s="845"/>
      <c r="B236" s="849" t="s">
        <v>734</v>
      </c>
      <c r="C236" s="850">
        <v>3.1852145476166882</v>
      </c>
      <c r="D236" s="848">
        <v>6.3879079227142457</v>
      </c>
      <c r="E236" s="850" t="s">
        <v>286</v>
      </c>
      <c r="F236" s="848">
        <v>1.5182673038384462</v>
      </c>
      <c r="G236" s="850" t="s">
        <v>286</v>
      </c>
      <c r="H236" s="848">
        <v>1.9507258598879587</v>
      </c>
    </row>
    <row r="237" spans="1:8" s="814" customFormat="1" ht="21.2" customHeight="1" thickBot="1">
      <c r="A237" s="851"/>
      <c r="B237" s="849" t="s">
        <v>1181</v>
      </c>
      <c r="C237" s="850">
        <v>3.3391791241878401</v>
      </c>
      <c r="D237" s="848">
        <v>10.233008075370121</v>
      </c>
      <c r="E237" s="850" t="s">
        <v>286</v>
      </c>
      <c r="F237" s="848">
        <v>1.9190325972660358</v>
      </c>
      <c r="G237" s="850" t="s">
        <v>286</v>
      </c>
      <c r="H237" s="848" t="s">
        <v>286</v>
      </c>
    </row>
    <row r="238" spans="1:8" s="814" customFormat="1" ht="21.2" customHeight="1" thickBot="1">
      <c r="A238" s="852" t="s">
        <v>128</v>
      </c>
      <c r="B238" s="849" t="s">
        <v>1356</v>
      </c>
      <c r="C238" s="850">
        <v>3.7602110848376493</v>
      </c>
      <c r="D238" s="848">
        <v>4.3314078629475068</v>
      </c>
      <c r="E238" s="850">
        <v>1.0585365853658537</v>
      </c>
      <c r="F238" s="848">
        <v>1.4201046524045136</v>
      </c>
      <c r="G238" s="850">
        <v>1.3007376185458377</v>
      </c>
      <c r="H238" s="848">
        <v>2.7192576983209844</v>
      </c>
    </row>
    <row r="239" spans="1:8" s="814" customFormat="1" ht="21.2" customHeight="1" thickBot="1">
      <c r="A239" s="845"/>
      <c r="B239" s="849" t="s">
        <v>1357</v>
      </c>
      <c r="C239" s="850">
        <v>3.462964069173561</v>
      </c>
      <c r="D239" s="848">
        <v>2.9041609822646657</v>
      </c>
      <c r="E239" s="850">
        <v>1.0514165792235046</v>
      </c>
      <c r="F239" s="848">
        <v>1.4241903671184069</v>
      </c>
      <c r="G239" s="850">
        <v>1.0944386149003147</v>
      </c>
      <c r="H239" s="848">
        <v>1.8718377793089871</v>
      </c>
    </row>
    <row r="240" spans="1:8" s="814" customFormat="1" ht="21.2" customHeight="1" thickBot="1">
      <c r="A240" s="845"/>
      <c r="B240" s="849" t="s">
        <v>1358</v>
      </c>
      <c r="C240" s="850">
        <v>2.7710861160578353</v>
      </c>
      <c r="D240" s="848">
        <v>6.9990041493775932</v>
      </c>
      <c r="E240" s="850" t="s">
        <v>286</v>
      </c>
      <c r="F240" s="848" t="s">
        <v>286</v>
      </c>
      <c r="G240" s="850" t="s">
        <v>286</v>
      </c>
      <c r="H240" s="848" t="s">
        <v>286</v>
      </c>
    </row>
    <row r="241" spans="1:8" s="814" customFormat="1" ht="21.2" customHeight="1" thickBot="1">
      <c r="A241" s="845"/>
      <c r="B241" s="849" t="s">
        <v>1359</v>
      </c>
      <c r="C241" s="850">
        <v>3.0164642375168693</v>
      </c>
      <c r="D241" s="848">
        <v>4.3494437577255871</v>
      </c>
      <c r="E241" s="850" t="s">
        <v>286</v>
      </c>
      <c r="F241" s="848">
        <v>1.0911091549295775</v>
      </c>
      <c r="G241" s="850" t="s">
        <v>286</v>
      </c>
      <c r="H241" s="848" t="s">
        <v>286</v>
      </c>
    </row>
    <row r="242" spans="1:8" s="814" customFormat="1" ht="21.2" customHeight="1" thickBot="1">
      <c r="A242" s="845"/>
      <c r="B242" s="849" t="s">
        <v>1360</v>
      </c>
      <c r="C242" s="850">
        <v>3.3866956792042275</v>
      </c>
      <c r="D242" s="848" t="s">
        <v>286</v>
      </c>
      <c r="E242" s="850" t="s">
        <v>286</v>
      </c>
      <c r="F242" s="848">
        <v>1</v>
      </c>
      <c r="G242" s="850" t="s">
        <v>286</v>
      </c>
      <c r="H242" s="848" t="s">
        <v>286</v>
      </c>
    </row>
    <row r="243" spans="1:8" s="814" customFormat="1" ht="21.2" customHeight="1" thickBot="1">
      <c r="A243" s="845"/>
      <c r="B243" s="849" t="s">
        <v>1361</v>
      </c>
      <c r="C243" s="850">
        <v>2.8376476990049753</v>
      </c>
      <c r="D243" s="848">
        <v>4.0294369819948557</v>
      </c>
      <c r="E243" s="850" t="s">
        <v>286</v>
      </c>
      <c r="F243" s="848">
        <v>1.0297069450020073</v>
      </c>
      <c r="G243" s="850" t="s">
        <v>286</v>
      </c>
      <c r="H243" s="848" t="s">
        <v>286</v>
      </c>
    </row>
    <row r="244" spans="1:8" s="814" customFormat="1" ht="21.2" customHeight="1" thickBot="1">
      <c r="A244" s="845"/>
      <c r="B244" s="849" t="s">
        <v>1362</v>
      </c>
      <c r="C244" s="850">
        <v>3.2239258822423356</v>
      </c>
      <c r="D244" s="848">
        <v>4.1691500524658975</v>
      </c>
      <c r="E244" s="850" t="s">
        <v>286</v>
      </c>
      <c r="F244" s="848" t="s">
        <v>286</v>
      </c>
      <c r="G244" s="850" t="s">
        <v>286</v>
      </c>
      <c r="H244" s="848" t="s">
        <v>286</v>
      </c>
    </row>
    <row r="245" spans="1:8" s="814" customFormat="1" ht="21.2" customHeight="1" thickBot="1">
      <c r="A245" s="845"/>
      <c r="B245" s="849" t="s">
        <v>1363</v>
      </c>
      <c r="C245" s="850">
        <v>2.9511764835601033</v>
      </c>
      <c r="D245" s="848">
        <v>6.5317460317460316</v>
      </c>
      <c r="E245" s="850" t="s">
        <v>286</v>
      </c>
      <c r="F245" s="848" t="s">
        <v>286</v>
      </c>
      <c r="G245" s="850" t="s">
        <v>286</v>
      </c>
      <c r="H245" s="848" t="s">
        <v>286</v>
      </c>
    </row>
    <row r="246" spans="1:8" s="814" customFormat="1" ht="21.2" customHeight="1" thickBot="1">
      <c r="A246" s="845"/>
      <c r="B246" s="849" t="s">
        <v>1364</v>
      </c>
      <c r="C246" s="850">
        <v>3.2047238244471763</v>
      </c>
      <c r="D246" s="848">
        <v>5.5212172184417767</v>
      </c>
      <c r="E246" s="850" t="s">
        <v>286</v>
      </c>
      <c r="F246" s="848">
        <v>1.3433162892622352</v>
      </c>
      <c r="G246" s="850" t="s">
        <v>286</v>
      </c>
      <c r="H246" s="848" t="s">
        <v>286</v>
      </c>
    </row>
    <row r="247" spans="1:8" s="814" customFormat="1" ht="21.2" customHeight="1" thickBot="1">
      <c r="A247" s="851"/>
      <c r="B247" s="849" t="s">
        <v>745</v>
      </c>
      <c r="C247" s="850">
        <v>3.6490074060052526</v>
      </c>
      <c r="D247" s="848">
        <v>4.8934162556294227</v>
      </c>
      <c r="E247" s="850" t="s">
        <v>286</v>
      </c>
      <c r="F247" s="848" t="s">
        <v>286</v>
      </c>
      <c r="G247" s="850" t="s">
        <v>286</v>
      </c>
      <c r="H247" s="848" t="s">
        <v>286</v>
      </c>
    </row>
    <row r="248" spans="1:8" s="814" customFormat="1" ht="21.2" customHeight="1" thickBot="1">
      <c r="A248" s="852" t="s">
        <v>22</v>
      </c>
      <c r="B248" s="849" t="s">
        <v>1365</v>
      </c>
      <c r="C248" s="850">
        <v>3.1348594928032898</v>
      </c>
      <c r="D248" s="848">
        <v>4.4435043078158296</v>
      </c>
      <c r="E248" s="850">
        <v>1.0763430725730443</v>
      </c>
      <c r="F248" s="848">
        <v>1.263769932455957</v>
      </c>
      <c r="G248" s="850">
        <v>1.2515378443434073</v>
      </c>
      <c r="H248" s="848">
        <v>1.3375928677563149</v>
      </c>
    </row>
    <row r="249" spans="1:8" s="814" customFormat="1" ht="21.2" customHeight="1" thickBot="1">
      <c r="A249" s="845"/>
      <c r="B249" s="849" t="s">
        <v>747</v>
      </c>
      <c r="C249" s="850">
        <v>3.5435228085038788</v>
      </c>
      <c r="D249" s="848">
        <v>4.7558798921632421</v>
      </c>
      <c r="E249" s="850" t="s">
        <v>286</v>
      </c>
      <c r="F249" s="848">
        <v>1.1323485526708446</v>
      </c>
      <c r="G249" s="850" t="s">
        <v>286</v>
      </c>
      <c r="H249" s="848" t="s">
        <v>286</v>
      </c>
    </row>
    <row r="250" spans="1:8" s="814" customFormat="1" ht="21.2" customHeight="1" thickBot="1">
      <c r="A250" s="845"/>
      <c r="B250" s="849" t="s">
        <v>748</v>
      </c>
      <c r="C250" s="850">
        <v>3.3503520420041908</v>
      </c>
      <c r="D250" s="848">
        <v>5.4400321484674681</v>
      </c>
      <c r="E250" s="850" t="s">
        <v>286</v>
      </c>
      <c r="F250" s="848">
        <v>1.2073562479922904</v>
      </c>
      <c r="G250" s="850">
        <v>1.0687727145652781</v>
      </c>
      <c r="H250" s="848" t="s">
        <v>286</v>
      </c>
    </row>
    <row r="251" spans="1:8" s="814" customFormat="1" ht="21.2" customHeight="1" thickBot="1">
      <c r="A251" s="851"/>
      <c r="B251" s="849" t="s">
        <v>749</v>
      </c>
      <c r="C251" s="850">
        <v>3.1812527648111346</v>
      </c>
      <c r="D251" s="848">
        <v>4.9033281904342072</v>
      </c>
      <c r="E251" s="850" t="s">
        <v>286</v>
      </c>
      <c r="F251" s="848">
        <v>1.1873593398349587</v>
      </c>
      <c r="G251" s="850" t="s">
        <v>286</v>
      </c>
      <c r="H251" s="848" t="s">
        <v>286</v>
      </c>
    </row>
    <row r="252" spans="1:8" s="814" customFormat="1" ht="24.6" customHeight="1" thickBot="1">
      <c r="A252" s="852" t="s">
        <v>477</v>
      </c>
      <c r="B252" s="846" t="s">
        <v>1366</v>
      </c>
      <c r="C252" s="850">
        <v>3.6843299264495175</v>
      </c>
      <c r="D252" s="848">
        <v>7.2166887856668875</v>
      </c>
      <c r="E252" s="850" t="s">
        <v>286</v>
      </c>
      <c r="F252" s="848">
        <v>1.2559878127909272</v>
      </c>
      <c r="G252" s="850">
        <v>1.0803212851405624</v>
      </c>
      <c r="H252" s="848" t="s">
        <v>286</v>
      </c>
    </row>
    <row r="253" spans="1:8" s="814" customFormat="1" ht="24.6" customHeight="1" thickBot="1">
      <c r="A253" s="845"/>
      <c r="B253" s="849" t="s">
        <v>752</v>
      </c>
      <c r="C253" s="850">
        <v>3.8447738627399421</v>
      </c>
      <c r="D253" s="848">
        <v>8.5267006698211762</v>
      </c>
      <c r="E253" s="850" t="s">
        <v>286</v>
      </c>
      <c r="F253" s="848">
        <v>1.6847555923777962</v>
      </c>
      <c r="G253" s="850">
        <v>1.4704724409448819</v>
      </c>
      <c r="H253" s="848">
        <v>1.5633375877472877</v>
      </c>
    </row>
    <row r="254" spans="1:8" s="814" customFormat="1" ht="24.6" customHeight="1" thickBot="1">
      <c r="A254" s="845"/>
      <c r="B254" s="849" t="s">
        <v>1367</v>
      </c>
      <c r="C254" s="850">
        <v>3.8120136212730982</v>
      </c>
      <c r="D254" s="848">
        <v>6.9497638471446974</v>
      </c>
      <c r="E254" s="850" t="s">
        <v>286</v>
      </c>
      <c r="F254" s="848">
        <v>1.437044172285675</v>
      </c>
      <c r="G254" s="850" t="s">
        <v>286</v>
      </c>
      <c r="H254" s="848" t="s">
        <v>286</v>
      </c>
    </row>
    <row r="255" spans="1:8" s="814" customFormat="1" ht="24.6" customHeight="1" thickBot="1">
      <c r="A255" s="851"/>
      <c r="B255" s="849" t="s">
        <v>1368</v>
      </c>
      <c r="C255" s="850">
        <v>3.1820632863771268</v>
      </c>
      <c r="D255" s="848">
        <v>5.0764119601328908</v>
      </c>
      <c r="E255" s="850" t="s">
        <v>286</v>
      </c>
      <c r="F255" s="848" t="s">
        <v>286</v>
      </c>
      <c r="G255" s="850" t="s">
        <v>286</v>
      </c>
      <c r="H255" s="848" t="s">
        <v>286</v>
      </c>
    </row>
    <row r="256" spans="1:8" s="814" customFormat="1" ht="24.6" customHeight="1" thickBot="1">
      <c r="A256" s="852" t="s">
        <v>129</v>
      </c>
      <c r="B256" s="849" t="s">
        <v>1369</v>
      </c>
      <c r="C256" s="850">
        <v>3.2801686778094012</v>
      </c>
      <c r="D256" s="848">
        <v>5.868695228821811</v>
      </c>
      <c r="E256" s="850">
        <v>1.8</v>
      </c>
      <c r="F256" s="848">
        <v>1.3488845691011755</v>
      </c>
      <c r="G256" s="850">
        <v>1.1904761904761905</v>
      </c>
      <c r="H256" s="848">
        <v>1.6937113066145324</v>
      </c>
    </row>
    <row r="257" spans="1:8" s="814" customFormat="1" ht="24.6" customHeight="1" thickBot="1">
      <c r="A257" s="845"/>
      <c r="B257" s="849" t="s">
        <v>1370</v>
      </c>
      <c r="C257" s="850">
        <v>3.3732631768483601</v>
      </c>
      <c r="D257" s="848">
        <v>4.1551630064111311</v>
      </c>
      <c r="E257" s="850" t="s">
        <v>286</v>
      </c>
      <c r="F257" s="848">
        <v>1.1522533495736906</v>
      </c>
      <c r="G257" s="850">
        <v>1.1279069767441861</v>
      </c>
      <c r="H257" s="848" t="s">
        <v>286</v>
      </c>
    </row>
    <row r="258" spans="1:8" s="814" customFormat="1" ht="24.6" customHeight="1" thickBot="1">
      <c r="A258" s="845"/>
      <c r="B258" s="849" t="s">
        <v>757</v>
      </c>
      <c r="C258" s="850">
        <v>3.3802708788209608</v>
      </c>
      <c r="D258" s="848">
        <v>5.1222956458767088</v>
      </c>
      <c r="E258" s="850" t="s">
        <v>286</v>
      </c>
      <c r="F258" s="848">
        <v>1.0707039655702428</v>
      </c>
      <c r="G258" s="850" t="s">
        <v>286</v>
      </c>
      <c r="H258" s="848" t="s">
        <v>286</v>
      </c>
    </row>
    <row r="259" spans="1:8" s="814" customFormat="1" ht="24.6" customHeight="1" thickBot="1">
      <c r="A259" s="845"/>
      <c r="B259" s="849" t="s">
        <v>1371</v>
      </c>
      <c r="C259" s="850">
        <v>2.9920486065248975</v>
      </c>
      <c r="D259" s="848">
        <v>4.7182751540041066</v>
      </c>
      <c r="E259" s="850" t="s">
        <v>286</v>
      </c>
      <c r="F259" s="848">
        <v>1.1157480314960631</v>
      </c>
      <c r="G259" s="850" t="s">
        <v>286</v>
      </c>
      <c r="H259" s="848" t="s">
        <v>286</v>
      </c>
    </row>
    <row r="260" spans="1:8" s="814" customFormat="1" ht="24.6" customHeight="1" thickBot="1">
      <c r="A260" s="845"/>
      <c r="B260" s="849" t="s">
        <v>1372</v>
      </c>
      <c r="C260" s="850">
        <v>3.3879561007606984</v>
      </c>
      <c r="D260" s="848">
        <v>5.2458149779735681</v>
      </c>
      <c r="E260" s="850" t="s">
        <v>286</v>
      </c>
      <c r="F260" s="848">
        <v>1.1601200218221495</v>
      </c>
      <c r="G260" s="850" t="s">
        <v>286</v>
      </c>
      <c r="H260" s="848" t="s">
        <v>286</v>
      </c>
    </row>
    <row r="261" spans="1:8" s="814" customFormat="1" ht="24.6" customHeight="1" thickBot="1">
      <c r="A261" s="845"/>
      <c r="B261" s="849" t="s">
        <v>1373</v>
      </c>
      <c r="C261" s="850">
        <v>2.9669231434252614</v>
      </c>
      <c r="D261" s="848">
        <v>5.599018733273863</v>
      </c>
      <c r="E261" s="850" t="s">
        <v>286</v>
      </c>
      <c r="F261" s="848" t="s">
        <v>286</v>
      </c>
      <c r="G261" s="850" t="s">
        <v>286</v>
      </c>
      <c r="H261" s="848" t="s">
        <v>286</v>
      </c>
    </row>
    <row r="262" spans="1:8" s="814" customFormat="1" ht="24.6" customHeight="1" thickBot="1">
      <c r="A262" s="845"/>
      <c r="B262" s="849" t="s">
        <v>761</v>
      </c>
      <c r="C262" s="850">
        <v>2.7407854749474012</v>
      </c>
      <c r="D262" s="848">
        <v>4.8290375518872475</v>
      </c>
      <c r="E262" s="850" t="s">
        <v>286</v>
      </c>
      <c r="F262" s="848" t="s">
        <v>286</v>
      </c>
      <c r="G262" s="850" t="s">
        <v>286</v>
      </c>
      <c r="H262" s="848" t="s">
        <v>286</v>
      </c>
    </row>
    <row r="263" spans="1:8" s="814" customFormat="1" ht="24.6" customHeight="1" thickBot="1">
      <c r="A263" s="851"/>
      <c r="B263" s="849" t="s">
        <v>762</v>
      </c>
      <c r="C263" s="850">
        <v>3.4174553101997898</v>
      </c>
      <c r="D263" s="848">
        <v>6.3473062953995161</v>
      </c>
      <c r="E263" s="850" t="s">
        <v>286</v>
      </c>
      <c r="F263" s="848" t="s">
        <v>286</v>
      </c>
      <c r="G263" s="850" t="s">
        <v>286</v>
      </c>
      <c r="H263" s="848" t="s">
        <v>286</v>
      </c>
    </row>
    <row r="264" spans="1:8" s="814" customFormat="1" ht="24.6" customHeight="1" thickBot="1">
      <c r="A264" s="852" t="s">
        <v>130</v>
      </c>
      <c r="B264" s="849" t="s">
        <v>1374</v>
      </c>
      <c r="C264" s="850">
        <v>2.5577280557475013</v>
      </c>
      <c r="D264" s="848">
        <v>6.0874790745589564</v>
      </c>
      <c r="E264" s="850" t="s">
        <v>286</v>
      </c>
      <c r="F264" s="848">
        <v>1.2313678749211245</v>
      </c>
      <c r="G264" s="850">
        <v>1.0838463171301209</v>
      </c>
      <c r="H264" s="848">
        <v>1.4836753731343284</v>
      </c>
    </row>
    <row r="265" spans="1:8" s="814" customFormat="1" ht="24.6" customHeight="1" thickBot="1">
      <c r="A265" s="845"/>
      <c r="B265" s="846" t="s">
        <v>1375</v>
      </c>
      <c r="C265" s="850">
        <v>3.2808927749654857</v>
      </c>
      <c r="D265" s="848">
        <v>5.4035813342416423</v>
      </c>
      <c r="E265" s="850">
        <v>1.0774818401937045</v>
      </c>
      <c r="F265" s="848">
        <v>1.2006933383303664</v>
      </c>
      <c r="G265" s="850">
        <v>1.1401869158878504</v>
      </c>
      <c r="H265" s="848">
        <v>1.5179743669896844</v>
      </c>
    </row>
    <row r="266" spans="1:8" s="814" customFormat="1" ht="24.6" customHeight="1" thickBot="1">
      <c r="A266" s="845"/>
      <c r="B266" s="849" t="s">
        <v>1376</v>
      </c>
      <c r="C266" s="850">
        <v>3.2845286604574717</v>
      </c>
      <c r="D266" s="848">
        <v>5.0361111498403579</v>
      </c>
      <c r="E266" s="850">
        <v>1.0210696920583469</v>
      </c>
      <c r="F266" s="848">
        <v>1.2119158964539529</v>
      </c>
      <c r="G266" s="850">
        <v>1.1649502840909092</v>
      </c>
      <c r="H266" s="848">
        <v>2.2335440110991214</v>
      </c>
    </row>
    <row r="267" spans="1:8" s="814" customFormat="1" ht="24.6" customHeight="1" thickBot="1">
      <c r="A267" s="845"/>
      <c r="B267" s="849" t="s">
        <v>1377</v>
      </c>
      <c r="C267" s="850">
        <v>3.4408018759483197</v>
      </c>
      <c r="D267" s="848">
        <v>6.1775847089487401</v>
      </c>
      <c r="E267" s="850" t="s">
        <v>286</v>
      </c>
      <c r="F267" s="848">
        <v>1.3314548111041535</v>
      </c>
      <c r="G267" s="850" t="s">
        <v>286</v>
      </c>
      <c r="H267" s="848" t="s">
        <v>286</v>
      </c>
    </row>
    <row r="268" spans="1:8" s="814" customFormat="1" ht="24.6" customHeight="1" thickBot="1">
      <c r="A268" s="845"/>
      <c r="B268" s="849" t="s">
        <v>1378</v>
      </c>
      <c r="C268" s="850">
        <v>3.0216819175641754</v>
      </c>
      <c r="D268" s="848">
        <v>3.5222871195819243</v>
      </c>
      <c r="E268" s="850" t="s">
        <v>286</v>
      </c>
      <c r="F268" s="848">
        <v>1</v>
      </c>
      <c r="G268" s="850" t="s">
        <v>286</v>
      </c>
      <c r="H268" s="848" t="s">
        <v>286</v>
      </c>
    </row>
    <row r="269" spans="1:8" s="814" customFormat="1" ht="24.6" customHeight="1" thickBot="1">
      <c r="A269" s="845"/>
      <c r="B269" s="849" t="s">
        <v>1379</v>
      </c>
      <c r="C269" s="850">
        <v>3.1860007409465592</v>
      </c>
      <c r="D269" s="848">
        <v>5.9467689446768945</v>
      </c>
      <c r="E269" s="850" t="s">
        <v>286</v>
      </c>
      <c r="F269" s="848">
        <v>1</v>
      </c>
      <c r="G269" s="850" t="s">
        <v>286</v>
      </c>
      <c r="H269" s="848" t="s">
        <v>286</v>
      </c>
    </row>
    <row r="270" spans="1:8" s="814" customFormat="1" ht="24.6" customHeight="1" thickBot="1">
      <c r="A270" s="845"/>
      <c r="B270" s="849" t="s">
        <v>1380</v>
      </c>
      <c r="C270" s="850">
        <v>3.4263792473511145</v>
      </c>
      <c r="D270" s="848">
        <v>4.2231520223152019</v>
      </c>
      <c r="E270" s="850" t="s">
        <v>286</v>
      </c>
      <c r="F270" s="848" t="s">
        <v>286</v>
      </c>
      <c r="G270" s="850" t="s">
        <v>286</v>
      </c>
      <c r="H270" s="848" t="s">
        <v>286</v>
      </c>
    </row>
    <row r="271" spans="1:8" s="814" customFormat="1" ht="24.6" customHeight="1" thickBot="1">
      <c r="A271" s="845"/>
      <c r="B271" s="849" t="s">
        <v>1381</v>
      </c>
      <c r="C271" s="850">
        <v>3.3286132578121248</v>
      </c>
      <c r="D271" s="848">
        <v>6.2703877005347595</v>
      </c>
      <c r="E271" s="850" t="s">
        <v>286</v>
      </c>
      <c r="F271" s="848" t="s">
        <v>286</v>
      </c>
      <c r="G271" s="850" t="s">
        <v>286</v>
      </c>
      <c r="H271" s="848" t="s">
        <v>286</v>
      </c>
    </row>
    <row r="272" spans="1:8" s="814" customFormat="1" ht="24.6" customHeight="1" thickBot="1">
      <c r="A272" s="845"/>
      <c r="B272" s="849" t="s">
        <v>1382</v>
      </c>
      <c r="C272" s="850">
        <v>3.1698690984958104</v>
      </c>
      <c r="D272" s="848" t="s">
        <v>286</v>
      </c>
      <c r="E272" s="850" t="s">
        <v>286</v>
      </c>
      <c r="F272" s="848" t="s">
        <v>286</v>
      </c>
      <c r="G272" s="850" t="s">
        <v>286</v>
      </c>
      <c r="H272" s="848" t="s">
        <v>286</v>
      </c>
    </row>
    <row r="273" spans="1:8" s="814" customFormat="1" ht="24.6" customHeight="1" thickBot="1">
      <c r="A273" s="845"/>
      <c r="B273" s="849" t="s">
        <v>1383</v>
      </c>
      <c r="C273" s="850">
        <v>3.4992880323200213</v>
      </c>
      <c r="D273" s="848">
        <v>5.2874050521109348</v>
      </c>
      <c r="E273" s="850" t="s">
        <v>286</v>
      </c>
      <c r="F273" s="848">
        <v>1.2106227106227105</v>
      </c>
      <c r="G273" s="850" t="s">
        <v>286</v>
      </c>
      <c r="H273" s="848" t="s">
        <v>286</v>
      </c>
    </row>
    <row r="274" spans="1:8" s="814" customFormat="1" ht="24.6" customHeight="1" thickBot="1">
      <c r="A274" s="845"/>
      <c r="B274" s="849" t="s">
        <v>1384</v>
      </c>
      <c r="C274" s="850">
        <v>3.2898513867917032</v>
      </c>
      <c r="D274" s="848">
        <v>6.6474096161013794</v>
      </c>
      <c r="E274" s="850" t="s">
        <v>286</v>
      </c>
      <c r="F274" s="848" t="s">
        <v>286</v>
      </c>
      <c r="G274" s="850" t="s">
        <v>286</v>
      </c>
      <c r="H274" s="848" t="s">
        <v>286</v>
      </c>
    </row>
    <row r="275" spans="1:8" s="814" customFormat="1" ht="24.6" customHeight="1" thickBot="1">
      <c r="A275" s="845"/>
      <c r="B275" s="849" t="s">
        <v>774</v>
      </c>
      <c r="C275" s="850">
        <v>4.0029954490507</v>
      </c>
      <c r="D275" s="848">
        <v>5.6285803562128942</v>
      </c>
      <c r="E275" s="850">
        <v>1.9873417721518987</v>
      </c>
      <c r="F275" s="848">
        <v>1.1603209565764632</v>
      </c>
      <c r="G275" s="850">
        <v>1.2423362374959663</v>
      </c>
      <c r="H275" s="848" t="s">
        <v>286</v>
      </c>
    </row>
    <row r="276" spans="1:8" s="814" customFormat="1" ht="24.6" customHeight="1" thickBot="1">
      <c r="A276" s="845"/>
      <c r="B276" s="849" t="s">
        <v>1385</v>
      </c>
      <c r="C276" s="850">
        <v>3.6094994097405371</v>
      </c>
      <c r="D276" s="848">
        <v>4.8849422532142075</v>
      </c>
      <c r="E276" s="850" t="s">
        <v>286</v>
      </c>
      <c r="F276" s="848" t="s">
        <v>286</v>
      </c>
      <c r="G276" s="850" t="s">
        <v>286</v>
      </c>
      <c r="H276" s="848" t="s">
        <v>286</v>
      </c>
    </row>
    <row r="277" spans="1:8" s="814" customFormat="1" ht="24.6" customHeight="1" thickBot="1">
      <c r="A277" s="845"/>
      <c r="B277" s="849" t="s">
        <v>1386</v>
      </c>
      <c r="C277" s="850">
        <v>3.7184826721251345</v>
      </c>
      <c r="D277" s="848" t="s">
        <v>286</v>
      </c>
      <c r="E277" s="850" t="s">
        <v>286</v>
      </c>
      <c r="F277" s="848" t="s">
        <v>286</v>
      </c>
      <c r="G277" s="850" t="s">
        <v>286</v>
      </c>
      <c r="H277" s="848" t="s">
        <v>286</v>
      </c>
    </row>
    <row r="278" spans="1:8" s="814" customFormat="1" ht="24.6" customHeight="1" thickBot="1">
      <c r="A278" s="845"/>
      <c r="B278" s="849" t="s">
        <v>1387</v>
      </c>
      <c r="C278" s="850">
        <v>3.3753161784447552</v>
      </c>
      <c r="D278" s="848">
        <v>5.5708769994484282</v>
      </c>
      <c r="E278" s="850" t="s">
        <v>286</v>
      </c>
      <c r="F278" s="848" t="s">
        <v>286</v>
      </c>
      <c r="G278" s="850" t="s">
        <v>286</v>
      </c>
      <c r="H278" s="848" t="s">
        <v>286</v>
      </c>
    </row>
    <row r="279" spans="1:8" s="814" customFormat="1" ht="24.6" customHeight="1" thickBot="1">
      <c r="A279" s="845"/>
      <c r="B279" s="849" t="s">
        <v>1388</v>
      </c>
      <c r="C279" s="850">
        <v>3.8291880029261156</v>
      </c>
      <c r="D279" s="848" t="s">
        <v>286</v>
      </c>
      <c r="E279" s="850" t="s">
        <v>286</v>
      </c>
      <c r="F279" s="848" t="s">
        <v>286</v>
      </c>
      <c r="G279" s="850" t="s">
        <v>286</v>
      </c>
      <c r="H279" s="848" t="s">
        <v>286</v>
      </c>
    </row>
    <row r="280" spans="1:8" s="814" customFormat="1" ht="24.6" customHeight="1" thickBot="1">
      <c r="A280" s="851"/>
      <c r="B280" s="849" t="s">
        <v>1389</v>
      </c>
      <c r="C280" s="850">
        <v>3.4908020245279348</v>
      </c>
      <c r="D280" s="848">
        <v>4.5102827763496141</v>
      </c>
      <c r="E280" s="850" t="s">
        <v>286</v>
      </c>
      <c r="F280" s="848" t="s">
        <v>286</v>
      </c>
      <c r="G280" s="850" t="s">
        <v>286</v>
      </c>
      <c r="H280" s="848" t="s">
        <v>286</v>
      </c>
    </row>
    <row r="281" spans="1:8" s="814" customFormat="1" ht="24.6" customHeight="1" thickBot="1">
      <c r="A281" s="852" t="s">
        <v>131</v>
      </c>
      <c r="B281" s="849" t="s">
        <v>1390</v>
      </c>
      <c r="C281" s="850">
        <v>3.0889016320326226</v>
      </c>
      <c r="D281" s="848">
        <v>5.7377629449838183</v>
      </c>
      <c r="E281" s="850">
        <v>2.0157068062827226</v>
      </c>
      <c r="F281" s="848">
        <v>1.2587714563316421</v>
      </c>
      <c r="G281" s="850">
        <v>1.1793514228987425</v>
      </c>
      <c r="H281" s="848">
        <v>1.5996925068781356</v>
      </c>
    </row>
    <row r="282" spans="1:8" s="814" customFormat="1" ht="24.6" customHeight="1" thickBot="1">
      <c r="A282" s="845"/>
      <c r="B282" s="849" t="s">
        <v>1391</v>
      </c>
      <c r="C282" s="850">
        <v>3.2045739957903674</v>
      </c>
      <c r="D282" s="848">
        <v>4.7294184965310064</v>
      </c>
      <c r="E282" s="850">
        <v>2.0769230769230771</v>
      </c>
      <c r="F282" s="848">
        <v>1.0101158301158302</v>
      </c>
      <c r="G282" s="850">
        <v>1.0010960105217011</v>
      </c>
      <c r="H282" s="848">
        <v>1.6837443381982888</v>
      </c>
    </row>
    <row r="283" spans="1:8" s="814" customFormat="1" ht="24.6" customHeight="1" thickBot="1">
      <c r="A283" s="845"/>
      <c r="B283" s="849" t="s">
        <v>1392</v>
      </c>
      <c r="C283" s="850">
        <v>3.2998500214255104</v>
      </c>
      <c r="D283" s="848">
        <v>4.2841751783965298</v>
      </c>
      <c r="E283" s="850" t="s">
        <v>286</v>
      </c>
      <c r="F283" s="848">
        <v>1.2876752336448598</v>
      </c>
      <c r="G283" s="850" t="s">
        <v>286</v>
      </c>
      <c r="H283" s="848" t="s">
        <v>286</v>
      </c>
    </row>
    <row r="284" spans="1:8" s="814" customFormat="1" ht="24.6" customHeight="1" thickBot="1">
      <c r="A284" s="851"/>
      <c r="B284" s="849" t="s">
        <v>1393</v>
      </c>
      <c r="C284" s="850">
        <v>2.7528242450575711</v>
      </c>
      <c r="D284" s="848">
        <v>4.6866154468257175</v>
      </c>
      <c r="E284" s="850" t="s">
        <v>286</v>
      </c>
      <c r="F284" s="848" t="s">
        <v>286</v>
      </c>
      <c r="G284" s="850" t="s">
        <v>286</v>
      </c>
      <c r="H284" s="848" t="s">
        <v>286</v>
      </c>
    </row>
    <row r="285" spans="1:8" s="814" customFormat="1" ht="24.6" customHeight="1" thickBot="1">
      <c r="A285" s="852" t="s">
        <v>1182</v>
      </c>
      <c r="B285" s="849" t="s">
        <v>784</v>
      </c>
      <c r="C285" s="850">
        <v>2.3056247904228879</v>
      </c>
      <c r="D285" s="848">
        <v>4.4605346912794399</v>
      </c>
      <c r="E285" s="850" t="s">
        <v>286</v>
      </c>
      <c r="F285" s="848">
        <v>1.0079251656489541</v>
      </c>
      <c r="G285" s="850" t="s">
        <v>286</v>
      </c>
      <c r="H285" s="848" t="s">
        <v>286</v>
      </c>
    </row>
    <row r="286" spans="1:8" s="814" customFormat="1" ht="24.6" customHeight="1" thickBot="1">
      <c r="A286" s="845"/>
      <c r="B286" s="846" t="s">
        <v>1394</v>
      </c>
      <c r="C286" s="850">
        <v>2.8061197535192663</v>
      </c>
      <c r="D286" s="848">
        <v>6.2400632577754349</v>
      </c>
      <c r="E286" s="850" t="s">
        <v>286</v>
      </c>
      <c r="F286" s="848" t="s">
        <v>286</v>
      </c>
      <c r="G286" s="850" t="s">
        <v>286</v>
      </c>
      <c r="H286" s="848" t="s">
        <v>286</v>
      </c>
    </row>
    <row r="287" spans="1:8" s="814" customFormat="1" ht="24.6" customHeight="1" thickBot="1">
      <c r="A287" s="845"/>
      <c r="B287" s="849" t="s">
        <v>1395</v>
      </c>
      <c r="C287" s="850">
        <v>3.0287150035893755</v>
      </c>
      <c r="D287" s="848">
        <v>7.004301562146253</v>
      </c>
      <c r="E287" s="850" t="s">
        <v>286</v>
      </c>
      <c r="F287" s="848" t="s">
        <v>286</v>
      </c>
      <c r="G287" s="850" t="s">
        <v>286</v>
      </c>
      <c r="H287" s="848" t="s">
        <v>286</v>
      </c>
    </row>
    <row r="288" spans="1:8" s="814" customFormat="1" ht="24.6" customHeight="1" thickBot="1">
      <c r="A288" s="845"/>
      <c r="B288" s="849" t="s">
        <v>1396</v>
      </c>
      <c r="C288" s="850">
        <v>3.0188711911357342</v>
      </c>
      <c r="D288" s="848">
        <v>4.1332533013205284</v>
      </c>
      <c r="E288" s="850" t="s">
        <v>286</v>
      </c>
      <c r="F288" s="848" t="s">
        <v>286</v>
      </c>
      <c r="G288" s="850" t="s">
        <v>286</v>
      </c>
      <c r="H288" s="848" t="s">
        <v>286</v>
      </c>
    </row>
    <row r="289" spans="1:8" s="814" customFormat="1" ht="24.6" customHeight="1" thickBot="1">
      <c r="A289" s="845"/>
      <c r="B289" s="849" t="s">
        <v>1397</v>
      </c>
      <c r="C289" s="850">
        <v>3.3073791677436031</v>
      </c>
      <c r="D289" s="848">
        <v>4.0047505938242276</v>
      </c>
      <c r="E289" s="850" t="s">
        <v>286</v>
      </c>
      <c r="F289" s="848" t="s">
        <v>286</v>
      </c>
      <c r="G289" s="850" t="s">
        <v>286</v>
      </c>
      <c r="H289" s="848" t="s">
        <v>286</v>
      </c>
    </row>
    <row r="290" spans="1:8" s="814" customFormat="1" ht="24.6" customHeight="1" thickBot="1">
      <c r="A290" s="845"/>
      <c r="B290" s="849" t="s">
        <v>1398</v>
      </c>
      <c r="C290" s="850">
        <v>3.1816657530712926</v>
      </c>
      <c r="D290" s="848">
        <v>4.2243088158581115</v>
      </c>
      <c r="E290" s="850">
        <v>2.971023427866831</v>
      </c>
      <c r="F290" s="848">
        <v>1.2674947515745276</v>
      </c>
      <c r="G290" s="850">
        <v>1.7092846270928463</v>
      </c>
      <c r="H290" s="848" t="s">
        <v>286</v>
      </c>
    </row>
    <row r="291" spans="1:8" s="814" customFormat="1" ht="24.6" customHeight="1" thickBot="1">
      <c r="A291" s="845"/>
      <c r="B291" s="849" t="s">
        <v>1399</v>
      </c>
      <c r="C291" s="850">
        <v>3.3208961199096834</v>
      </c>
      <c r="D291" s="848">
        <v>4.767862287525209</v>
      </c>
      <c r="E291" s="850" t="s">
        <v>286</v>
      </c>
      <c r="F291" s="848">
        <v>1.0813202583114088</v>
      </c>
      <c r="G291" s="850">
        <v>1</v>
      </c>
      <c r="H291" s="848" t="s">
        <v>286</v>
      </c>
    </row>
    <row r="292" spans="1:8" s="814" customFormat="1" ht="24.6" customHeight="1" thickBot="1">
      <c r="A292" s="845"/>
      <c r="B292" s="849" t="s">
        <v>792</v>
      </c>
      <c r="C292" s="850">
        <v>3.3525151300059775</v>
      </c>
      <c r="D292" s="848">
        <v>5.3099988332749968</v>
      </c>
      <c r="E292" s="850" t="s">
        <v>286</v>
      </c>
      <c r="F292" s="848">
        <v>1.175267175572519</v>
      </c>
      <c r="G292" s="850">
        <v>1.2339254834145574</v>
      </c>
      <c r="H292" s="848">
        <v>1.7124176482331803</v>
      </c>
    </row>
    <row r="293" spans="1:8" s="814" customFormat="1" ht="24.6" customHeight="1" thickBot="1">
      <c r="A293" s="851"/>
      <c r="B293" s="849" t="s">
        <v>793</v>
      </c>
      <c r="C293" s="850">
        <v>3.6824711613387451</v>
      </c>
      <c r="D293" s="848">
        <v>5.9306516614706108</v>
      </c>
      <c r="E293" s="850" t="s">
        <v>286</v>
      </c>
      <c r="F293" s="848">
        <v>1.1372430926748476</v>
      </c>
      <c r="G293" s="850">
        <v>1.3131390593047034</v>
      </c>
      <c r="H293" s="848" t="s">
        <v>286</v>
      </c>
    </row>
    <row r="294" spans="1:8" s="814" customFormat="1" ht="24.6" customHeight="1" thickBot="1">
      <c r="A294" s="852" t="s">
        <v>132</v>
      </c>
      <c r="B294" s="846" t="s">
        <v>1400</v>
      </c>
      <c r="C294" s="850">
        <v>3.3776517276486109</v>
      </c>
      <c r="D294" s="848">
        <v>5.2008964955175223</v>
      </c>
      <c r="E294" s="850">
        <v>2.4412740544127405</v>
      </c>
      <c r="F294" s="848">
        <v>1.2462947992454865</v>
      </c>
      <c r="G294" s="850">
        <v>1.19959266802444</v>
      </c>
      <c r="H294" s="848">
        <v>3.8136256851996868</v>
      </c>
    </row>
    <row r="295" spans="1:8" s="814" customFormat="1" ht="24.6" customHeight="1" thickBot="1">
      <c r="A295" s="845"/>
      <c r="B295" s="849" t="s">
        <v>1401</v>
      </c>
      <c r="C295" s="850">
        <v>3.6148204414060849</v>
      </c>
      <c r="D295" s="848">
        <v>5.7404852521408181</v>
      </c>
      <c r="E295" s="850">
        <v>1.8220338983050848</v>
      </c>
      <c r="F295" s="848">
        <v>1.4059284664380205</v>
      </c>
      <c r="G295" s="850">
        <v>1.1808219178082191</v>
      </c>
      <c r="H295" s="848">
        <v>2.5826944140197154</v>
      </c>
    </row>
    <row r="296" spans="1:8" s="814" customFormat="1" ht="24.6" customHeight="1" thickBot="1">
      <c r="A296" s="845"/>
      <c r="B296" s="849" t="s">
        <v>1402</v>
      </c>
      <c r="C296" s="850">
        <v>3.6815801361955596</v>
      </c>
      <c r="D296" s="848">
        <v>6.34586129753915</v>
      </c>
      <c r="E296" s="850" t="s">
        <v>286</v>
      </c>
      <c r="F296" s="848" t="s">
        <v>286</v>
      </c>
      <c r="G296" s="850" t="s">
        <v>286</v>
      </c>
      <c r="H296" s="848" t="s">
        <v>286</v>
      </c>
    </row>
    <row r="297" spans="1:8" s="814" customFormat="1" ht="24.6" customHeight="1" thickBot="1">
      <c r="A297" s="845"/>
      <c r="B297" s="849" t="s">
        <v>1403</v>
      </c>
      <c r="C297" s="850">
        <v>4.0704156104537939</v>
      </c>
      <c r="D297" s="848">
        <v>5.4061124491321317</v>
      </c>
      <c r="E297" s="850" t="s">
        <v>286</v>
      </c>
      <c r="F297" s="848" t="s">
        <v>286</v>
      </c>
      <c r="G297" s="850" t="s">
        <v>286</v>
      </c>
      <c r="H297" s="848" t="s">
        <v>286</v>
      </c>
    </row>
    <row r="298" spans="1:8" s="814" customFormat="1" ht="24.6" customHeight="1" thickBot="1">
      <c r="A298" s="845"/>
      <c r="B298" s="849" t="s">
        <v>1404</v>
      </c>
      <c r="C298" s="850">
        <v>3.2240142430748286</v>
      </c>
      <c r="D298" s="848">
        <v>5.5710710051376626</v>
      </c>
      <c r="E298" s="850" t="s">
        <v>286</v>
      </c>
      <c r="F298" s="848" t="s">
        <v>286</v>
      </c>
      <c r="G298" s="850" t="s">
        <v>286</v>
      </c>
      <c r="H298" s="848" t="s">
        <v>286</v>
      </c>
    </row>
    <row r="299" spans="1:8" s="814" customFormat="1" ht="24.6" customHeight="1" thickBot="1">
      <c r="A299" s="845"/>
      <c r="B299" s="849" t="s">
        <v>1405</v>
      </c>
      <c r="C299" s="850">
        <v>2.711757269279393</v>
      </c>
      <c r="D299" s="848">
        <v>4.5643900781515461</v>
      </c>
      <c r="E299" s="850" t="s">
        <v>286</v>
      </c>
      <c r="F299" s="848" t="s">
        <v>286</v>
      </c>
      <c r="G299" s="850" t="s">
        <v>286</v>
      </c>
      <c r="H299" s="848" t="s">
        <v>286</v>
      </c>
    </row>
    <row r="300" spans="1:8" s="814" customFormat="1" ht="24.6" customHeight="1" thickBot="1">
      <c r="A300" s="845"/>
      <c r="B300" s="849" t="s">
        <v>1406</v>
      </c>
      <c r="C300" s="850">
        <v>2.9292112737601048</v>
      </c>
      <c r="D300" s="848" t="s">
        <v>286</v>
      </c>
      <c r="E300" s="850" t="s">
        <v>286</v>
      </c>
      <c r="F300" s="848" t="s">
        <v>286</v>
      </c>
      <c r="G300" s="850" t="s">
        <v>286</v>
      </c>
      <c r="H300" s="848" t="s">
        <v>286</v>
      </c>
    </row>
    <row r="301" spans="1:8" s="814" customFormat="1" ht="24.6" customHeight="1" thickBot="1">
      <c r="A301" s="845"/>
      <c r="B301" s="849" t="s">
        <v>1407</v>
      </c>
      <c r="C301" s="850">
        <v>3.6990161001788908</v>
      </c>
      <c r="D301" s="848" t="s">
        <v>286</v>
      </c>
      <c r="E301" s="850" t="s">
        <v>286</v>
      </c>
      <c r="F301" s="848" t="s">
        <v>286</v>
      </c>
      <c r="G301" s="850" t="s">
        <v>286</v>
      </c>
      <c r="H301" s="848" t="s">
        <v>286</v>
      </c>
    </row>
    <row r="302" spans="1:8" s="814" customFormat="1" ht="24.6" customHeight="1" thickBot="1">
      <c r="A302" s="845"/>
      <c r="B302" s="849" t="s">
        <v>802</v>
      </c>
      <c r="C302" s="850">
        <v>3.7063741897491633</v>
      </c>
      <c r="D302" s="848">
        <v>6.3463356973995273</v>
      </c>
      <c r="E302" s="850" t="s">
        <v>286</v>
      </c>
      <c r="F302" s="848" t="s">
        <v>286</v>
      </c>
      <c r="G302" s="850" t="s">
        <v>286</v>
      </c>
      <c r="H302" s="848" t="s">
        <v>286</v>
      </c>
    </row>
    <row r="303" spans="1:8" s="814" customFormat="1" ht="24.6" customHeight="1" thickBot="1">
      <c r="A303" s="851"/>
      <c r="B303" s="849" t="s">
        <v>803</v>
      </c>
      <c r="C303" s="850" t="s">
        <v>286</v>
      </c>
      <c r="D303" s="848" t="s">
        <v>286</v>
      </c>
      <c r="E303" s="850" t="s">
        <v>286</v>
      </c>
      <c r="F303" s="848">
        <v>1.0514208389715831</v>
      </c>
      <c r="G303" s="850" t="s">
        <v>286</v>
      </c>
      <c r="H303" s="848" t="s">
        <v>286</v>
      </c>
    </row>
    <row r="304" spans="1:8" s="814" customFormat="1" ht="23.1" customHeight="1" thickBot="1">
      <c r="A304" s="852" t="s">
        <v>133</v>
      </c>
      <c r="B304" s="849" t="s">
        <v>1408</v>
      </c>
      <c r="C304" s="850">
        <v>3.9993444772205833</v>
      </c>
      <c r="D304" s="848">
        <v>6.6569658149411683</v>
      </c>
      <c r="E304" s="850">
        <v>1.6340018231540565</v>
      </c>
      <c r="F304" s="848">
        <v>1.4531010452961672</v>
      </c>
      <c r="G304" s="850">
        <v>1.3055555555555556</v>
      </c>
      <c r="H304" s="848">
        <v>1.5301694128568113</v>
      </c>
    </row>
    <row r="305" spans="1:8" s="814" customFormat="1" ht="23.1" customHeight="1" thickBot="1">
      <c r="A305" s="845"/>
      <c r="B305" s="849" t="s">
        <v>1409</v>
      </c>
      <c r="C305" s="850">
        <v>3.7470428485214242</v>
      </c>
      <c r="D305" s="848">
        <v>5.941638057871506</v>
      </c>
      <c r="E305" s="850" t="s">
        <v>286</v>
      </c>
      <c r="F305" s="848" t="s">
        <v>286</v>
      </c>
      <c r="G305" s="850" t="s">
        <v>286</v>
      </c>
      <c r="H305" s="848" t="s">
        <v>286</v>
      </c>
    </row>
    <row r="306" spans="1:8" s="814" customFormat="1" ht="23.1" customHeight="1" thickBot="1">
      <c r="A306" s="845"/>
      <c r="B306" s="849" t="s">
        <v>806</v>
      </c>
      <c r="C306" s="850">
        <v>3.7823703021769739</v>
      </c>
      <c r="D306" s="848">
        <v>5.3355481727574752</v>
      </c>
      <c r="E306" s="850" t="s">
        <v>286</v>
      </c>
      <c r="F306" s="848" t="s">
        <v>286</v>
      </c>
      <c r="G306" s="850" t="s">
        <v>286</v>
      </c>
      <c r="H306" s="848" t="s">
        <v>286</v>
      </c>
    </row>
    <row r="307" spans="1:8" s="814" customFormat="1" ht="23.1" customHeight="1" thickBot="1">
      <c r="A307" s="845"/>
      <c r="B307" s="849" t="s">
        <v>1410</v>
      </c>
      <c r="C307" s="850">
        <v>4.5474468251485769</v>
      </c>
      <c r="D307" s="848">
        <v>5.2125937388406145</v>
      </c>
      <c r="E307" s="850" t="s">
        <v>286</v>
      </c>
      <c r="F307" s="848" t="s">
        <v>286</v>
      </c>
      <c r="G307" s="850" t="s">
        <v>286</v>
      </c>
      <c r="H307" s="848" t="s">
        <v>286</v>
      </c>
    </row>
    <row r="308" spans="1:8" s="814" customFormat="1" ht="23.1" customHeight="1" thickBot="1">
      <c r="A308" s="845"/>
      <c r="B308" s="849" t="s">
        <v>1411</v>
      </c>
      <c r="C308" s="850">
        <v>3.9089963350385584</v>
      </c>
      <c r="D308" s="848">
        <v>8.1766578608683869</v>
      </c>
      <c r="E308" s="850" t="s">
        <v>286</v>
      </c>
      <c r="F308" s="848" t="s">
        <v>286</v>
      </c>
      <c r="G308" s="850" t="s">
        <v>286</v>
      </c>
      <c r="H308" s="848" t="s">
        <v>286</v>
      </c>
    </row>
    <row r="309" spans="1:8" s="814" customFormat="1" ht="23.1" customHeight="1" thickBot="1">
      <c r="A309" s="845"/>
      <c r="B309" s="849" t="s">
        <v>1412</v>
      </c>
      <c r="C309" s="850">
        <v>4.1109116521435602</v>
      </c>
      <c r="D309" s="848">
        <v>4.840096248496117</v>
      </c>
      <c r="E309" s="850" t="s">
        <v>286</v>
      </c>
      <c r="F309" s="848" t="s">
        <v>286</v>
      </c>
      <c r="G309" s="850" t="s">
        <v>286</v>
      </c>
      <c r="H309" s="848" t="s">
        <v>286</v>
      </c>
    </row>
    <row r="310" spans="1:8" s="814" customFormat="1" ht="23.1" customHeight="1" thickBot="1">
      <c r="A310" s="845"/>
      <c r="B310" s="849" t="s">
        <v>1413</v>
      </c>
      <c r="C310" s="850">
        <v>3.3943984873552351</v>
      </c>
      <c r="D310" s="848">
        <v>5.1364936657131182</v>
      </c>
      <c r="E310" s="850" t="s">
        <v>286</v>
      </c>
      <c r="F310" s="848">
        <v>1.0408953938872147</v>
      </c>
      <c r="G310" s="850" t="s">
        <v>286</v>
      </c>
      <c r="H310" s="848" t="s">
        <v>286</v>
      </c>
    </row>
    <row r="311" spans="1:8" s="814" customFormat="1" ht="23.1" customHeight="1" thickBot="1">
      <c r="A311" s="845"/>
      <c r="B311" s="849" t="s">
        <v>1414</v>
      </c>
      <c r="C311" s="850">
        <v>3.7839811011657445</v>
      </c>
      <c r="D311" s="848">
        <v>6.4496385542168673</v>
      </c>
      <c r="E311" s="850" t="s">
        <v>286</v>
      </c>
      <c r="F311" s="848" t="s">
        <v>286</v>
      </c>
      <c r="G311" s="850" t="s">
        <v>286</v>
      </c>
      <c r="H311" s="848" t="s">
        <v>286</v>
      </c>
    </row>
    <row r="312" spans="1:8" s="814" customFormat="1" ht="23.1" customHeight="1" thickBot="1">
      <c r="A312" s="845"/>
      <c r="B312" s="849" t="s">
        <v>1415</v>
      </c>
      <c r="C312" s="850">
        <v>4.0743641409725129</v>
      </c>
      <c r="D312" s="848">
        <v>5.5092896174863384</v>
      </c>
      <c r="E312" s="850" t="s">
        <v>286</v>
      </c>
      <c r="F312" s="848" t="s">
        <v>286</v>
      </c>
      <c r="G312" s="850" t="s">
        <v>286</v>
      </c>
      <c r="H312" s="848" t="s">
        <v>286</v>
      </c>
    </row>
    <row r="313" spans="1:8" s="814" customFormat="1" ht="23.1" customHeight="1" thickBot="1">
      <c r="A313" s="845"/>
      <c r="B313" s="849" t="s">
        <v>1416</v>
      </c>
      <c r="C313" s="850">
        <v>3.2065459300061203</v>
      </c>
      <c r="D313" s="848">
        <v>5.5553406724189234</v>
      </c>
      <c r="E313" s="850" t="s">
        <v>286</v>
      </c>
      <c r="F313" s="848" t="s">
        <v>286</v>
      </c>
      <c r="G313" s="850" t="s">
        <v>286</v>
      </c>
      <c r="H313" s="848" t="s">
        <v>286</v>
      </c>
    </row>
    <row r="314" spans="1:8" s="814" customFormat="1" ht="23.1" customHeight="1" thickBot="1">
      <c r="A314" s="845"/>
      <c r="B314" s="849" t="s">
        <v>1417</v>
      </c>
      <c r="C314" s="850">
        <v>3.9294220348195608</v>
      </c>
      <c r="D314" s="848">
        <v>5.1242713919328517</v>
      </c>
      <c r="E314" s="850" t="s">
        <v>286</v>
      </c>
      <c r="F314" s="848" t="s">
        <v>286</v>
      </c>
      <c r="G314" s="850" t="s">
        <v>286</v>
      </c>
      <c r="H314" s="848" t="s">
        <v>286</v>
      </c>
    </row>
    <row r="315" spans="1:8" s="814" customFormat="1" ht="23.1" customHeight="1" thickBot="1">
      <c r="A315" s="845"/>
      <c r="B315" s="849" t="s">
        <v>1418</v>
      </c>
      <c r="C315" s="850">
        <v>3.6880709296077376</v>
      </c>
      <c r="D315" s="848">
        <v>6.1922712634968748</v>
      </c>
      <c r="E315" s="850" t="s">
        <v>286</v>
      </c>
      <c r="F315" s="848" t="s">
        <v>286</v>
      </c>
      <c r="G315" s="850" t="s">
        <v>286</v>
      </c>
      <c r="H315" s="848" t="s">
        <v>286</v>
      </c>
    </row>
    <row r="316" spans="1:8" s="814" customFormat="1" ht="23.1" customHeight="1" thickBot="1">
      <c r="A316" s="851"/>
      <c r="B316" s="849" t="s">
        <v>816</v>
      </c>
      <c r="C316" s="850">
        <v>4.3715944649189904</v>
      </c>
      <c r="D316" s="848">
        <v>7.2275798707841856</v>
      </c>
      <c r="E316" s="850" t="s">
        <v>286</v>
      </c>
      <c r="F316" s="848">
        <v>1.0304207838347952</v>
      </c>
      <c r="G316" s="850" t="s">
        <v>286</v>
      </c>
      <c r="H316" s="848" t="s">
        <v>286</v>
      </c>
    </row>
    <row r="317" spans="1:8" s="814" customFormat="1" ht="23.1" customHeight="1" thickBot="1">
      <c r="A317" s="852" t="s">
        <v>24</v>
      </c>
      <c r="B317" s="849" t="s">
        <v>1419</v>
      </c>
      <c r="C317" s="850">
        <v>3.1912204639063515</v>
      </c>
      <c r="D317" s="848">
        <v>6.3562034808886896</v>
      </c>
      <c r="E317" s="850">
        <v>2.3394255874673631</v>
      </c>
      <c r="F317" s="848">
        <v>1.2148206543161213</v>
      </c>
      <c r="G317" s="850">
        <v>1.174496644295302</v>
      </c>
      <c r="H317" s="848">
        <v>1.2708110992529349</v>
      </c>
    </row>
    <row r="318" spans="1:8" s="814" customFormat="1" ht="23.1" customHeight="1" thickBot="1">
      <c r="A318" s="845"/>
      <c r="B318" s="849" t="s">
        <v>1420</v>
      </c>
      <c r="C318" s="850">
        <v>3.0627347517730494</v>
      </c>
      <c r="D318" s="848">
        <v>5.7188413004289176</v>
      </c>
      <c r="E318" s="850" t="s">
        <v>286</v>
      </c>
      <c r="F318" s="848">
        <v>1.1292966263526416</v>
      </c>
      <c r="G318" s="850">
        <v>1.1149190979742643</v>
      </c>
      <c r="H318" s="848" t="s">
        <v>286</v>
      </c>
    </row>
    <row r="319" spans="1:8" s="814" customFormat="1" ht="23.1" customHeight="1" thickBot="1">
      <c r="A319" s="845"/>
      <c r="B319" s="849" t="s">
        <v>1421</v>
      </c>
      <c r="C319" s="850">
        <v>2.8660845567444069</v>
      </c>
      <c r="D319" s="848">
        <v>5.0995129752126189</v>
      </c>
      <c r="E319" s="850" t="s">
        <v>286</v>
      </c>
      <c r="F319" s="848">
        <v>1.107898541201209</v>
      </c>
      <c r="G319" s="850">
        <v>1.4248285994123409</v>
      </c>
      <c r="H319" s="848" t="s">
        <v>286</v>
      </c>
    </row>
    <row r="320" spans="1:8" s="814" customFormat="1" ht="23.1" customHeight="1" thickBot="1">
      <c r="A320" s="845"/>
      <c r="B320" s="849" t="s">
        <v>1422</v>
      </c>
      <c r="C320" s="850">
        <v>3.1364303871823696</v>
      </c>
      <c r="D320" s="848">
        <v>4.9856376262626263</v>
      </c>
      <c r="E320" s="850" t="s">
        <v>286</v>
      </c>
      <c r="F320" s="848" t="s">
        <v>286</v>
      </c>
      <c r="G320" s="850" t="s">
        <v>286</v>
      </c>
      <c r="H320" s="848" t="s">
        <v>286</v>
      </c>
    </row>
    <row r="321" spans="1:8" s="814" customFormat="1" ht="23.1" customHeight="1" thickBot="1">
      <c r="A321" s="845"/>
      <c r="B321" s="849" t="s">
        <v>1423</v>
      </c>
      <c r="C321" s="850">
        <v>3.052193398259071</v>
      </c>
      <c r="D321" s="848">
        <v>5.3884988298228018</v>
      </c>
      <c r="E321" s="850" t="s">
        <v>286</v>
      </c>
      <c r="F321" s="848">
        <v>1.2007978723404256</v>
      </c>
      <c r="G321" s="850" t="s">
        <v>286</v>
      </c>
      <c r="H321" s="848" t="s">
        <v>286</v>
      </c>
    </row>
    <row r="322" spans="1:8" s="814" customFormat="1" ht="23.1" customHeight="1" thickBot="1">
      <c r="A322" s="845"/>
      <c r="B322" s="849" t="s">
        <v>1424</v>
      </c>
      <c r="C322" s="850">
        <v>2.8055181277336705</v>
      </c>
      <c r="D322" s="848">
        <v>4.1075905292479105</v>
      </c>
      <c r="E322" s="850" t="s">
        <v>286</v>
      </c>
      <c r="F322" s="848">
        <v>1.1716049382716049</v>
      </c>
      <c r="G322" s="850" t="s">
        <v>286</v>
      </c>
      <c r="H322" s="848" t="s">
        <v>286</v>
      </c>
    </row>
    <row r="323" spans="1:8" s="814" customFormat="1" ht="23.1" customHeight="1" thickBot="1">
      <c r="A323" s="845"/>
      <c r="B323" s="849" t="s">
        <v>1425</v>
      </c>
      <c r="C323" s="850">
        <v>2.8255033069263753</v>
      </c>
      <c r="D323" s="848">
        <v>5.7145828518604116</v>
      </c>
      <c r="E323" s="850" t="s">
        <v>286</v>
      </c>
      <c r="F323" s="848" t="s">
        <v>286</v>
      </c>
      <c r="G323" s="850" t="s">
        <v>286</v>
      </c>
      <c r="H323" s="848" t="s">
        <v>286</v>
      </c>
    </row>
    <row r="324" spans="1:8" s="814" customFormat="1" ht="23.1" customHeight="1" thickBot="1">
      <c r="A324" s="845"/>
      <c r="B324" s="849" t="s">
        <v>1426</v>
      </c>
      <c r="C324" s="850">
        <v>2.4214230399373666</v>
      </c>
      <c r="D324" s="848">
        <v>4.4847719298245616</v>
      </c>
      <c r="E324" s="850" t="s">
        <v>286</v>
      </c>
      <c r="F324" s="848">
        <v>1.0554309516180711</v>
      </c>
      <c r="G324" s="850" t="s">
        <v>286</v>
      </c>
      <c r="H324" s="848" t="s">
        <v>286</v>
      </c>
    </row>
    <row r="325" spans="1:8" s="814" customFormat="1" ht="23.1" customHeight="1" thickBot="1">
      <c r="A325" s="845"/>
      <c r="B325" s="849" t="s">
        <v>1427</v>
      </c>
      <c r="C325" s="850">
        <v>2.7138695968784985</v>
      </c>
      <c r="D325" s="848">
        <v>4.8149237272560192</v>
      </c>
      <c r="E325" s="850" t="s">
        <v>286</v>
      </c>
      <c r="F325" s="848" t="s">
        <v>286</v>
      </c>
      <c r="G325" s="850" t="s">
        <v>286</v>
      </c>
      <c r="H325" s="848" t="s">
        <v>286</v>
      </c>
    </row>
    <row r="326" spans="1:8" s="814" customFormat="1" ht="23.1" customHeight="1" thickBot="1">
      <c r="A326" s="845"/>
      <c r="B326" s="849" t="s">
        <v>1428</v>
      </c>
      <c r="C326" s="850">
        <v>2.2334703925363684</v>
      </c>
      <c r="D326" s="848">
        <v>3.127601998334721</v>
      </c>
      <c r="E326" s="850" t="s">
        <v>286</v>
      </c>
      <c r="F326" s="848" t="s">
        <v>286</v>
      </c>
      <c r="G326" s="850" t="s">
        <v>286</v>
      </c>
      <c r="H326" s="848" t="s">
        <v>286</v>
      </c>
    </row>
    <row r="327" spans="1:8" s="814" customFormat="1" ht="23.1" customHeight="1" thickBot="1">
      <c r="A327" s="845"/>
      <c r="B327" s="849" t="s">
        <v>828</v>
      </c>
      <c r="C327" s="850">
        <v>3.1896038147793702</v>
      </c>
      <c r="D327" s="848">
        <v>3.8708997188378631</v>
      </c>
      <c r="E327" s="850" t="s">
        <v>286</v>
      </c>
      <c r="F327" s="848">
        <v>1.1112903225806452</v>
      </c>
      <c r="G327" s="850" t="s">
        <v>286</v>
      </c>
      <c r="H327" s="848" t="s">
        <v>286</v>
      </c>
    </row>
    <row r="328" spans="1:8" s="814" customFormat="1" ht="23.1" customHeight="1" thickBot="1">
      <c r="A328" s="851"/>
      <c r="B328" s="846" t="s">
        <v>829</v>
      </c>
      <c r="C328" s="850">
        <v>2.9874458344981827</v>
      </c>
      <c r="D328" s="848">
        <v>5.3770561845759453</v>
      </c>
      <c r="E328" s="850" t="s">
        <v>286</v>
      </c>
      <c r="F328" s="848">
        <v>1.1059131736526946</v>
      </c>
      <c r="G328" s="850" t="s">
        <v>286</v>
      </c>
      <c r="H328" s="848" t="s">
        <v>286</v>
      </c>
    </row>
    <row r="329" spans="1:8" s="814" customFormat="1" ht="23.1" customHeight="1" thickBot="1">
      <c r="A329" s="852" t="s">
        <v>25</v>
      </c>
      <c r="B329" s="849" t="s">
        <v>1429</v>
      </c>
      <c r="C329" s="850">
        <v>4.1952272229693808</v>
      </c>
      <c r="D329" s="848">
        <v>7.2673774541672085</v>
      </c>
      <c r="E329" s="850">
        <v>2.4814126394052045</v>
      </c>
      <c r="F329" s="848">
        <v>1.4084899814087999</v>
      </c>
      <c r="G329" s="850">
        <v>1.7812179016874541</v>
      </c>
      <c r="H329" s="848">
        <v>5.617522274077217</v>
      </c>
    </row>
    <row r="330" spans="1:8" s="814" customFormat="1" ht="23.1" customHeight="1" thickBot="1">
      <c r="A330" s="845"/>
      <c r="B330" s="849" t="s">
        <v>1430</v>
      </c>
      <c r="C330" s="850">
        <v>3.3695625046794282</v>
      </c>
      <c r="D330" s="848">
        <v>6.6624280956706023</v>
      </c>
      <c r="E330" s="850" t="s">
        <v>286</v>
      </c>
      <c r="F330" s="848">
        <v>1.4397376332331238</v>
      </c>
      <c r="G330" s="850">
        <v>1.1527777777777777</v>
      </c>
      <c r="H330" s="848" t="s">
        <v>286</v>
      </c>
    </row>
    <row r="331" spans="1:8" s="814" customFormat="1" ht="23.1" customHeight="1" thickBot="1">
      <c r="A331" s="845"/>
      <c r="B331" s="849" t="s">
        <v>1431</v>
      </c>
      <c r="C331" s="850">
        <v>3.9648496521493684</v>
      </c>
      <c r="D331" s="848">
        <v>5.8639800189010396</v>
      </c>
      <c r="E331" s="850" t="s">
        <v>286</v>
      </c>
      <c r="F331" s="848">
        <v>1.5184832619387594</v>
      </c>
      <c r="G331" s="850">
        <v>1.1276978417266188</v>
      </c>
      <c r="H331" s="848" t="s">
        <v>286</v>
      </c>
    </row>
    <row r="332" spans="1:8" s="814" customFormat="1" ht="23.1" customHeight="1" thickBot="1">
      <c r="A332" s="845"/>
      <c r="B332" s="849" t="s">
        <v>1432</v>
      </c>
      <c r="C332" s="850">
        <v>3.4708802749665839</v>
      </c>
      <c r="D332" s="848">
        <v>4.8603584229390684</v>
      </c>
      <c r="E332" s="850" t="s">
        <v>286</v>
      </c>
      <c r="F332" s="848">
        <v>1.2860014357501794</v>
      </c>
      <c r="G332" s="850">
        <v>1.1477079796264855</v>
      </c>
      <c r="H332" s="848" t="s">
        <v>286</v>
      </c>
    </row>
    <row r="333" spans="1:8" s="814" customFormat="1" ht="23.1" customHeight="1" thickBot="1">
      <c r="A333" s="845"/>
      <c r="B333" s="849" t="s">
        <v>1433</v>
      </c>
      <c r="C333" s="850">
        <v>3.3013011487244861</v>
      </c>
      <c r="D333" s="848">
        <v>5.4247332500240315</v>
      </c>
      <c r="E333" s="850" t="s">
        <v>286</v>
      </c>
      <c r="F333" s="848">
        <v>1.2976744186046512</v>
      </c>
      <c r="G333" s="850">
        <v>1.1328036322360953</v>
      </c>
      <c r="H333" s="848" t="s">
        <v>286</v>
      </c>
    </row>
    <row r="334" spans="1:8" s="814" customFormat="1" ht="23.1" customHeight="1" thickBot="1">
      <c r="A334" s="845"/>
      <c r="B334" s="849" t="s">
        <v>835</v>
      </c>
      <c r="C334" s="850">
        <v>3.8199678870261593</v>
      </c>
      <c r="D334" s="848">
        <v>5.9988645747316269</v>
      </c>
      <c r="E334" s="850" t="s">
        <v>286</v>
      </c>
      <c r="F334" s="848" t="s">
        <v>286</v>
      </c>
      <c r="G334" s="850" t="s">
        <v>286</v>
      </c>
      <c r="H334" s="848" t="s">
        <v>286</v>
      </c>
    </row>
    <row r="335" spans="1:8" s="814" customFormat="1" ht="23.1" customHeight="1" thickBot="1">
      <c r="A335" s="845"/>
      <c r="B335" s="849" t="s">
        <v>836</v>
      </c>
      <c r="C335" s="850">
        <v>3.342201493354354</v>
      </c>
      <c r="D335" s="848">
        <v>6.0294117647058822</v>
      </c>
      <c r="E335" s="850" t="s">
        <v>286</v>
      </c>
      <c r="F335" s="848" t="s">
        <v>286</v>
      </c>
      <c r="G335" s="850" t="s">
        <v>286</v>
      </c>
      <c r="H335" s="848" t="s">
        <v>286</v>
      </c>
    </row>
    <row r="336" spans="1:8" s="814" customFormat="1" ht="23.1" customHeight="1" thickBot="1">
      <c r="A336" s="845"/>
      <c r="B336" s="849" t="s">
        <v>1434</v>
      </c>
      <c r="C336" s="850">
        <v>3.5709570380719526</v>
      </c>
      <c r="D336" s="848">
        <v>7.425655976676385</v>
      </c>
      <c r="E336" s="850" t="s">
        <v>286</v>
      </c>
      <c r="F336" s="848" t="s">
        <v>286</v>
      </c>
      <c r="G336" s="850" t="s">
        <v>286</v>
      </c>
      <c r="H336" s="848" t="s">
        <v>286</v>
      </c>
    </row>
    <row r="337" spans="1:8" s="814" customFormat="1" ht="23.1" customHeight="1" thickBot="1">
      <c r="A337" s="845"/>
      <c r="B337" s="849" t="s">
        <v>1435</v>
      </c>
      <c r="C337" s="850">
        <v>4.1481956696070572</v>
      </c>
      <c r="D337" s="848">
        <v>8.0370875995449378</v>
      </c>
      <c r="E337" s="850" t="s">
        <v>286</v>
      </c>
      <c r="F337" s="848" t="s">
        <v>286</v>
      </c>
      <c r="G337" s="850" t="s">
        <v>286</v>
      </c>
      <c r="H337" s="848" t="s">
        <v>286</v>
      </c>
    </row>
    <row r="338" spans="1:8" s="814" customFormat="1" ht="23.1" customHeight="1" thickBot="1">
      <c r="A338" s="845"/>
      <c r="B338" s="849" t="s">
        <v>1436</v>
      </c>
      <c r="C338" s="850">
        <v>4.0580947092884907</v>
      </c>
      <c r="D338" s="848">
        <v>9.1611595627072848</v>
      </c>
      <c r="E338" s="850" t="s">
        <v>286</v>
      </c>
      <c r="F338" s="848">
        <v>1.251466275659824</v>
      </c>
      <c r="G338" s="850" t="s">
        <v>286</v>
      </c>
      <c r="H338" s="848" t="s">
        <v>286</v>
      </c>
    </row>
    <row r="339" spans="1:8" s="814" customFormat="1" ht="23.1" customHeight="1" thickBot="1">
      <c r="A339" s="845"/>
      <c r="B339" s="849" t="s">
        <v>1437</v>
      </c>
      <c r="C339" s="850">
        <v>3.8600925087024938</v>
      </c>
      <c r="D339" s="848" t="s">
        <v>286</v>
      </c>
      <c r="E339" s="850" t="s">
        <v>286</v>
      </c>
      <c r="F339" s="848" t="s">
        <v>286</v>
      </c>
      <c r="G339" s="850" t="s">
        <v>286</v>
      </c>
      <c r="H339" s="848" t="s">
        <v>286</v>
      </c>
    </row>
    <row r="340" spans="1:8" s="814" customFormat="1" ht="23.1" customHeight="1" thickBot="1">
      <c r="A340" s="845"/>
      <c r="B340" s="849" t="s">
        <v>1438</v>
      </c>
      <c r="C340" s="850">
        <v>3.7287960410924579</v>
      </c>
      <c r="D340" s="848">
        <v>6.4795254496747035</v>
      </c>
      <c r="E340" s="850" t="s">
        <v>286</v>
      </c>
      <c r="F340" s="848" t="s">
        <v>286</v>
      </c>
      <c r="G340" s="850" t="s">
        <v>286</v>
      </c>
      <c r="H340" s="848" t="s">
        <v>286</v>
      </c>
    </row>
    <row r="341" spans="1:8" s="814" customFormat="1" ht="23.1" customHeight="1" thickBot="1">
      <c r="A341" s="845"/>
      <c r="B341" s="849" t="s">
        <v>1439</v>
      </c>
      <c r="C341" s="850">
        <v>4.5151125918195323</v>
      </c>
      <c r="D341" s="848">
        <v>6.9241803278688527</v>
      </c>
      <c r="E341" s="850" t="s">
        <v>286</v>
      </c>
      <c r="F341" s="848" t="s">
        <v>286</v>
      </c>
      <c r="G341" s="850" t="s">
        <v>286</v>
      </c>
      <c r="H341" s="848" t="s">
        <v>286</v>
      </c>
    </row>
    <row r="342" spans="1:8" s="814" customFormat="1" ht="23.1" customHeight="1" thickBot="1">
      <c r="A342" s="845"/>
      <c r="B342" s="849" t="s">
        <v>1440</v>
      </c>
      <c r="C342" s="850">
        <v>3.6077052244716916</v>
      </c>
      <c r="D342" s="848">
        <v>5.1327724945135333</v>
      </c>
      <c r="E342" s="850" t="s">
        <v>286</v>
      </c>
      <c r="F342" s="848" t="s">
        <v>286</v>
      </c>
      <c r="G342" s="850" t="s">
        <v>286</v>
      </c>
      <c r="H342" s="848" t="s">
        <v>286</v>
      </c>
    </row>
    <row r="343" spans="1:8" s="814" customFormat="1" ht="23.1" customHeight="1" thickBot="1">
      <c r="A343" s="845"/>
      <c r="B343" s="849" t="s">
        <v>1441</v>
      </c>
      <c r="C343" s="850">
        <v>3.9409400705052877</v>
      </c>
      <c r="D343" s="848">
        <v>6.778093883357041</v>
      </c>
      <c r="E343" s="850" t="s">
        <v>286</v>
      </c>
      <c r="F343" s="848" t="s">
        <v>286</v>
      </c>
      <c r="G343" s="850" t="s">
        <v>286</v>
      </c>
      <c r="H343" s="848" t="s">
        <v>286</v>
      </c>
    </row>
    <row r="344" spans="1:8" s="814" customFormat="1" ht="23.1" customHeight="1" thickBot="1">
      <c r="A344" s="845"/>
      <c r="B344" s="849" t="s">
        <v>845</v>
      </c>
      <c r="C344" s="850">
        <v>3.660553392396968</v>
      </c>
      <c r="D344" s="848">
        <v>4.9552382361645453</v>
      </c>
      <c r="E344" s="850" t="s">
        <v>286</v>
      </c>
      <c r="F344" s="848" t="s">
        <v>286</v>
      </c>
      <c r="G344" s="850" t="s">
        <v>286</v>
      </c>
      <c r="H344" s="848" t="s">
        <v>286</v>
      </c>
    </row>
    <row r="345" spans="1:8" s="814" customFormat="1" ht="23.1" customHeight="1" thickBot="1">
      <c r="A345" s="845"/>
      <c r="B345" s="849" t="s">
        <v>1442</v>
      </c>
      <c r="C345" s="850">
        <v>2.8165803108808292</v>
      </c>
      <c r="D345" s="848">
        <v>4.6131128174837563</v>
      </c>
      <c r="E345" s="850" t="s">
        <v>286</v>
      </c>
      <c r="F345" s="848">
        <v>1.1095988538681949</v>
      </c>
      <c r="G345" s="850" t="s">
        <v>286</v>
      </c>
      <c r="H345" s="848" t="s">
        <v>286</v>
      </c>
    </row>
    <row r="346" spans="1:8" s="814" customFormat="1" ht="23.1" customHeight="1" thickBot="1">
      <c r="A346" s="845"/>
      <c r="B346" s="849" t="s">
        <v>1443</v>
      </c>
      <c r="C346" s="850">
        <v>3.6263232180663372</v>
      </c>
      <c r="D346" s="856">
        <v>9.679429669977571</v>
      </c>
      <c r="E346" s="850" t="s">
        <v>286</v>
      </c>
      <c r="F346" s="856" t="s">
        <v>286</v>
      </c>
      <c r="G346" s="850" t="s">
        <v>286</v>
      </c>
      <c r="H346" s="856" t="s">
        <v>286</v>
      </c>
    </row>
    <row r="347" spans="1:8" s="814" customFormat="1" ht="23.1" customHeight="1" thickBot="1">
      <c r="A347" s="851"/>
      <c r="B347" s="849" t="s">
        <v>1444</v>
      </c>
      <c r="C347" s="850">
        <v>2.9868570183086312</v>
      </c>
      <c r="D347" s="856">
        <v>5.1589613679544017</v>
      </c>
      <c r="E347" s="850" t="s">
        <v>286</v>
      </c>
      <c r="F347" s="856">
        <v>1.0282793867120954</v>
      </c>
      <c r="G347" s="850" t="s">
        <v>286</v>
      </c>
      <c r="H347" s="856" t="s">
        <v>286</v>
      </c>
    </row>
    <row r="348" spans="1:8" s="814" customFormat="1" ht="23.1" customHeight="1" thickBot="1">
      <c r="A348" s="852" t="s">
        <v>134</v>
      </c>
      <c r="B348" s="849" t="s">
        <v>1445</v>
      </c>
      <c r="C348" s="850">
        <v>3.0235244052938421</v>
      </c>
      <c r="D348" s="856">
        <v>4.3990810225841361</v>
      </c>
      <c r="E348" s="850">
        <v>1.2832733812949639</v>
      </c>
      <c r="F348" s="856">
        <v>1.2088978236168166</v>
      </c>
      <c r="G348" s="850">
        <v>1.2384541883427116</v>
      </c>
      <c r="H348" s="856">
        <v>1.6330322140787454</v>
      </c>
    </row>
    <row r="349" spans="1:8" s="814" customFormat="1" ht="23.1" customHeight="1" thickBot="1">
      <c r="A349" s="845"/>
      <c r="B349" s="846" t="s">
        <v>1446</v>
      </c>
      <c r="C349" s="850">
        <v>2.9262690630123425</v>
      </c>
      <c r="D349" s="856">
        <v>4.715047065337763</v>
      </c>
      <c r="E349" s="850" t="s">
        <v>286</v>
      </c>
      <c r="F349" s="856">
        <v>1.1597517526721066</v>
      </c>
      <c r="G349" s="850">
        <v>1.111544227886057</v>
      </c>
      <c r="H349" s="856" t="s">
        <v>286</v>
      </c>
    </row>
    <row r="350" spans="1:8" s="814" customFormat="1" ht="23.1" customHeight="1" thickBot="1">
      <c r="A350" s="845"/>
      <c r="B350" s="849" t="s">
        <v>1447</v>
      </c>
      <c r="C350" s="850">
        <v>3.3489846352208015</v>
      </c>
      <c r="D350" s="856">
        <v>4.9767910897049967</v>
      </c>
      <c r="E350" s="850">
        <v>1.2114695340501793</v>
      </c>
      <c r="F350" s="856">
        <v>1.3721967297873716</v>
      </c>
      <c r="G350" s="850">
        <v>1.4717948717948719</v>
      </c>
      <c r="H350" s="856" t="s">
        <v>286</v>
      </c>
    </row>
    <row r="351" spans="1:8" s="814" customFormat="1" ht="23.1" customHeight="1" thickBot="1">
      <c r="A351" s="845"/>
      <c r="B351" s="849" t="s">
        <v>1448</v>
      </c>
      <c r="C351" s="850">
        <v>3.9880237062180917</v>
      </c>
      <c r="D351" s="856">
        <v>6.6554534868676409</v>
      </c>
      <c r="E351" s="850" t="s">
        <v>286</v>
      </c>
      <c r="F351" s="856" t="s">
        <v>286</v>
      </c>
      <c r="G351" s="850" t="s">
        <v>286</v>
      </c>
      <c r="H351" s="856" t="s">
        <v>286</v>
      </c>
    </row>
    <row r="352" spans="1:8" s="814" customFormat="1" ht="23.1" customHeight="1" thickBot="1">
      <c r="A352" s="845"/>
      <c r="B352" s="849" t="s">
        <v>1449</v>
      </c>
      <c r="C352" s="850">
        <v>3.4184853287093953</v>
      </c>
      <c r="D352" s="856">
        <v>5.0870432591348171</v>
      </c>
      <c r="E352" s="850" t="s">
        <v>286</v>
      </c>
      <c r="F352" s="856" t="s">
        <v>286</v>
      </c>
      <c r="G352" s="850" t="s">
        <v>286</v>
      </c>
      <c r="H352" s="856" t="s">
        <v>286</v>
      </c>
    </row>
    <row r="353" spans="1:8" s="814" customFormat="1" ht="23.1" customHeight="1" thickBot="1">
      <c r="A353" s="845"/>
      <c r="B353" s="849" t="s">
        <v>1450</v>
      </c>
      <c r="C353" s="850">
        <v>4.1736388262784594</v>
      </c>
      <c r="D353" s="856">
        <v>6.3704623614826135</v>
      </c>
      <c r="E353" s="850" t="s">
        <v>286</v>
      </c>
      <c r="F353" s="856">
        <v>1.1267605633802817</v>
      </c>
      <c r="G353" s="850" t="s">
        <v>286</v>
      </c>
      <c r="H353" s="856" t="s">
        <v>286</v>
      </c>
    </row>
    <row r="354" spans="1:8" s="814" customFormat="1" ht="23.1" customHeight="1" thickBot="1">
      <c r="A354" s="845"/>
      <c r="B354" s="849" t="s">
        <v>1451</v>
      </c>
      <c r="C354" s="850">
        <v>3.6045293623854886</v>
      </c>
      <c r="D354" s="856">
        <v>5.4357019916400295</v>
      </c>
      <c r="E354" s="850" t="s">
        <v>286</v>
      </c>
      <c r="F354" s="856" t="s">
        <v>286</v>
      </c>
      <c r="G354" s="850" t="s">
        <v>286</v>
      </c>
      <c r="H354" s="856" t="s">
        <v>286</v>
      </c>
    </row>
    <row r="355" spans="1:8" s="814" customFormat="1" ht="23.1" customHeight="1" thickBot="1">
      <c r="A355" s="845"/>
      <c r="B355" s="849" t="s">
        <v>1452</v>
      </c>
      <c r="C355" s="850">
        <v>3.3017495784148396</v>
      </c>
      <c r="D355" s="856">
        <v>6.17501692620176</v>
      </c>
      <c r="E355" s="850" t="s">
        <v>286</v>
      </c>
      <c r="F355" s="856" t="s">
        <v>286</v>
      </c>
      <c r="G355" s="850" t="s">
        <v>286</v>
      </c>
      <c r="H355" s="856" t="s">
        <v>286</v>
      </c>
    </row>
    <row r="356" spans="1:8" s="814" customFormat="1" ht="23.1" customHeight="1" thickBot="1">
      <c r="A356" s="845"/>
      <c r="B356" s="849" t="s">
        <v>1453</v>
      </c>
      <c r="C356" s="850">
        <v>3.4738942925307397</v>
      </c>
      <c r="D356" s="856">
        <v>8.4113110539845763</v>
      </c>
      <c r="E356" s="850" t="s">
        <v>286</v>
      </c>
      <c r="F356" s="856" t="s">
        <v>286</v>
      </c>
      <c r="G356" s="850" t="s">
        <v>286</v>
      </c>
      <c r="H356" s="856" t="s">
        <v>286</v>
      </c>
    </row>
    <row r="357" spans="1:8" s="814" customFormat="1" ht="23.1" customHeight="1" thickBot="1">
      <c r="A357" s="845"/>
      <c r="B357" s="849" t="s">
        <v>858</v>
      </c>
      <c r="C357" s="850">
        <v>3.0743729839213825</v>
      </c>
      <c r="D357" s="856">
        <v>5.5554545454545456</v>
      </c>
      <c r="E357" s="850" t="s">
        <v>286</v>
      </c>
      <c r="F357" s="856" t="s">
        <v>286</v>
      </c>
      <c r="G357" s="850" t="s">
        <v>286</v>
      </c>
      <c r="H357" s="856" t="s">
        <v>286</v>
      </c>
    </row>
    <row r="358" spans="1:8" s="814" customFormat="1" ht="23.1" customHeight="1" thickBot="1">
      <c r="A358" s="845"/>
      <c r="B358" s="849" t="s">
        <v>1454</v>
      </c>
      <c r="C358" s="850">
        <v>3.2486127746950548</v>
      </c>
      <c r="D358" s="856">
        <v>5.0055686177453289</v>
      </c>
      <c r="E358" s="850" t="s">
        <v>286</v>
      </c>
      <c r="F358" s="856" t="s">
        <v>286</v>
      </c>
      <c r="G358" s="850" t="s">
        <v>286</v>
      </c>
      <c r="H358" s="856" t="s">
        <v>286</v>
      </c>
    </row>
    <row r="359" spans="1:8" s="814" customFormat="1" ht="23.1" customHeight="1" thickBot="1">
      <c r="A359" s="851"/>
      <c r="B359" s="849" t="s">
        <v>1455</v>
      </c>
      <c r="C359" s="850">
        <v>3.5957551081957324</v>
      </c>
      <c r="D359" s="856">
        <v>6.0419866034961611</v>
      </c>
      <c r="E359" s="850" t="s">
        <v>286</v>
      </c>
      <c r="F359" s="856" t="s">
        <v>286</v>
      </c>
      <c r="G359" s="850" t="s">
        <v>286</v>
      </c>
      <c r="H359" s="856" t="s">
        <v>286</v>
      </c>
    </row>
    <row r="360" spans="1:8" s="814" customFormat="1" ht="24" customHeight="1" thickBot="1">
      <c r="A360" s="852" t="s">
        <v>26</v>
      </c>
      <c r="B360" s="849" t="s">
        <v>1456</v>
      </c>
      <c r="C360" s="850">
        <v>3.3169005464795629</v>
      </c>
      <c r="D360" s="856">
        <v>5.3692080668962126</v>
      </c>
      <c r="E360" s="850">
        <v>1.0093348891481915</v>
      </c>
      <c r="F360" s="856">
        <v>1.3618118768964023</v>
      </c>
      <c r="G360" s="850">
        <v>1.0684931506849316</v>
      </c>
      <c r="H360" s="856">
        <v>5.5364025695931476</v>
      </c>
    </row>
    <row r="361" spans="1:8" s="814" customFormat="1" ht="24" customHeight="1" thickBot="1">
      <c r="A361" s="845"/>
      <c r="B361" s="849" t="s">
        <v>1457</v>
      </c>
      <c r="C361" s="850">
        <v>3.5186536400362769</v>
      </c>
      <c r="D361" s="856">
        <v>5.3573243014394585</v>
      </c>
      <c r="E361" s="850" t="s">
        <v>286</v>
      </c>
      <c r="F361" s="856" t="s">
        <v>286</v>
      </c>
      <c r="G361" s="850" t="s">
        <v>286</v>
      </c>
      <c r="H361" s="856" t="s">
        <v>286</v>
      </c>
    </row>
    <row r="362" spans="1:8" s="814" customFormat="1" ht="24" customHeight="1" thickBot="1">
      <c r="A362" s="845"/>
      <c r="B362" s="849" t="s">
        <v>1458</v>
      </c>
      <c r="C362" s="850">
        <v>3.5010653409090908</v>
      </c>
      <c r="D362" s="856" t="s">
        <v>286</v>
      </c>
      <c r="E362" s="850" t="s">
        <v>286</v>
      </c>
      <c r="F362" s="856" t="s">
        <v>286</v>
      </c>
      <c r="G362" s="850" t="s">
        <v>286</v>
      </c>
      <c r="H362" s="856" t="s">
        <v>286</v>
      </c>
    </row>
    <row r="363" spans="1:8" s="814" customFormat="1" ht="24" customHeight="1" thickBot="1">
      <c r="A363" s="845"/>
      <c r="B363" s="849" t="s">
        <v>1459</v>
      </c>
      <c r="C363" s="850">
        <v>3.7272691066948105</v>
      </c>
      <c r="D363" s="856">
        <v>6.4763990267639899</v>
      </c>
      <c r="E363" s="850" t="s">
        <v>286</v>
      </c>
      <c r="F363" s="856">
        <v>1.1226666666666667</v>
      </c>
      <c r="G363" s="850" t="s">
        <v>286</v>
      </c>
      <c r="H363" s="856" t="s">
        <v>286</v>
      </c>
    </row>
    <row r="364" spans="1:8" s="814" customFormat="1" ht="24" customHeight="1" thickBot="1">
      <c r="A364" s="845"/>
      <c r="B364" s="849" t="s">
        <v>1460</v>
      </c>
      <c r="C364" s="850">
        <v>3.1551724137931036</v>
      </c>
      <c r="D364" s="856" t="s">
        <v>286</v>
      </c>
      <c r="E364" s="850" t="s">
        <v>286</v>
      </c>
      <c r="F364" s="856" t="s">
        <v>286</v>
      </c>
      <c r="G364" s="850" t="s">
        <v>286</v>
      </c>
      <c r="H364" s="856" t="s">
        <v>286</v>
      </c>
    </row>
    <row r="365" spans="1:8" s="814" customFormat="1" ht="24" customHeight="1" thickBot="1">
      <c r="A365" s="845"/>
      <c r="B365" s="849" t="s">
        <v>1461</v>
      </c>
      <c r="C365" s="850">
        <v>4.1113778948183723</v>
      </c>
      <c r="D365" s="856">
        <v>6.7680299719013428</v>
      </c>
      <c r="E365" s="850" t="s">
        <v>286</v>
      </c>
      <c r="F365" s="856" t="s">
        <v>286</v>
      </c>
      <c r="G365" s="850" t="s">
        <v>286</v>
      </c>
      <c r="H365" s="856" t="s">
        <v>286</v>
      </c>
    </row>
    <row r="366" spans="1:8" s="814" customFormat="1" ht="24" customHeight="1" thickBot="1">
      <c r="A366" s="845"/>
      <c r="B366" s="849" t="s">
        <v>1462</v>
      </c>
      <c r="C366" s="850">
        <v>3.5920715271842747</v>
      </c>
      <c r="D366" s="856">
        <v>8.0260821309655945</v>
      </c>
      <c r="E366" s="850" t="s">
        <v>286</v>
      </c>
      <c r="F366" s="856" t="s">
        <v>286</v>
      </c>
      <c r="G366" s="850" t="s">
        <v>286</v>
      </c>
      <c r="H366" s="856" t="s">
        <v>286</v>
      </c>
    </row>
    <row r="367" spans="1:8" s="814" customFormat="1" ht="24" customHeight="1" thickBot="1">
      <c r="A367" s="845"/>
      <c r="B367" s="849" t="s">
        <v>1463</v>
      </c>
      <c r="C367" s="850">
        <v>3.646159629119158</v>
      </c>
      <c r="D367" s="856">
        <v>6.7433713953938454</v>
      </c>
      <c r="E367" s="850" t="s">
        <v>286</v>
      </c>
      <c r="F367" s="856" t="s">
        <v>286</v>
      </c>
      <c r="G367" s="850" t="s">
        <v>286</v>
      </c>
      <c r="H367" s="856" t="s">
        <v>286</v>
      </c>
    </row>
    <row r="368" spans="1:8" s="814" customFormat="1" ht="24" customHeight="1" thickBot="1">
      <c r="A368" s="851"/>
      <c r="B368" s="849" t="s">
        <v>869</v>
      </c>
      <c r="C368" s="850">
        <v>3.7843478260869565</v>
      </c>
      <c r="D368" s="856">
        <v>6.3571713943268078</v>
      </c>
      <c r="E368" s="850">
        <v>1</v>
      </c>
      <c r="F368" s="856">
        <v>1.2141638225255973</v>
      </c>
      <c r="G368" s="850" t="s">
        <v>286</v>
      </c>
      <c r="H368" s="856" t="s">
        <v>286</v>
      </c>
    </row>
    <row r="369" spans="1:8" s="814" customFormat="1" ht="24" customHeight="1" thickBot="1">
      <c r="A369" s="852" t="s">
        <v>27</v>
      </c>
      <c r="B369" s="849" t="s">
        <v>1464</v>
      </c>
      <c r="C369" s="850">
        <v>3.1039093161250775</v>
      </c>
      <c r="D369" s="856">
        <v>5.0919686418414578</v>
      </c>
      <c r="E369" s="850">
        <v>1.7881318681318681</v>
      </c>
      <c r="F369" s="856">
        <v>1.2339270804341775</v>
      </c>
      <c r="G369" s="850">
        <v>1.6521739130434783</v>
      </c>
      <c r="H369" s="856">
        <v>8.8782108060230289</v>
      </c>
    </row>
    <row r="370" spans="1:8" s="814" customFormat="1" ht="24" customHeight="1" thickBot="1">
      <c r="A370" s="845"/>
      <c r="B370" s="846" t="s">
        <v>1465</v>
      </c>
      <c r="C370" s="850">
        <v>3.8142317320413857</v>
      </c>
      <c r="D370" s="856">
        <v>5.0477370549106562</v>
      </c>
      <c r="E370" s="850">
        <v>2</v>
      </c>
      <c r="F370" s="856">
        <v>1.4275268118297042</v>
      </c>
      <c r="G370" s="850">
        <v>1.180998322147651</v>
      </c>
      <c r="H370" s="856" t="s">
        <v>286</v>
      </c>
    </row>
    <row r="371" spans="1:8" s="814" customFormat="1" ht="24" customHeight="1" thickBot="1">
      <c r="A371" s="845"/>
      <c r="B371" s="849" t="s">
        <v>1466</v>
      </c>
      <c r="C371" s="850">
        <v>3.3783135066849144</v>
      </c>
      <c r="D371" s="856">
        <v>4.7478034991213995</v>
      </c>
      <c r="E371" s="850" t="s">
        <v>286</v>
      </c>
      <c r="F371" s="856">
        <v>1.1727385377942998</v>
      </c>
      <c r="G371" s="850" t="s">
        <v>286</v>
      </c>
      <c r="H371" s="856" t="s">
        <v>286</v>
      </c>
    </row>
    <row r="372" spans="1:8" s="814" customFormat="1" ht="24" customHeight="1" thickBot="1">
      <c r="A372" s="845"/>
      <c r="B372" s="849" t="s">
        <v>1467</v>
      </c>
      <c r="C372" s="850">
        <v>3.1697136804314603</v>
      </c>
      <c r="D372" s="856">
        <v>4.59556757881594</v>
      </c>
      <c r="E372" s="850" t="s">
        <v>286</v>
      </c>
      <c r="F372" s="856">
        <v>1.1969076853115053</v>
      </c>
      <c r="G372" s="850" t="s">
        <v>286</v>
      </c>
      <c r="H372" s="856" t="s">
        <v>286</v>
      </c>
    </row>
    <row r="373" spans="1:8" s="814" customFormat="1" ht="24" customHeight="1" thickBot="1">
      <c r="A373" s="845"/>
      <c r="B373" s="849" t="s">
        <v>1468</v>
      </c>
      <c r="C373" s="850">
        <v>2.7816113269478624</v>
      </c>
      <c r="D373" s="856">
        <v>4.6520799011532121</v>
      </c>
      <c r="E373" s="850" t="s">
        <v>286</v>
      </c>
      <c r="F373" s="856">
        <v>1.0284570920409071</v>
      </c>
      <c r="G373" s="850" t="s">
        <v>286</v>
      </c>
      <c r="H373" s="856" t="s">
        <v>286</v>
      </c>
    </row>
    <row r="374" spans="1:8" s="814" customFormat="1" ht="24" customHeight="1" thickBot="1">
      <c r="A374" s="845"/>
      <c r="B374" s="849" t="s">
        <v>875</v>
      </c>
      <c r="C374" s="850">
        <v>3.2613391226437849</v>
      </c>
      <c r="D374" s="856">
        <v>4.5123757354432952</v>
      </c>
      <c r="E374" s="850" t="s">
        <v>286</v>
      </c>
      <c r="F374" s="856">
        <v>1.1112961421038023</v>
      </c>
      <c r="G374" s="850" t="s">
        <v>286</v>
      </c>
      <c r="H374" s="856" t="s">
        <v>286</v>
      </c>
    </row>
    <row r="375" spans="1:8" s="814" customFormat="1" ht="24" customHeight="1" thickBot="1">
      <c r="A375" s="845"/>
      <c r="B375" s="849" t="s">
        <v>1469</v>
      </c>
      <c r="C375" s="850">
        <v>3.1433194962358404</v>
      </c>
      <c r="D375" s="856">
        <v>4.4563938833809447</v>
      </c>
      <c r="E375" s="850" t="s">
        <v>286</v>
      </c>
      <c r="F375" s="856" t="s">
        <v>286</v>
      </c>
      <c r="G375" s="850" t="s">
        <v>286</v>
      </c>
      <c r="H375" s="856" t="s">
        <v>286</v>
      </c>
    </row>
    <row r="376" spans="1:8" s="814" customFormat="1" ht="24" customHeight="1" thickBot="1">
      <c r="A376" s="851"/>
      <c r="B376" s="849" t="s">
        <v>1470</v>
      </c>
      <c r="C376" s="850">
        <v>2.9032046924955317</v>
      </c>
      <c r="D376" s="856">
        <v>3.7223870755028026</v>
      </c>
      <c r="E376" s="850" t="s">
        <v>286</v>
      </c>
      <c r="F376" s="856" t="s">
        <v>286</v>
      </c>
      <c r="G376" s="850" t="s">
        <v>286</v>
      </c>
      <c r="H376" s="856" t="s">
        <v>286</v>
      </c>
    </row>
    <row r="377" spans="1:8" s="814" customFormat="1" ht="24" customHeight="1" thickBot="1">
      <c r="A377" s="852" t="s">
        <v>135</v>
      </c>
      <c r="B377" s="849" t="s">
        <v>1471</v>
      </c>
      <c r="C377" s="850">
        <v>3.1203326399137676</v>
      </c>
      <c r="D377" s="856">
        <v>6.2735096557514698</v>
      </c>
      <c r="E377" s="850">
        <v>1.2258905299739358</v>
      </c>
      <c r="F377" s="856">
        <v>1.1707182510947898</v>
      </c>
      <c r="G377" s="850">
        <v>1.130401819560273</v>
      </c>
      <c r="H377" s="856">
        <v>1.2338183067934472</v>
      </c>
    </row>
    <row r="378" spans="1:8" s="814" customFormat="1" ht="24" customHeight="1" thickBot="1">
      <c r="A378" s="845"/>
      <c r="B378" s="849" t="s">
        <v>1472</v>
      </c>
      <c r="C378" s="850">
        <v>3.2099186521864804</v>
      </c>
      <c r="D378" s="856" t="s">
        <v>286</v>
      </c>
      <c r="E378" s="850" t="s">
        <v>286</v>
      </c>
      <c r="F378" s="856" t="s">
        <v>286</v>
      </c>
      <c r="G378" s="850" t="s">
        <v>286</v>
      </c>
      <c r="H378" s="856" t="s">
        <v>286</v>
      </c>
    </row>
    <row r="379" spans="1:8" s="814" customFormat="1" ht="24" customHeight="1" thickBot="1">
      <c r="A379" s="845"/>
      <c r="B379" s="849" t="s">
        <v>880</v>
      </c>
      <c r="C379" s="850">
        <v>2.9752187103146608</v>
      </c>
      <c r="D379" s="856">
        <v>5.5917232859789996</v>
      </c>
      <c r="E379" s="850" t="s">
        <v>286</v>
      </c>
      <c r="F379" s="856">
        <v>1.1067538126361656</v>
      </c>
      <c r="G379" s="850">
        <v>1.1232876712328768</v>
      </c>
      <c r="H379" s="856" t="s">
        <v>286</v>
      </c>
    </row>
    <row r="380" spans="1:8" s="814" customFormat="1" ht="24" customHeight="1" thickBot="1">
      <c r="A380" s="845"/>
      <c r="B380" s="849" t="s">
        <v>881</v>
      </c>
      <c r="C380" s="850">
        <v>3.4340822076139563</v>
      </c>
      <c r="D380" s="856">
        <v>5.0779705467016338</v>
      </c>
      <c r="E380" s="850" t="s">
        <v>286</v>
      </c>
      <c r="F380" s="856">
        <v>1.2640573318632855</v>
      </c>
      <c r="G380" s="850">
        <v>1.0102974828375286</v>
      </c>
      <c r="H380" s="856" t="s">
        <v>286</v>
      </c>
    </row>
    <row r="381" spans="1:8" s="814" customFormat="1" ht="24" customHeight="1" thickBot="1">
      <c r="A381" s="845"/>
      <c r="B381" s="849" t="s">
        <v>1473</v>
      </c>
      <c r="C381" s="850">
        <v>3.1175534333788084</v>
      </c>
      <c r="D381" s="856">
        <v>3.7042574759249871</v>
      </c>
      <c r="E381" s="850" t="s">
        <v>286</v>
      </c>
      <c r="F381" s="856" t="s">
        <v>286</v>
      </c>
      <c r="G381" s="850" t="s">
        <v>286</v>
      </c>
      <c r="H381" s="856" t="s">
        <v>286</v>
      </c>
    </row>
    <row r="382" spans="1:8" s="814" customFormat="1" ht="24" customHeight="1" thickBot="1">
      <c r="A382" s="845"/>
      <c r="B382" s="849" t="s">
        <v>883</v>
      </c>
      <c r="C382" s="850">
        <v>3.5328846809399708</v>
      </c>
      <c r="D382" s="856">
        <v>5.7518352059925091</v>
      </c>
      <c r="E382" s="850" t="s">
        <v>286</v>
      </c>
      <c r="F382" s="856">
        <v>1.3291653307684086</v>
      </c>
      <c r="G382" s="850" t="s">
        <v>286</v>
      </c>
      <c r="H382" s="856" t="s">
        <v>286</v>
      </c>
    </row>
    <row r="383" spans="1:8" s="814" customFormat="1" ht="24" customHeight="1" thickBot="1">
      <c r="A383" s="845"/>
      <c r="B383" s="849" t="s">
        <v>1474</v>
      </c>
      <c r="C383" s="850">
        <v>3.1408951133629688</v>
      </c>
      <c r="D383" s="856">
        <v>4.9228723404255321</v>
      </c>
      <c r="E383" s="850" t="s">
        <v>286</v>
      </c>
      <c r="F383" s="856">
        <v>1.1278258442645828</v>
      </c>
      <c r="G383" s="850" t="s">
        <v>286</v>
      </c>
      <c r="H383" s="856" t="s">
        <v>286</v>
      </c>
    </row>
    <row r="384" spans="1:8" s="814" customFormat="1" ht="24" customHeight="1" thickBot="1">
      <c r="A384" s="845"/>
      <c r="B384" s="849" t="s">
        <v>1475</v>
      </c>
      <c r="C384" s="850">
        <v>3.0551390120794064</v>
      </c>
      <c r="D384" s="856">
        <v>6.4383189122373299</v>
      </c>
      <c r="E384" s="850" t="s">
        <v>286</v>
      </c>
      <c r="F384" s="856">
        <v>1.2264537264537265</v>
      </c>
      <c r="G384" s="850">
        <v>1.236417033773862</v>
      </c>
      <c r="H384" s="856" t="s">
        <v>286</v>
      </c>
    </row>
    <row r="385" spans="1:8" s="814" customFormat="1" ht="24" customHeight="1" thickBot="1">
      <c r="A385" s="845"/>
      <c r="B385" s="849" t="s">
        <v>1476</v>
      </c>
      <c r="C385" s="850">
        <v>3.2701563712986581</v>
      </c>
      <c r="D385" s="856">
        <v>5.7342083675143556</v>
      </c>
      <c r="E385" s="850" t="s">
        <v>286</v>
      </c>
      <c r="F385" s="856" t="s">
        <v>286</v>
      </c>
      <c r="G385" s="850" t="s">
        <v>286</v>
      </c>
      <c r="H385" s="856" t="s">
        <v>286</v>
      </c>
    </row>
    <row r="386" spans="1:8" s="814" customFormat="1" ht="24" customHeight="1" thickBot="1">
      <c r="A386" s="845"/>
      <c r="B386" s="849" t="s">
        <v>1477</v>
      </c>
      <c r="C386" s="850">
        <v>2.8955699377884807</v>
      </c>
      <c r="D386" s="856">
        <v>4.0604659129838989</v>
      </c>
      <c r="E386" s="850" t="s">
        <v>286</v>
      </c>
      <c r="F386" s="856" t="s">
        <v>286</v>
      </c>
      <c r="G386" s="850" t="s">
        <v>286</v>
      </c>
      <c r="H386" s="856" t="s">
        <v>286</v>
      </c>
    </row>
    <row r="387" spans="1:8" s="814" customFormat="1" ht="24" customHeight="1" thickBot="1">
      <c r="A387" s="845"/>
      <c r="B387" s="849" t="s">
        <v>1478</v>
      </c>
      <c r="C387" s="850">
        <v>2.9826766246029703</v>
      </c>
      <c r="D387" s="856">
        <v>4.8664964012073373</v>
      </c>
      <c r="E387" s="850" t="s">
        <v>286</v>
      </c>
      <c r="F387" s="856" t="s">
        <v>286</v>
      </c>
      <c r="G387" s="850" t="s">
        <v>286</v>
      </c>
      <c r="H387" s="856" t="s">
        <v>286</v>
      </c>
    </row>
    <row r="388" spans="1:8" s="814" customFormat="1" ht="24" customHeight="1" thickBot="1">
      <c r="A388" s="845"/>
      <c r="B388" s="849" t="s">
        <v>889</v>
      </c>
      <c r="C388" s="850">
        <v>3.3801877568540792</v>
      </c>
      <c r="D388" s="856">
        <v>7.0874362930752328</v>
      </c>
      <c r="E388" s="850" t="s">
        <v>286</v>
      </c>
      <c r="F388" s="856">
        <v>1.2793921620901092</v>
      </c>
      <c r="G388" s="850">
        <v>1.3812294459903871</v>
      </c>
      <c r="H388" s="856" t="s">
        <v>286</v>
      </c>
    </row>
    <row r="389" spans="1:8" s="814" customFormat="1" ht="24" customHeight="1" thickBot="1">
      <c r="A389" s="851"/>
      <c r="B389" s="849" t="s">
        <v>890</v>
      </c>
      <c r="C389" s="850" t="s">
        <v>286</v>
      </c>
      <c r="D389" s="856" t="s">
        <v>286</v>
      </c>
      <c r="E389" s="850" t="s">
        <v>286</v>
      </c>
      <c r="F389" s="856">
        <v>1.0788590604026846</v>
      </c>
      <c r="G389" s="850" t="s">
        <v>286</v>
      </c>
      <c r="H389" s="856" t="s">
        <v>286</v>
      </c>
    </row>
  </sheetData>
  <mergeCells count="33">
    <mergeCell ref="A360:A368"/>
    <mergeCell ref="A369:A376"/>
    <mergeCell ref="A377:A389"/>
    <mergeCell ref="A285:A293"/>
    <mergeCell ref="A294:A303"/>
    <mergeCell ref="A304:A316"/>
    <mergeCell ref="A317:A328"/>
    <mergeCell ref="A329:A347"/>
    <mergeCell ref="A348:A359"/>
    <mergeCell ref="A238:A247"/>
    <mergeCell ref="A248:A251"/>
    <mergeCell ref="A252:A255"/>
    <mergeCell ref="A256:A263"/>
    <mergeCell ref="A264:A280"/>
    <mergeCell ref="A281:A284"/>
    <mergeCell ref="A158:A161"/>
    <mergeCell ref="A162:A191"/>
    <mergeCell ref="A192:A198"/>
    <mergeCell ref="A199:A207"/>
    <mergeCell ref="A208:A215"/>
    <mergeCell ref="A216:A237"/>
    <mergeCell ref="A75:A77"/>
    <mergeCell ref="A78:A87"/>
    <mergeCell ref="A88:A125"/>
    <mergeCell ref="A126:A131"/>
    <mergeCell ref="A132:A136"/>
    <mergeCell ref="A137:A157"/>
    <mergeCell ref="A1:H1"/>
    <mergeCell ref="A4:A20"/>
    <mergeCell ref="A21:A30"/>
    <mergeCell ref="A31:A36"/>
    <mergeCell ref="A37:A66"/>
    <mergeCell ref="A67:A74"/>
  </mergeCells>
  <printOptions horizontalCentered="1"/>
  <pageMargins left="0" right="0" top="0.59055118110236227" bottom="0.78740157480314965" header="0.51181102362204722" footer="0.51181102362204722"/>
  <pageSetup paperSize="9" scale="55" fitToHeight="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2FC6F-54ED-425B-8815-EAF051FF8B07}">
  <sheetPr>
    <tabColor rgb="FF339933"/>
    <pageSetUpPr fitToPage="1"/>
  </sheetPr>
  <dimension ref="A1:U77"/>
  <sheetViews>
    <sheetView rightToLeft="1" view="pageBreakPreview" zoomScaleNormal="106" zoomScaleSheetLayoutView="100" workbookViewId="0">
      <selection sqref="A1:J1"/>
    </sheetView>
  </sheetViews>
  <sheetFormatPr defaultColWidth="9" defaultRowHeight="17.25"/>
  <cols>
    <col min="1" max="1" width="20" style="863" customWidth="1"/>
    <col min="2" max="10" width="12.7109375" style="864" customWidth="1"/>
    <col min="11" max="11" width="7.5703125" style="864" customWidth="1"/>
    <col min="12" max="243" width="9" style="861"/>
    <col min="244" max="244" width="6.140625" style="861" customWidth="1"/>
    <col min="245" max="245" width="13.85546875" style="861" bestFit="1" customWidth="1"/>
    <col min="246" max="246" width="10.5703125" style="861" customWidth="1"/>
    <col min="247" max="247" width="5.42578125" style="861" bestFit="1" customWidth="1"/>
    <col min="248" max="248" width="5.85546875" style="861" customWidth="1"/>
    <col min="249" max="249" width="6.85546875" style="861" customWidth="1"/>
    <col min="250" max="250" width="7.42578125" style="861" customWidth="1"/>
    <col min="251" max="251" width="7.28515625" style="861" customWidth="1"/>
    <col min="252" max="252" width="6.5703125" style="861" customWidth="1"/>
    <col min="253" max="253" width="9" style="861"/>
    <col min="254" max="254" width="8" style="861" customWidth="1"/>
    <col min="255" max="255" width="7.5703125" style="861" customWidth="1"/>
    <col min="256" max="256" width="9" style="861"/>
    <col min="257" max="257" width="12.28515625" style="861" bestFit="1" customWidth="1"/>
    <col min="258" max="499" width="9" style="861"/>
    <col min="500" max="500" width="6.140625" style="861" customWidth="1"/>
    <col min="501" max="501" width="13.85546875" style="861" bestFit="1" customWidth="1"/>
    <col min="502" max="502" width="10.5703125" style="861" customWidth="1"/>
    <col min="503" max="503" width="5.42578125" style="861" bestFit="1" customWidth="1"/>
    <col min="504" max="504" width="5.85546875" style="861" customWidth="1"/>
    <col min="505" max="505" width="6.85546875" style="861" customWidth="1"/>
    <col min="506" max="506" width="7.42578125" style="861" customWidth="1"/>
    <col min="507" max="507" width="7.28515625" style="861" customWidth="1"/>
    <col min="508" max="508" width="6.5703125" style="861" customWidth="1"/>
    <col min="509" max="509" width="9" style="861"/>
    <col min="510" max="510" width="8" style="861" customWidth="1"/>
    <col min="511" max="511" width="7.5703125" style="861" customWidth="1"/>
    <col min="512" max="512" width="9" style="861"/>
    <col min="513" max="513" width="12.28515625" style="861" bestFit="1" customWidth="1"/>
    <col min="514" max="755" width="9" style="861"/>
    <col min="756" max="756" width="6.140625" style="861" customWidth="1"/>
    <col min="757" max="757" width="13.85546875" style="861" bestFit="1" customWidth="1"/>
    <col min="758" max="758" width="10.5703125" style="861" customWidth="1"/>
    <col min="759" max="759" width="5.42578125" style="861" bestFit="1" customWidth="1"/>
    <col min="760" max="760" width="5.85546875" style="861" customWidth="1"/>
    <col min="761" max="761" width="6.85546875" style="861" customWidth="1"/>
    <col min="762" max="762" width="7.42578125" style="861" customWidth="1"/>
    <col min="763" max="763" width="7.28515625" style="861" customWidth="1"/>
    <col min="764" max="764" width="6.5703125" style="861" customWidth="1"/>
    <col min="765" max="765" width="9" style="861"/>
    <col min="766" max="766" width="8" style="861" customWidth="1"/>
    <col min="767" max="767" width="7.5703125" style="861" customWidth="1"/>
    <col min="768" max="768" width="9" style="861"/>
    <col min="769" max="769" width="12.28515625" style="861" bestFit="1" customWidth="1"/>
    <col min="770" max="1011" width="9" style="861"/>
    <col min="1012" max="1012" width="6.140625" style="861" customWidth="1"/>
    <col min="1013" max="1013" width="13.85546875" style="861" bestFit="1" customWidth="1"/>
    <col min="1014" max="1014" width="10.5703125" style="861" customWidth="1"/>
    <col min="1015" max="1015" width="5.42578125" style="861" bestFit="1" customWidth="1"/>
    <col min="1016" max="1016" width="5.85546875" style="861" customWidth="1"/>
    <col min="1017" max="1017" width="6.85546875" style="861" customWidth="1"/>
    <col min="1018" max="1018" width="7.42578125" style="861" customWidth="1"/>
    <col min="1019" max="1019" width="7.28515625" style="861" customWidth="1"/>
    <col min="1020" max="1020" width="6.5703125" style="861" customWidth="1"/>
    <col min="1021" max="1021" width="9" style="861"/>
    <col min="1022" max="1022" width="8" style="861" customWidth="1"/>
    <col min="1023" max="1023" width="7.5703125" style="861" customWidth="1"/>
    <col min="1024" max="1024" width="9" style="861"/>
    <col min="1025" max="1025" width="12.28515625" style="861" bestFit="1" customWidth="1"/>
    <col min="1026" max="1267" width="9" style="861"/>
    <col min="1268" max="1268" width="6.140625" style="861" customWidth="1"/>
    <col min="1269" max="1269" width="13.85546875" style="861" bestFit="1" customWidth="1"/>
    <col min="1270" max="1270" width="10.5703125" style="861" customWidth="1"/>
    <col min="1271" max="1271" width="5.42578125" style="861" bestFit="1" customWidth="1"/>
    <col min="1272" max="1272" width="5.85546875" style="861" customWidth="1"/>
    <col min="1273" max="1273" width="6.85546875" style="861" customWidth="1"/>
    <col min="1274" max="1274" width="7.42578125" style="861" customWidth="1"/>
    <col min="1275" max="1275" width="7.28515625" style="861" customWidth="1"/>
    <col min="1276" max="1276" width="6.5703125" style="861" customWidth="1"/>
    <col min="1277" max="1277" width="9" style="861"/>
    <col min="1278" max="1278" width="8" style="861" customWidth="1"/>
    <col min="1279" max="1279" width="7.5703125" style="861" customWidth="1"/>
    <col min="1280" max="1280" width="9" style="861"/>
    <col min="1281" max="1281" width="12.28515625" style="861" bestFit="1" customWidth="1"/>
    <col min="1282" max="1523" width="9" style="861"/>
    <col min="1524" max="1524" width="6.140625" style="861" customWidth="1"/>
    <col min="1525" max="1525" width="13.85546875" style="861" bestFit="1" customWidth="1"/>
    <col min="1526" max="1526" width="10.5703125" style="861" customWidth="1"/>
    <col min="1527" max="1527" width="5.42578125" style="861" bestFit="1" customWidth="1"/>
    <col min="1528" max="1528" width="5.85546875" style="861" customWidth="1"/>
    <col min="1529" max="1529" width="6.85546875" style="861" customWidth="1"/>
    <col min="1530" max="1530" width="7.42578125" style="861" customWidth="1"/>
    <col min="1531" max="1531" width="7.28515625" style="861" customWidth="1"/>
    <col min="1532" max="1532" width="6.5703125" style="861" customWidth="1"/>
    <col min="1533" max="1533" width="9" style="861"/>
    <col min="1534" max="1534" width="8" style="861" customWidth="1"/>
    <col min="1535" max="1535" width="7.5703125" style="861" customWidth="1"/>
    <col min="1536" max="1536" width="9" style="861"/>
    <col min="1537" max="1537" width="12.28515625" style="861" bestFit="1" customWidth="1"/>
    <col min="1538" max="1779" width="9" style="861"/>
    <col min="1780" max="1780" width="6.140625" style="861" customWidth="1"/>
    <col min="1781" max="1781" width="13.85546875" style="861" bestFit="1" customWidth="1"/>
    <col min="1782" max="1782" width="10.5703125" style="861" customWidth="1"/>
    <col min="1783" max="1783" width="5.42578125" style="861" bestFit="1" customWidth="1"/>
    <col min="1784" max="1784" width="5.85546875" style="861" customWidth="1"/>
    <col min="1785" max="1785" width="6.85546875" style="861" customWidth="1"/>
    <col min="1786" max="1786" width="7.42578125" style="861" customWidth="1"/>
    <col min="1787" max="1787" width="7.28515625" style="861" customWidth="1"/>
    <col min="1788" max="1788" width="6.5703125" style="861" customWidth="1"/>
    <col min="1789" max="1789" width="9" style="861"/>
    <col min="1790" max="1790" width="8" style="861" customWidth="1"/>
    <col min="1791" max="1791" width="7.5703125" style="861" customWidth="1"/>
    <col min="1792" max="1792" width="9" style="861"/>
    <col min="1793" max="1793" width="12.28515625" style="861" bestFit="1" customWidth="1"/>
    <col min="1794" max="2035" width="9" style="861"/>
    <col min="2036" max="2036" width="6.140625" style="861" customWidth="1"/>
    <col min="2037" max="2037" width="13.85546875" style="861" bestFit="1" customWidth="1"/>
    <col min="2038" max="2038" width="10.5703125" style="861" customWidth="1"/>
    <col min="2039" max="2039" width="5.42578125" style="861" bestFit="1" customWidth="1"/>
    <col min="2040" max="2040" width="5.85546875" style="861" customWidth="1"/>
    <col min="2041" max="2041" width="6.85546875" style="861" customWidth="1"/>
    <col min="2042" max="2042" width="7.42578125" style="861" customWidth="1"/>
    <col min="2043" max="2043" width="7.28515625" style="861" customWidth="1"/>
    <col min="2044" max="2044" width="6.5703125" style="861" customWidth="1"/>
    <col min="2045" max="2045" width="9" style="861"/>
    <col min="2046" max="2046" width="8" style="861" customWidth="1"/>
    <col min="2047" max="2047" width="7.5703125" style="861" customWidth="1"/>
    <col min="2048" max="2048" width="9" style="861"/>
    <col min="2049" max="2049" width="12.28515625" style="861" bestFit="1" customWidth="1"/>
    <col min="2050" max="2291" width="9" style="861"/>
    <col min="2292" max="2292" width="6.140625" style="861" customWidth="1"/>
    <col min="2293" max="2293" width="13.85546875" style="861" bestFit="1" customWidth="1"/>
    <col min="2294" max="2294" width="10.5703125" style="861" customWidth="1"/>
    <col min="2295" max="2295" width="5.42578125" style="861" bestFit="1" customWidth="1"/>
    <col min="2296" max="2296" width="5.85546875" style="861" customWidth="1"/>
    <col min="2297" max="2297" width="6.85546875" style="861" customWidth="1"/>
    <col min="2298" max="2298" width="7.42578125" style="861" customWidth="1"/>
    <col min="2299" max="2299" width="7.28515625" style="861" customWidth="1"/>
    <col min="2300" max="2300" width="6.5703125" style="861" customWidth="1"/>
    <col min="2301" max="2301" width="9" style="861"/>
    <col min="2302" max="2302" width="8" style="861" customWidth="1"/>
    <col min="2303" max="2303" width="7.5703125" style="861" customWidth="1"/>
    <col min="2304" max="2304" width="9" style="861"/>
    <col min="2305" max="2305" width="12.28515625" style="861" bestFit="1" customWidth="1"/>
    <col min="2306" max="2547" width="9" style="861"/>
    <col min="2548" max="2548" width="6.140625" style="861" customWidth="1"/>
    <col min="2549" max="2549" width="13.85546875" style="861" bestFit="1" customWidth="1"/>
    <col min="2550" max="2550" width="10.5703125" style="861" customWidth="1"/>
    <col min="2551" max="2551" width="5.42578125" style="861" bestFit="1" customWidth="1"/>
    <col min="2552" max="2552" width="5.85546875" style="861" customWidth="1"/>
    <col min="2553" max="2553" width="6.85546875" style="861" customWidth="1"/>
    <col min="2554" max="2554" width="7.42578125" style="861" customWidth="1"/>
    <col min="2555" max="2555" width="7.28515625" style="861" customWidth="1"/>
    <col min="2556" max="2556" width="6.5703125" style="861" customWidth="1"/>
    <col min="2557" max="2557" width="9" style="861"/>
    <col min="2558" max="2558" width="8" style="861" customWidth="1"/>
    <col min="2559" max="2559" width="7.5703125" style="861" customWidth="1"/>
    <col min="2560" max="2560" width="9" style="861"/>
    <col min="2561" max="2561" width="12.28515625" style="861" bestFit="1" customWidth="1"/>
    <col min="2562" max="2803" width="9" style="861"/>
    <col min="2804" max="2804" width="6.140625" style="861" customWidth="1"/>
    <col min="2805" max="2805" width="13.85546875" style="861" bestFit="1" customWidth="1"/>
    <col min="2806" max="2806" width="10.5703125" style="861" customWidth="1"/>
    <col min="2807" max="2807" width="5.42578125" style="861" bestFit="1" customWidth="1"/>
    <col min="2808" max="2808" width="5.85546875" style="861" customWidth="1"/>
    <col min="2809" max="2809" width="6.85546875" style="861" customWidth="1"/>
    <col min="2810" max="2810" width="7.42578125" style="861" customWidth="1"/>
    <col min="2811" max="2811" width="7.28515625" style="861" customWidth="1"/>
    <col min="2812" max="2812" width="6.5703125" style="861" customWidth="1"/>
    <col min="2813" max="2813" width="9" style="861"/>
    <col min="2814" max="2814" width="8" style="861" customWidth="1"/>
    <col min="2815" max="2815" width="7.5703125" style="861" customWidth="1"/>
    <col min="2816" max="2816" width="9" style="861"/>
    <col min="2817" max="2817" width="12.28515625" style="861" bestFit="1" customWidth="1"/>
    <col min="2818" max="3059" width="9" style="861"/>
    <col min="3060" max="3060" width="6.140625" style="861" customWidth="1"/>
    <col min="3061" max="3061" width="13.85546875" style="861" bestFit="1" customWidth="1"/>
    <col min="3062" max="3062" width="10.5703125" style="861" customWidth="1"/>
    <col min="3063" max="3063" width="5.42578125" style="861" bestFit="1" customWidth="1"/>
    <col min="3064" max="3064" width="5.85546875" style="861" customWidth="1"/>
    <col min="3065" max="3065" width="6.85546875" style="861" customWidth="1"/>
    <col min="3066" max="3066" width="7.42578125" style="861" customWidth="1"/>
    <col min="3067" max="3067" width="7.28515625" style="861" customWidth="1"/>
    <col min="3068" max="3068" width="6.5703125" style="861" customWidth="1"/>
    <col min="3069" max="3069" width="9" style="861"/>
    <col min="3070" max="3070" width="8" style="861" customWidth="1"/>
    <col min="3071" max="3071" width="7.5703125" style="861" customWidth="1"/>
    <col min="3072" max="3072" width="9" style="861"/>
    <col min="3073" max="3073" width="12.28515625" style="861" bestFit="1" customWidth="1"/>
    <col min="3074" max="3315" width="9" style="861"/>
    <col min="3316" max="3316" width="6.140625" style="861" customWidth="1"/>
    <col min="3317" max="3317" width="13.85546875" style="861" bestFit="1" customWidth="1"/>
    <col min="3318" max="3318" width="10.5703125" style="861" customWidth="1"/>
    <col min="3319" max="3319" width="5.42578125" style="861" bestFit="1" customWidth="1"/>
    <col min="3320" max="3320" width="5.85546875" style="861" customWidth="1"/>
    <col min="3321" max="3321" width="6.85546875" style="861" customWidth="1"/>
    <col min="3322" max="3322" width="7.42578125" style="861" customWidth="1"/>
    <col min="3323" max="3323" width="7.28515625" style="861" customWidth="1"/>
    <col min="3324" max="3324" width="6.5703125" style="861" customWidth="1"/>
    <col min="3325" max="3325" width="9" style="861"/>
    <col min="3326" max="3326" width="8" style="861" customWidth="1"/>
    <col min="3327" max="3327" width="7.5703125" style="861" customWidth="1"/>
    <col min="3328" max="3328" width="9" style="861"/>
    <col min="3329" max="3329" width="12.28515625" style="861" bestFit="1" customWidth="1"/>
    <col min="3330" max="3571" width="9" style="861"/>
    <col min="3572" max="3572" width="6.140625" style="861" customWidth="1"/>
    <col min="3573" max="3573" width="13.85546875" style="861" bestFit="1" customWidth="1"/>
    <col min="3574" max="3574" width="10.5703125" style="861" customWidth="1"/>
    <col min="3575" max="3575" width="5.42578125" style="861" bestFit="1" customWidth="1"/>
    <col min="3576" max="3576" width="5.85546875" style="861" customWidth="1"/>
    <col min="3577" max="3577" width="6.85546875" style="861" customWidth="1"/>
    <col min="3578" max="3578" width="7.42578125" style="861" customWidth="1"/>
    <col min="3579" max="3579" width="7.28515625" style="861" customWidth="1"/>
    <col min="3580" max="3580" width="6.5703125" style="861" customWidth="1"/>
    <col min="3581" max="3581" width="9" style="861"/>
    <col min="3582" max="3582" width="8" style="861" customWidth="1"/>
    <col min="3583" max="3583" width="7.5703125" style="861" customWidth="1"/>
    <col min="3584" max="3584" width="9" style="861"/>
    <col min="3585" max="3585" width="12.28515625" style="861" bestFit="1" customWidth="1"/>
    <col min="3586" max="3827" width="9" style="861"/>
    <col min="3828" max="3828" width="6.140625" style="861" customWidth="1"/>
    <col min="3829" max="3829" width="13.85546875" style="861" bestFit="1" customWidth="1"/>
    <col min="3830" max="3830" width="10.5703125" style="861" customWidth="1"/>
    <col min="3831" max="3831" width="5.42578125" style="861" bestFit="1" customWidth="1"/>
    <col min="3832" max="3832" width="5.85546875" style="861" customWidth="1"/>
    <col min="3833" max="3833" width="6.85546875" style="861" customWidth="1"/>
    <col min="3834" max="3834" width="7.42578125" style="861" customWidth="1"/>
    <col min="3835" max="3835" width="7.28515625" style="861" customWidth="1"/>
    <col min="3836" max="3836" width="6.5703125" style="861" customWidth="1"/>
    <col min="3837" max="3837" width="9" style="861"/>
    <col min="3838" max="3838" width="8" style="861" customWidth="1"/>
    <col min="3839" max="3839" width="7.5703125" style="861" customWidth="1"/>
    <col min="3840" max="3840" width="9" style="861"/>
    <col min="3841" max="3841" width="12.28515625" style="861" bestFit="1" customWidth="1"/>
    <col min="3842" max="4083" width="9" style="861"/>
    <col min="4084" max="4084" width="6.140625" style="861" customWidth="1"/>
    <col min="4085" max="4085" width="13.85546875" style="861" bestFit="1" customWidth="1"/>
    <col min="4086" max="4086" width="10.5703125" style="861" customWidth="1"/>
    <col min="4087" max="4087" width="5.42578125" style="861" bestFit="1" customWidth="1"/>
    <col min="4088" max="4088" width="5.85546875" style="861" customWidth="1"/>
    <col min="4089" max="4089" width="6.85546875" style="861" customWidth="1"/>
    <col min="4090" max="4090" width="7.42578125" style="861" customWidth="1"/>
    <col min="4091" max="4091" width="7.28515625" style="861" customWidth="1"/>
    <col min="4092" max="4092" width="6.5703125" style="861" customWidth="1"/>
    <col min="4093" max="4093" width="9" style="861"/>
    <col min="4094" max="4094" width="8" style="861" customWidth="1"/>
    <col min="4095" max="4095" width="7.5703125" style="861" customWidth="1"/>
    <col min="4096" max="4096" width="9" style="861"/>
    <col min="4097" max="4097" width="12.28515625" style="861" bestFit="1" customWidth="1"/>
    <col min="4098" max="4339" width="9" style="861"/>
    <col min="4340" max="4340" width="6.140625" style="861" customWidth="1"/>
    <col min="4341" max="4341" width="13.85546875" style="861" bestFit="1" customWidth="1"/>
    <col min="4342" max="4342" width="10.5703125" style="861" customWidth="1"/>
    <col min="4343" max="4343" width="5.42578125" style="861" bestFit="1" customWidth="1"/>
    <col min="4344" max="4344" width="5.85546875" style="861" customWidth="1"/>
    <col min="4345" max="4345" width="6.85546875" style="861" customWidth="1"/>
    <col min="4346" max="4346" width="7.42578125" style="861" customWidth="1"/>
    <col min="4347" max="4347" width="7.28515625" style="861" customWidth="1"/>
    <col min="4348" max="4348" width="6.5703125" style="861" customWidth="1"/>
    <col min="4349" max="4349" width="9" style="861"/>
    <col min="4350" max="4350" width="8" style="861" customWidth="1"/>
    <col min="4351" max="4351" width="7.5703125" style="861" customWidth="1"/>
    <col min="4352" max="4352" width="9" style="861"/>
    <col min="4353" max="4353" width="12.28515625" style="861" bestFit="1" customWidth="1"/>
    <col min="4354" max="4595" width="9" style="861"/>
    <col min="4596" max="4596" width="6.140625" style="861" customWidth="1"/>
    <col min="4597" max="4597" width="13.85546875" style="861" bestFit="1" customWidth="1"/>
    <col min="4598" max="4598" width="10.5703125" style="861" customWidth="1"/>
    <col min="4599" max="4599" width="5.42578125" style="861" bestFit="1" customWidth="1"/>
    <col min="4600" max="4600" width="5.85546875" style="861" customWidth="1"/>
    <col min="4601" max="4601" width="6.85546875" style="861" customWidth="1"/>
    <col min="4602" max="4602" width="7.42578125" style="861" customWidth="1"/>
    <col min="4603" max="4603" width="7.28515625" style="861" customWidth="1"/>
    <col min="4604" max="4604" width="6.5703125" style="861" customWidth="1"/>
    <col min="4605" max="4605" width="9" style="861"/>
    <col min="4606" max="4606" width="8" style="861" customWidth="1"/>
    <col min="4607" max="4607" width="7.5703125" style="861" customWidth="1"/>
    <col min="4608" max="4608" width="9" style="861"/>
    <col min="4609" max="4609" width="12.28515625" style="861" bestFit="1" customWidth="1"/>
    <col min="4610" max="4851" width="9" style="861"/>
    <col min="4852" max="4852" width="6.140625" style="861" customWidth="1"/>
    <col min="4853" max="4853" width="13.85546875" style="861" bestFit="1" customWidth="1"/>
    <col min="4854" max="4854" width="10.5703125" style="861" customWidth="1"/>
    <col min="4855" max="4855" width="5.42578125" style="861" bestFit="1" customWidth="1"/>
    <col min="4856" max="4856" width="5.85546875" style="861" customWidth="1"/>
    <col min="4857" max="4857" width="6.85546875" style="861" customWidth="1"/>
    <col min="4858" max="4858" width="7.42578125" style="861" customWidth="1"/>
    <col min="4859" max="4859" width="7.28515625" style="861" customWidth="1"/>
    <col min="4860" max="4860" width="6.5703125" style="861" customWidth="1"/>
    <col min="4861" max="4861" width="9" style="861"/>
    <col min="4862" max="4862" width="8" style="861" customWidth="1"/>
    <col min="4863" max="4863" width="7.5703125" style="861" customWidth="1"/>
    <col min="4864" max="4864" width="9" style="861"/>
    <col min="4865" max="4865" width="12.28515625" style="861" bestFit="1" customWidth="1"/>
    <col min="4866" max="5107" width="9" style="861"/>
    <col min="5108" max="5108" width="6.140625" style="861" customWidth="1"/>
    <col min="5109" max="5109" width="13.85546875" style="861" bestFit="1" customWidth="1"/>
    <col min="5110" max="5110" width="10.5703125" style="861" customWidth="1"/>
    <col min="5111" max="5111" width="5.42578125" style="861" bestFit="1" customWidth="1"/>
    <col min="5112" max="5112" width="5.85546875" style="861" customWidth="1"/>
    <col min="5113" max="5113" width="6.85546875" style="861" customWidth="1"/>
    <col min="5114" max="5114" width="7.42578125" style="861" customWidth="1"/>
    <col min="5115" max="5115" width="7.28515625" style="861" customWidth="1"/>
    <col min="5116" max="5116" width="6.5703125" style="861" customWidth="1"/>
    <col min="5117" max="5117" width="9" style="861"/>
    <col min="5118" max="5118" width="8" style="861" customWidth="1"/>
    <col min="5119" max="5119" width="7.5703125" style="861" customWidth="1"/>
    <col min="5120" max="5120" width="9" style="861"/>
    <col min="5121" max="5121" width="12.28515625" style="861" bestFit="1" customWidth="1"/>
    <col min="5122" max="5363" width="9" style="861"/>
    <col min="5364" max="5364" width="6.140625" style="861" customWidth="1"/>
    <col min="5365" max="5365" width="13.85546875" style="861" bestFit="1" customWidth="1"/>
    <col min="5366" max="5366" width="10.5703125" style="861" customWidth="1"/>
    <col min="5367" max="5367" width="5.42578125" style="861" bestFit="1" customWidth="1"/>
    <col min="5368" max="5368" width="5.85546875" style="861" customWidth="1"/>
    <col min="5369" max="5369" width="6.85546875" style="861" customWidth="1"/>
    <col min="5370" max="5370" width="7.42578125" style="861" customWidth="1"/>
    <col min="5371" max="5371" width="7.28515625" style="861" customWidth="1"/>
    <col min="5372" max="5372" width="6.5703125" style="861" customWidth="1"/>
    <col min="5373" max="5373" width="9" style="861"/>
    <col min="5374" max="5374" width="8" style="861" customWidth="1"/>
    <col min="5375" max="5375" width="7.5703125" style="861" customWidth="1"/>
    <col min="5376" max="5376" width="9" style="861"/>
    <col min="5377" max="5377" width="12.28515625" style="861" bestFit="1" customWidth="1"/>
    <col min="5378" max="5619" width="9" style="861"/>
    <col min="5620" max="5620" width="6.140625" style="861" customWidth="1"/>
    <col min="5621" max="5621" width="13.85546875" style="861" bestFit="1" customWidth="1"/>
    <col min="5622" max="5622" width="10.5703125" style="861" customWidth="1"/>
    <col min="5623" max="5623" width="5.42578125" style="861" bestFit="1" customWidth="1"/>
    <col min="5624" max="5624" width="5.85546875" style="861" customWidth="1"/>
    <col min="5625" max="5625" width="6.85546875" style="861" customWidth="1"/>
    <col min="5626" max="5626" width="7.42578125" style="861" customWidth="1"/>
    <col min="5627" max="5627" width="7.28515625" style="861" customWidth="1"/>
    <col min="5628" max="5628" width="6.5703125" style="861" customWidth="1"/>
    <col min="5629" max="5629" width="9" style="861"/>
    <col min="5630" max="5630" width="8" style="861" customWidth="1"/>
    <col min="5631" max="5631" width="7.5703125" style="861" customWidth="1"/>
    <col min="5632" max="5632" width="9" style="861"/>
    <col min="5633" max="5633" width="12.28515625" style="861" bestFit="1" customWidth="1"/>
    <col min="5634" max="5875" width="9" style="861"/>
    <col min="5876" max="5876" width="6.140625" style="861" customWidth="1"/>
    <col min="5877" max="5877" width="13.85546875" style="861" bestFit="1" customWidth="1"/>
    <col min="5878" max="5878" width="10.5703125" style="861" customWidth="1"/>
    <col min="5879" max="5879" width="5.42578125" style="861" bestFit="1" customWidth="1"/>
    <col min="5880" max="5880" width="5.85546875" style="861" customWidth="1"/>
    <col min="5881" max="5881" width="6.85546875" style="861" customWidth="1"/>
    <col min="5882" max="5882" width="7.42578125" style="861" customWidth="1"/>
    <col min="5883" max="5883" width="7.28515625" style="861" customWidth="1"/>
    <col min="5884" max="5884" width="6.5703125" style="861" customWidth="1"/>
    <col min="5885" max="5885" width="9" style="861"/>
    <col min="5886" max="5886" width="8" style="861" customWidth="1"/>
    <col min="5887" max="5887" width="7.5703125" style="861" customWidth="1"/>
    <col min="5888" max="5888" width="9" style="861"/>
    <col min="5889" max="5889" width="12.28515625" style="861" bestFit="1" customWidth="1"/>
    <col min="5890" max="6131" width="9" style="861"/>
    <col min="6132" max="6132" width="6.140625" style="861" customWidth="1"/>
    <col min="6133" max="6133" width="13.85546875" style="861" bestFit="1" customWidth="1"/>
    <col min="6134" max="6134" width="10.5703125" style="861" customWidth="1"/>
    <col min="6135" max="6135" width="5.42578125" style="861" bestFit="1" customWidth="1"/>
    <col min="6136" max="6136" width="5.85546875" style="861" customWidth="1"/>
    <col min="6137" max="6137" width="6.85546875" style="861" customWidth="1"/>
    <col min="6138" max="6138" width="7.42578125" style="861" customWidth="1"/>
    <col min="6139" max="6139" width="7.28515625" style="861" customWidth="1"/>
    <col min="6140" max="6140" width="6.5703125" style="861" customWidth="1"/>
    <col min="6141" max="6141" width="9" style="861"/>
    <col min="6142" max="6142" width="8" style="861" customWidth="1"/>
    <col min="6143" max="6143" width="7.5703125" style="861" customWidth="1"/>
    <col min="6144" max="6144" width="9" style="861"/>
    <col min="6145" max="6145" width="12.28515625" style="861" bestFit="1" customWidth="1"/>
    <col min="6146" max="6387" width="9" style="861"/>
    <col min="6388" max="6388" width="6.140625" style="861" customWidth="1"/>
    <col min="6389" max="6389" width="13.85546875" style="861" bestFit="1" customWidth="1"/>
    <col min="6390" max="6390" width="10.5703125" style="861" customWidth="1"/>
    <col min="6391" max="6391" width="5.42578125" style="861" bestFit="1" customWidth="1"/>
    <col min="6392" max="6392" width="5.85546875" style="861" customWidth="1"/>
    <col min="6393" max="6393" width="6.85546875" style="861" customWidth="1"/>
    <col min="6394" max="6394" width="7.42578125" style="861" customWidth="1"/>
    <col min="6395" max="6395" width="7.28515625" style="861" customWidth="1"/>
    <col min="6396" max="6396" width="6.5703125" style="861" customWidth="1"/>
    <col min="6397" max="6397" width="9" style="861"/>
    <col min="6398" max="6398" width="8" style="861" customWidth="1"/>
    <col min="6399" max="6399" width="7.5703125" style="861" customWidth="1"/>
    <col min="6400" max="6400" width="9" style="861"/>
    <col min="6401" max="6401" width="12.28515625" style="861" bestFit="1" customWidth="1"/>
    <col min="6402" max="6643" width="9" style="861"/>
    <col min="6644" max="6644" width="6.140625" style="861" customWidth="1"/>
    <col min="6645" max="6645" width="13.85546875" style="861" bestFit="1" customWidth="1"/>
    <col min="6646" max="6646" width="10.5703125" style="861" customWidth="1"/>
    <col min="6647" max="6647" width="5.42578125" style="861" bestFit="1" customWidth="1"/>
    <col min="6648" max="6648" width="5.85546875" style="861" customWidth="1"/>
    <col min="6649" max="6649" width="6.85546875" style="861" customWidth="1"/>
    <col min="6650" max="6650" width="7.42578125" style="861" customWidth="1"/>
    <col min="6651" max="6651" width="7.28515625" style="861" customWidth="1"/>
    <col min="6652" max="6652" width="6.5703125" style="861" customWidth="1"/>
    <col min="6653" max="6653" width="9" style="861"/>
    <col min="6654" max="6654" width="8" style="861" customWidth="1"/>
    <col min="6655" max="6655" width="7.5703125" style="861" customWidth="1"/>
    <col min="6656" max="6656" width="9" style="861"/>
    <col min="6657" max="6657" width="12.28515625" style="861" bestFit="1" customWidth="1"/>
    <col min="6658" max="6899" width="9" style="861"/>
    <col min="6900" max="6900" width="6.140625" style="861" customWidth="1"/>
    <col min="6901" max="6901" width="13.85546875" style="861" bestFit="1" customWidth="1"/>
    <col min="6902" max="6902" width="10.5703125" style="861" customWidth="1"/>
    <col min="6903" max="6903" width="5.42578125" style="861" bestFit="1" customWidth="1"/>
    <col min="6904" max="6904" width="5.85546875" style="861" customWidth="1"/>
    <col min="6905" max="6905" width="6.85546875" style="861" customWidth="1"/>
    <col min="6906" max="6906" width="7.42578125" style="861" customWidth="1"/>
    <col min="6907" max="6907" width="7.28515625" style="861" customWidth="1"/>
    <col min="6908" max="6908" width="6.5703125" style="861" customWidth="1"/>
    <col min="6909" max="6909" width="9" style="861"/>
    <col min="6910" max="6910" width="8" style="861" customWidth="1"/>
    <col min="6911" max="6911" width="7.5703125" style="861" customWidth="1"/>
    <col min="6912" max="6912" width="9" style="861"/>
    <col min="6913" max="6913" width="12.28515625" style="861" bestFit="1" customWidth="1"/>
    <col min="6914" max="7155" width="9" style="861"/>
    <col min="7156" max="7156" width="6.140625" style="861" customWidth="1"/>
    <col min="7157" max="7157" width="13.85546875" style="861" bestFit="1" customWidth="1"/>
    <col min="7158" max="7158" width="10.5703125" style="861" customWidth="1"/>
    <col min="7159" max="7159" width="5.42578125" style="861" bestFit="1" customWidth="1"/>
    <col min="7160" max="7160" width="5.85546875" style="861" customWidth="1"/>
    <col min="7161" max="7161" width="6.85546875" style="861" customWidth="1"/>
    <col min="7162" max="7162" width="7.42578125" style="861" customWidth="1"/>
    <col min="7163" max="7163" width="7.28515625" style="861" customWidth="1"/>
    <col min="7164" max="7164" width="6.5703125" style="861" customWidth="1"/>
    <col min="7165" max="7165" width="9" style="861"/>
    <col min="7166" max="7166" width="8" style="861" customWidth="1"/>
    <col min="7167" max="7167" width="7.5703125" style="861" customWidth="1"/>
    <col min="7168" max="7168" width="9" style="861"/>
    <col min="7169" max="7169" width="12.28515625" style="861" bestFit="1" customWidth="1"/>
    <col min="7170" max="7411" width="9" style="861"/>
    <col min="7412" max="7412" width="6.140625" style="861" customWidth="1"/>
    <col min="7413" max="7413" width="13.85546875" style="861" bestFit="1" customWidth="1"/>
    <col min="7414" max="7414" width="10.5703125" style="861" customWidth="1"/>
    <col min="7415" max="7415" width="5.42578125" style="861" bestFit="1" customWidth="1"/>
    <col min="7416" max="7416" width="5.85546875" style="861" customWidth="1"/>
    <col min="7417" max="7417" width="6.85546875" style="861" customWidth="1"/>
    <col min="7418" max="7418" width="7.42578125" style="861" customWidth="1"/>
    <col min="7419" max="7419" width="7.28515625" style="861" customWidth="1"/>
    <col min="7420" max="7420" width="6.5703125" style="861" customWidth="1"/>
    <col min="7421" max="7421" width="9" style="861"/>
    <col min="7422" max="7422" width="8" style="861" customWidth="1"/>
    <col min="7423" max="7423" width="7.5703125" style="861" customWidth="1"/>
    <col min="7424" max="7424" width="9" style="861"/>
    <col min="7425" max="7425" width="12.28515625" style="861" bestFit="1" customWidth="1"/>
    <col min="7426" max="7667" width="9" style="861"/>
    <col min="7668" max="7668" width="6.140625" style="861" customWidth="1"/>
    <col min="7669" max="7669" width="13.85546875" style="861" bestFit="1" customWidth="1"/>
    <col min="7670" max="7670" width="10.5703125" style="861" customWidth="1"/>
    <col min="7671" max="7671" width="5.42578125" style="861" bestFit="1" customWidth="1"/>
    <col min="7672" max="7672" width="5.85546875" style="861" customWidth="1"/>
    <col min="7673" max="7673" width="6.85546875" style="861" customWidth="1"/>
    <col min="7674" max="7674" width="7.42578125" style="861" customWidth="1"/>
    <col min="7675" max="7675" width="7.28515625" style="861" customWidth="1"/>
    <col min="7676" max="7676" width="6.5703125" style="861" customWidth="1"/>
    <col min="7677" max="7677" width="9" style="861"/>
    <col min="7678" max="7678" width="8" style="861" customWidth="1"/>
    <col min="7679" max="7679" width="7.5703125" style="861" customWidth="1"/>
    <col min="7680" max="7680" width="9" style="861"/>
    <col min="7681" max="7681" width="12.28515625" style="861" bestFit="1" customWidth="1"/>
    <col min="7682" max="7923" width="9" style="861"/>
    <col min="7924" max="7924" width="6.140625" style="861" customWidth="1"/>
    <col min="7925" max="7925" width="13.85546875" style="861" bestFit="1" customWidth="1"/>
    <col min="7926" max="7926" width="10.5703125" style="861" customWidth="1"/>
    <col min="7927" max="7927" width="5.42578125" style="861" bestFit="1" customWidth="1"/>
    <col min="7928" max="7928" width="5.85546875" style="861" customWidth="1"/>
    <col min="7929" max="7929" width="6.85546875" style="861" customWidth="1"/>
    <col min="7930" max="7930" width="7.42578125" style="861" customWidth="1"/>
    <col min="7931" max="7931" width="7.28515625" style="861" customWidth="1"/>
    <col min="7932" max="7932" width="6.5703125" style="861" customWidth="1"/>
    <col min="7933" max="7933" width="9" style="861"/>
    <col min="7934" max="7934" width="8" style="861" customWidth="1"/>
    <col min="7935" max="7935" width="7.5703125" style="861" customWidth="1"/>
    <col min="7936" max="7936" width="9" style="861"/>
    <col min="7937" max="7937" width="12.28515625" style="861" bestFit="1" customWidth="1"/>
    <col min="7938" max="8179" width="9" style="861"/>
    <col min="8180" max="8180" width="6.140625" style="861" customWidth="1"/>
    <col min="8181" max="8181" width="13.85546875" style="861" bestFit="1" customWidth="1"/>
    <col min="8182" max="8182" width="10.5703125" style="861" customWidth="1"/>
    <col min="8183" max="8183" width="5.42578125" style="861" bestFit="1" customWidth="1"/>
    <col min="8184" max="8184" width="5.85546875" style="861" customWidth="1"/>
    <col min="8185" max="8185" width="6.85546875" style="861" customWidth="1"/>
    <col min="8186" max="8186" width="7.42578125" style="861" customWidth="1"/>
    <col min="8187" max="8187" width="7.28515625" style="861" customWidth="1"/>
    <col min="8188" max="8188" width="6.5703125" style="861" customWidth="1"/>
    <col min="8189" max="8189" width="9" style="861"/>
    <col min="8190" max="8190" width="8" style="861" customWidth="1"/>
    <col min="8191" max="8191" width="7.5703125" style="861" customWidth="1"/>
    <col min="8192" max="8192" width="9" style="861"/>
    <col min="8193" max="8193" width="12.28515625" style="861" bestFit="1" customWidth="1"/>
    <col min="8194" max="8435" width="9" style="861"/>
    <col min="8436" max="8436" width="6.140625" style="861" customWidth="1"/>
    <col min="8437" max="8437" width="13.85546875" style="861" bestFit="1" customWidth="1"/>
    <col min="8438" max="8438" width="10.5703125" style="861" customWidth="1"/>
    <col min="8439" max="8439" width="5.42578125" style="861" bestFit="1" customWidth="1"/>
    <col min="8440" max="8440" width="5.85546875" style="861" customWidth="1"/>
    <col min="8441" max="8441" width="6.85546875" style="861" customWidth="1"/>
    <col min="8442" max="8442" width="7.42578125" style="861" customWidth="1"/>
    <col min="8443" max="8443" width="7.28515625" style="861" customWidth="1"/>
    <col min="8444" max="8444" width="6.5703125" style="861" customWidth="1"/>
    <col min="8445" max="8445" width="9" style="861"/>
    <col min="8446" max="8446" width="8" style="861" customWidth="1"/>
    <col min="8447" max="8447" width="7.5703125" style="861" customWidth="1"/>
    <col min="8448" max="8448" width="9" style="861"/>
    <col min="8449" max="8449" width="12.28515625" style="861" bestFit="1" customWidth="1"/>
    <col min="8450" max="8691" width="9" style="861"/>
    <col min="8692" max="8692" width="6.140625" style="861" customWidth="1"/>
    <col min="8693" max="8693" width="13.85546875" style="861" bestFit="1" customWidth="1"/>
    <col min="8694" max="8694" width="10.5703125" style="861" customWidth="1"/>
    <col min="8695" max="8695" width="5.42578125" style="861" bestFit="1" customWidth="1"/>
    <col min="8696" max="8696" width="5.85546875" style="861" customWidth="1"/>
    <col min="8697" max="8697" width="6.85546875" style="861" customWidth="1"/>
    <col min="8698" max="8698" width="7.42578125" style="861" customWidth="1"/>
    <col min="8699" max="8699" width="7.28515625" style="861" customWidth="1"/>
    <col min="8700" max="8700" width="6.5703125" style="861" customWidth="1"/>
    <col min="8701" max="8701" width="9" style="861"/>
    <col min="8702" max="8702" width="8" style="861" customWidth="1"/>
    <col min="8703" max="8703" width="7.5703125" style="861" customWidth="1"/>
    <col min="8704" max="8704" width="9" style="861"/>
    <col min="8705" max="8705" width="12.28515625" style="861" bestFit="1" customWidth="1"/>
    <col min="8706" max="8947" width="9" style="861"/>
    <col min="8948" max="8948" width="6.140625" style="861" customWidth="1"/>
    <col min="8949" max="8949" width="13.85546875" style="861" bestFit="1" customWidth="1"/>
    <col min="8950" max="8950" width="10.5703125" style="861" customWidth="1"/>
    <col min="8951" max="8951" width="5.42578125" style="861" bestFit="1" customWidth="1"/>
    <col min="8952" max="8952" width="5.85546875" style="861" customWidth="1"/>
    <col min="8953" max="8953" width="6.85546875" style="861" customWidth="1"/>
    <col min="8954" max="8954" width="7.42578125" style="861" customWidth="1"/>
    <col min="8955" max="8955" width="7.28515625" style="861" customWidth="1"/>
    <col min="8956" max="8956" width="6.5703125" style="861" customWidth="1"/>
    <col min="8957" max="8957" width="9" style="861"/>
    <col min="8958" max="8958" width="8" style="861" customWidth="1"/>
    <col min="8959" max="8959" width="7.5703125" style="861" customWidth="1"/>
    <col min="8960" max="8960" width="9" style="861"/>
    <col min="8961" max="8961" width="12.28515625" style="861" bestFit="1" customWidth="1"/>
    <col min="8962" max="9203" width="9" style="861"/>
    <col min="9204" max="9204" width="6.140625" style="861" customWidth="1"/>
    <col min="9205" max="9205" width="13.85546875" style="861" bestFit="1" customWidth="1"/>
    <col min="9206" max="9206" width="10.5703125" style="861" customWidth="1"/>
    <col min="9207" max="9207" width="5.42578125" style="861" bestFit="1" customWidth="1"/>
    <col min="9208" max="9208" width="5.85546875" style="861" customWidth="1"/>
    <col min="9209" max="9209" width="6.85546875" style="861" customWidth="1"/>
    <col min="9210" max="9210" width="7.42578125" style="861" customWidth="1"/>
    <col min="9211" max="9211" width="7.28515625" style="861" customWidth="1"/>
    <col min="9212" max="9212" width="6.5703125" style="861" customWidth="1"/>
    <col min="9213" max="9213" width="9" style="861"/>
    <col min="9214" max="9214" width="8" style="861" customWidth="1"/>
    <col min="9215" max="9215" width="7.5703125" style="861" customWidth="1"/>
    <col min="9216" max="9216" width="9" style="861"/>
    <col min="9217" max="9217" width="12.28515625" style="861" bestFit="1" customWidth="1"/>
    <col min="9218" max="9459" width="9" style="861"/>
    <col min="9460" max="9460" width="6.140625" style="861" customWidth="1"/>
    <col min="9461" max="9461" width="13.85546875" style="861" bestFit="1" customWidth="1"/>
    <col min="9462" max="9462" width="10.5703125" style="861" customWidth="1"/>
    <col min="9463" max="9463" width="5.42578125" style="861" bestFit="1" customWidth="1"/>
    <col min="9464" max="9464" width="5.85546875" style="861" customWidth="1"/>
    <col min="9465" max="9465" width="6.85546875" style="861" customWidth="1"/>
    <col min="9466" max="9466" width="7.42578125" style="861" customWidth="1"/>
    <col min="9467" max="9467" width="7.28515625" style="861" customWidth="1"/>
    <col min="9468" max="9468" width="6.5703125" style="861" customWidth="1"/>
    <col min="9469" max="9469" width="9" style="861"/>
    <col min="9470" max="9470" width="8" style="861" customWidth="1"/>
    <col min="9471" max="9471" width="7.5703125" style="861" customWidth="1"/>
    <col min="9472" max="9472" width="9" style="861"/>
    <col min="9473" max="9473" width="12.28515625" style="861" bestFit="1" customWidth="1"/>
    <col min="9474" max="9715" width="9" style="861"/>
    <col min="9716" max="9716" width="6.140625" style="861" customWidth="1"/>
    <col min="9717" max="9717" width="13.85546875" style="861" bestFit="1" customWidth="1"/>
    <col min="9718" max="9718" width="10.5703125" style="861" customWidth="1"/>
    <col min="9719" max="9719" width="5.42578125" style="861" bestFit="1" customWidth="1"/>
    <col min="9720" max="9720" width="5.85546875" style="861" customWidth="1"/>
    <col min="9721" max="9721" width="6.85546875" style="861" customWidth="1"/>
    <col min="9722" max="9722" width="7.42578125" style="861" customWidth="1"/>
    <col min="9723" max="9723" width="7.28515625" style="861" customWidth="1"/>
    <col min="9724" max="9724" width="6.5703125" style="861" customWidth="1"/>
    <col min="9725" max="9725" width="9" style="861"/>
    <col min="9726" max="9726" width="8" style="861" customWidth="1"/>
    <col min="9727" max="9727" width="7.5703125" style="861" customWidth="1"/>
    <col min="9728" max="9728" width="9" style="861"/>
    <col min="9729" max="9729" width="12.28515625" style="861" bestFit="1" customWidth="1"/>
    <col min="9730" max="9971" width="9" style="861"/>
    <col min="9972" max="9972" width="6.140625" style="861" customWidth="1"/>
    <col min="9973" max="9973" width="13.85546875" style="861" bestFit="1" customWidth="1"/>
    <col min="9974" max="9974" width="10.5703125" style="861" customWidth="1"/>
    <col min="9975" max="9975" width="5.42578125" style="861" bestFit="1" customWidth="1"/>
    <col min="9976" max="9976" width="5.85546875" style="861" customWidth="1"/>
    <col min="9977" max="9977" width="6.85546875" style="861" customWidth="1"/>
    <col min="9978" max="9978" width="7.42578125" style="861" customWidth="1"/>
    <col min="9979" max="9979" width="7.28515625" style="861" customWidth="1"/>
    <col min="9980" max="9980" width="6.5703125" style="861" customWidth="1"/>
    <col min="9981" max="9981" width="9" style="861"/>
    <col min="9982" max="9982" width="8" style="861" customWidth="1"/>
    <col min="9983" max="9983" width="7.5703125" style="861" customWidth="1"/>
    <col min="9984" max="9984" width="9" style="861"/>
    <col min="9985" max="9985" width="12.28515625" style="861" bestFit="1" customWidth="1"/>
    <col min="9986" max="10227" width="9" style="861"/>
    <col min="10228" max="10228" width="6.140625" style="861" customWidth="1"/>
    <col min="10229" max="10229" width="13.85546875" style="861" bestFit="1" customWidth="1"/>
    <col min="10230" max="10230" width="10.5703125" style="861" customWidth="1"/>
    <col min="10231" max="10231" width="5.42578125" style="861" bestFit="1" customWidth="1"/>
    <col min="10232" max="10232" width="5.85546875" style="861" customWidth="1"/>
    <col min="10233" max="10233" width="6.85546875" style="861" customWidth="1"/>
    <col min="10234" max="10234" width="7.42578125" style="861" customWidth="1"/>
    <col min="10235" max="10235" width="7.28515625" style="861" customWidth="1"/>
    <col min="10236" max="10236" width="6.5703125" style="861" customWidth="1"/>
    <col min="10237" max="10237" width="9" style="861"/>
    <col min="10238" max="10238" width="8" style="861" customWidth="1"/>
    <col min="10239" max="10239" width="7.5703125" style="861" customWidth="1"/>
    <col min="10240" max="10240" width="9" style="861"/>
    <col min="10241" max="10241" width="12.28515625" style="861" bestFit="1" customWidth="1"/>
    <col min="10242" max="10483" width="9" style="861"/>
    <col min="10484" max="10484" width="6.140625" style="861" customWidth="1"/>
    <col min="10485" max="10485" width="13.85546875" style="861" bestFit="1" customWidth="1"/>
    <col min="10486" max="10486" width="10.5703125" style="861" customWidth="1"/>
    <col min="10487" max="10487" width="5.42578125" style="861" bestFit="1" customWidth="1"/>
    <col min="10488" max="10488" width="5.85546875" style="861" customWidth="1"/>
    <col min="10489" max="10489" width="6.85546875" style="861" customWidth="1"/>
    <col min="10490" max="10490" width="7.42578125" style="861" customWidth="1"/>
    <col min="10491" max="10491" width="7.28515625" style="861" customWidth="1"/>
    <col min="10492" max="10492" width="6.5703125" style="861" customWidth="1"/>
    <col min="10493" max="10493" width="9" style="861"/>
    <col min="10494" max="10494" width="8" style="861" customWidth="1"/>
    <col min="10495" max="10495" width="7.5703125" style="861" customWidth="1"/>
    <col min="10496" max="10496" width="9" style="861"/>
    <col min="10497" max="10497" width="12.28515625" style="861" bestFit="1" customWidth="1"/>
    <col min="10498" max="10739" width="9" style="861"/>
    <col min="10740" max="10740" width="6.140625" style="861" customWidth="1"/>
    <col min="10741" max="10741" width="13.85546875" style="861" bestFit="1" customWidth="1"/>
    <col min="10742" max="10742" width="10.5703125" style="861" customWidth="1"/>
    <col min="10743" max="10743" width="5.42578125" style="861" bestFit="1" customWidth="1"/>
    <col min="10744" max="10744" width="5.85546875" style="861" customWidth="1"/>
    <col min="10745" max="10745" width="6.85546875" style="861" customWidth="1"/>
    <col min="10746" max="10746" width="7.42578125" style="861" customWidth="1"/>
    <col min="10747" max="10747" width="7.28515625" style="861" customWidth="1"/>
    <col min="10748" max="10748" width="6.5703125" style="861" customWidth="1"/>
    <col min="10749" max="10749" width="9" style="861"/>
    <col min="10750" max="10750" width="8" style="861" customWidth="1"/>
    <col min="10751" max="10751" width="7.5703125" style="861" customWidth="1"/>
    <col min="10752" max="10752" width="9" style="861"/>
    <col min="10753" max="10753" width="12.28515625" style="861" bestFit="1" customWidth="1"/>
    <col min="10754" max="10995" width="9" style="861"/>
    <col min="10996" max="10996" width="6.140625" style="861" customWidth="1"/>
    <col min="10997" max="10997" width="13.85546875" style="861" bestFit="1" customWidth="1"/>
    <col min="10998" max="10998" width="10.5703125" style="861" customWidth="1"/>
    <col min="10999" max="10999" width="5.42578125" style="861" bestFit="1" customWidth="1"/>
    <col min="11000" max="11000" width="5.85546875" style="861" customWidth="1"/>
    <col min="11001" max="11001" width="6.85546875" style="861" customWidth="1"/>
    <col min="11002" max="11002" width="7.42578125" style="861" customWidth="1"/>
    <col min="11003" max="11003" width="7.28515625" style="861" customWidth="1"/>
    <col min="11004" max="11004" width="6.5703125" style="861" customWidth="1"/>
    <col min="11005" max="11005" width="9" style="861"/>
    <col min="11006" max="11006" width="8" style="861" customWidth="1"/>
    <col min="11007" max="11007" width="7.5703125" style="861" customWidth="1"/>
    <col min="11008" max="11008" width="9" style="861"/>
    <col min="11009" max="11009" width="12.28515625" style="861" bestFit="1" customWidth="1"/>
    <col min="11010" max="11251" width="9" style="861"/>
    <col min="11252" max="11252" width="6.140625" style="861" customWidth="1"/>
    <col min="11253" max="11253" width="13.85546875" style="861" bestFit="1" customWidth="1"/>
    <col min="11254" max="11254" width="10.5703125" style="861" customWidth="1"/>
    <col min="11255" max="11255" width="5.42578125" style="861" bestFit="1" customWidth="1"/>
    <col min="11256" max="11256" width="5.85546875" style="861" customWidth="1"/>
    <col min="11257" max="11257" width="6.85546875" style="861" customWidth="1"/>
    <col min="11258" max="11258" width="7.42578125" style="861" customWidth="1"/>
    <col min="11259" max="11259" width="7.28515625" style="861" customWidth="1"/>
    <col min="11260" max="11260" width="6.5703125" style="861" customWidth="1"/>
    <col min="11261" max="11261" width="9" style="861"/>
    <col min="11262" max="11262" width="8" style="861" customWidth="1"/>
    <col min="11263" max="11263" width="7.5703125" style="861" customWidth="1"/>
    <col min="11264" max="11264" width="9" style="861"/>
    <col min="11265" max="11265" width="12.28515625" style="861" bestFit="1" customWidth="1"/>
    <col min="11266" max="11507" width="9" style="861"/>
    <col min="11508" max="11508" width="6.140625" style="861" customWidth="1"/>
    <col min="11509" max="11509" width="13.85546875" style="861" bestFit="1" customWidth="1"/>
    <col min="11510" max="11510" width="10.5703125" style="861" customWidth="1"/>
    <col min="11511" max="11511" width="5.42578125" style="861" bestFit="1" customWidth="1"/>
    <col min="11512" max="11512" width="5.85546875" style="861" customWidth="1"/>
    <col min="11513" max="11513" width="6.85546875" style="861" customWidth="1"/>
    <col min="11514" max="11514" width="7.42578125" style="861" customWidth="1"/>
    <col min="11515" max="11515" width="7.28515625" style="861" customWidth="1"/>
    <col min="11516" max="11516" width="6.5703125" style="861" customWidth="1"/>
    <col min="11517" max="11517" width="9" style="861"/>
    <col min="11518" max="11518" width="8" style="861" customWidth="1"/>
    <col min="11519" max="11519" width="7.5703125" style="861" customWidth="1"/>
    <col min="11520" max="11520" width="9" style="861"/>
    <col min="11521" max="11521" width="12.28515625" style="861" bestFit="1" customWidth="1"/>
    <col min="11522" max="11763" width="9" style="861"/>
    <col min="11764" max="11764" width="6.140625" style="861" customWidth="1"/>
    <col min="11765" max="11765" width="13.85546875" style="861" bestFit="1" customWidth="1"/>
    <col min="11766" max="11766" width="10.5703125" style="861" customWidth="1"/>
    <col min="11767" max="11767" width="5.42578125" style="861" bestFit="1" customWidth="1"/>
    <col min="11768" max="11768" width="5.85546875" style="861" customWidth="1"/>
    <col min="11769" max="11769" width="6.85546875" style="861" customWidth="1"/>
    <col min="11770" max="11770" width="7.42578125" style="861" customWidth="1"/>
    <col min="11771" max="11771" width="7.28515625" style="861" customWidth="1"/>
    <col min="11772" max="11772" width="6.5703125" style="861" customWidth="1"/>
    <col min="11773" max="11773" width="9" style="861"/>
    <col min="11774" max="11774" width="8" style="861" customWidth="1"/>
    <col min="11775" max="11775" width="7.5703125" style="861" customWidth="1"/>
    <col min="11776" max="11776" width="9" style="861"/>
    <col min="11777" max="11777" width="12.28515625" style="861" bestFit="1" customWidth="1"/>
    <col min="11778" max="12019" width="9" style="861"/>
    <col min="12020" max="12020" width="6.140625" style="861" customWidth="1"/>
    <col min="12021" max="12021" width="13.85546875" style="861" bestFit="1" customWidth="1"/>
    <col min="12022" max="12022" width="10.5703125" style="861" customWidth="1"/>
    <col min="12023" max="12023" width="5.42578125" style="861" bestFit="1" customWidth="1"/>
    <col min="12024" max="12024" width="5.85546875" style="861" customWidth="1"/>
    <col min="12025" max="12025" width="6.85546875" style="861" customWidth="1"/>
    <col min="12026" max="12026" width="7.42578125" style="861" customWidth="1"/>
    <col min="12027" max="12027" width="7.28515625" style="861" customWidth="1"/>
    <col min="12028" max="12028" width="6.5703125" style="861" customWidth="1"/>
    <col min="12029" max="12029" width="9" style="861"/>
    <col min="12030" max="12030" width="8" style="861" customWidth="1"/>
    <col min="12031" max="12031" width="7.5703125" style="861" customWidth="1"/>
    <col min="12032" max="12032" width="9" style="861"/>
    <col min="12033" max="12033" width="12.28515625" style="861" bestFit="1" customWidth="1"/>
    <col min="12034" max="12275" width="9" style="861"/>
    <col min="12276" max="12276" width="6.140625" style="861" customWidth="1"/>
    <col min="12277" max="12277" width="13.85546875" style="861" bestFit="1" customWidth="1"/>
    <col min="12278" max="12278" width="10.5703125" style="861" customWidth="1"/>
    <col min="12279" max="12279" width="5.42578125" style="861" bestFit="1" customWidth="1"/>
    <col min="12280" max="12280" width="5.85546875" style="861" customWidth="1"/>
    <col min="12281" max="12281" width="6.85546875" style="861" customWidth="1"/>
    <col min="12282" max="12282" width="7.42578125" style="861" customWidth="1"/>
    <col min="12283" max="12283" width="7.28515625" style="861" customWidth="1"/>
    <col min="12284" max="12284" width="6.5703125" style="861" customWidth="1"/>
    <col min="12285" max="12285" width="9" style="861"/>
    <col min="12286" max="12286" width="8" style="861" customWidth="1"/>
    <col min="12287" max="12287" width="7.5703125" style="861" customWidth="1"/>
    <col min="12288" max="12288" width="9" style="861"/>
    <col min="12289" max="12289" width="12.28515625" style="861" bestFit="1" customWidth="1"/>
    <col min="12290" max="12531" width="9" style="861"/>
    <col min="12532" max="12532" width="6.140625" style="861" customWidth="1"/>
    <col min="12533" max="12533" width="13.85546875" style="861" bestFit="1" customWidth="1"/>
    <col min="12534" max="12534" width="10.5703125" style="861" customWidth="1"/>
    <col min="12535" max="12535" width="5.42578125" style="861" bestFit="1" customWidth="1"/>
    <col min="12536" max="12536" width="5.85546875" style="861" customWidth="1"/>
    <col min="12537" max="12537" width="6.85546875" style="861" customWidth="1"/>
    <col min="12538" max="12538" width="7.42578125" style="861" customWidth="1"/>
    <col min="12539" max="12539" width="7.28515625" style="861" customWidth="1"/>
    <col min="12540" max="12540" width="6.5703125" style="861" customWidth="1"/>
    <col min="12541" max="12541" width="9" style="861"/>
    <col min="12542" max="12542" width="8" style="861" customWidth="1"/>
    <col min="12543" max="12543" width="7.5703125" style="861" customWidth="1"/>
    <col min="12544" max="12544" width="9" style="861"/>
    <col min="12545" max="12545" width="12.28515625" style="861" bestFit="1" customWidth="1"/>
    <col min="12546" max="12787" width="9" style="861"/>
    <col min="12788" max="12788" width="6.140625" style="861" customWidth="1"/>
    <col min="12789" max="12789" width="13.85546875" style="861" bestFit="1" customWidth="1"/>
    <col min="12790" max="12790" width="10.5703125" style="861" customWidth="1"/>
    <col min="12791" max="12791" width="5.42578125" style="861" bestFit="1" customWidth="1"/>
    <col min="12792" max="12792" width="5.85546875" style="861" customWidth="1"/>
    <col min="12793" max="12793" width="6.85546875" style="861" customWidth="1"/>
    <col min="12794" max="12794" width="7.42578125" style="861" customWidth="1"/>
    <col min="12795" max="12795" width="7.28515625" style="861" customWidth="1"/>
    <col min="12796" max="12796" width="6.5703125" style="861" customWidth="1"/>
    <col min="12797" max="12797" width="9" style="861"/>
    <col min="12798" max="12798" width="8" style="861" customWidth="1"/>
    <col min="12799" max="12799" width="7.5703125" style="861" customWidth="1"/>
    <col min="12800" max="12800" width="9" style="861"/>
    <col min="12801" max="12801" width="12.28515625" style="861" bestFit="1" customWidth="1"/>
    <col min="12802" max="13043" width="9" style="861"/>
    <col min="13044" max="13044" width="6.140625" style="861" customWidth="1"/>
    <col min="13045" max="13045" width="13.85546875" style="861" bestFit="1" customWidth="1"/>
    <col min="13046" max="13046" width="10.5703125" style="861" customWidth="1"/>
    <col min="13047" max="13047" width="5.42578125" style="861" bestFit="1" customWidth="1"/>
    <col min="13048" max="13048" width="5.85546875" style="861" customWidth="1"/>
    <col min="13049" max="13049" width="6.85546875" style="861" customWidth="1"/>
    <col min="13050" max="13050" width="7.42578125" style="861" customWidth="1"/>
    <col min="13051" max="13051" width="7.28515625" style="861" customWidth="1"/>
    <col min="13052" max="13052" width="6.5703125" style="861" customWidth="1"/>
    <col min="13053" max="13053" width="9" style="861"/>
    <col min="13054" max="13054" width="8" style="861" customWidth="1"/>
    <col min="13055" max="13055" width="7.5703125" style="861" customWidth="1"/>
    <col min="13056" max="13056" width="9" style="861"/>
    <col min="13057" max="13057" width="12.28515625" style="861" bestFit="1" customWidth="1"/>
    <col min="13058" max="13299" width="9" style="861"/>
    <col min="13300" max="13300" width="6.140625" style="861" customWidth="1"/>
    <col min="13301" max="13301" width="13.85546875" style="861" bestFit="1" customWidth="1"/>
    <col min="13302" max="13302" width="10.5703125" style="861" customWidth="1"/>
    <col min="13303" max="13303" width="5.42578125" style="861" bestFit="1" customWidth="1"/>
    <col min="13304" max="13304" width="5.85546875" style="861" customWidth="1"/>
    <col min="13305" max="13305" width="6.85546875" style="861" customWidth="1"/>
    <col min="13306" max="13306" width="7.42578125" style="861" customWidth="1"/>
    <col min="13307" max="13307" width="7.28515625" style="861" customWidth="1"/>
    <col min="13308" max="13308" width="6.5703125" style="861" customWidth="1"/>
    <col min="13309" max="13309" width="9" style="861"/>
    <col min="13310" max="13310" width="8" style="861" customWidth="1"/>
    <col min="13311" max="13311" width="7.5703125" style="861" customWidth="1"/>
    <col min="13312" max="13312" width="9" style="861"/>
    <col min="13313" max="13313" width="12.28515625" style="861" bestFit="1" customWidth="1"/>
    <col min="13314" max="13555" width="9" style="861"/>
    <col min="13556" max="13556" width="6.140625" style="861" customWidth="1"/>
    <col min="13557" max="13557" width="13.85546875" style="861" bestFit="1" customWidth="1"/>
    <col min="13558" max="13558" width="10.5703125" style="861" customWidth="1"/>
    <col min="13559" max="13559" width="5.42578125" style="861" bestFit="1" customWidth="1"/>
    <col min="13560" max="13560" width="5.85546875" style="861" customWidth="1"/>
    <col min="13561" max="13561" width="6.85546875" style="861" customWidth="1"/>
    <col min="13562" max="13562" width="7.42578125" style="861" customWidth="1"/>
    <col min="13563" max="13563" width="7.28515625" style="861" customWidth="1"/>
    <col min="13564" max="13564" width="6.5703125" style="861" customWidth="1"/>
    <col min="13565" max="13565" width="9" style="861"/>
    <col min="13566" max="13566" width="8" style="861" customWidth="1"/>
    <col min="13567" max="13567" width="7.5703125" style="861" customWidth="1"/>
    <col min="13568" max="13568" width="9" style="861"/>
    <col min="13569" max="13569" width="12.28515625" style="861" bestFit="1" customWidth="1"/>
    <col min="13570" max="13811" width="9" style="861"/>
    <col min="13812" max="13812" width="6.140625" style="861" customWidth="1"/>
    <col min="13813" max="13813" width="13.85546875" style="861" bestFit="1" customWidth="1"/>
    <col min="13814" max="13814" width="10.5703125" style="861" customWidth="1"/>
    <col min="13815" max="13815" width="5.42578125" style="861" bestFit="1" customWidth="1"/>
    <col min="13816" max="13816" width="5.85546875" style="861" customWidth="1"/>
    <col min="13817" max="13817" width="6.85546875" style="861" customWidth="1"/>
    <col min="13818" max="13818" width="7.42578125" style="861" customWidth="1"/>
    <col min="13819" max="13819" width="7.28515625" style="861" customWidth="1"/>
    <col min="13820" max="13820" width="6.5703125" style="861" customWidth="1"/>
    <col min="13821" max="13821" width="9" style="861"/>
    <col min="13822" max="13822" width="8" style="861" customWidth="1"/>
    <col min="13823" max="13823" width="7.5703125" style="861" customWidth="1"/>
    <col min="13824" max="13824" width="9" style="861"/>
    <col min="13825" max="13825" width="12.28515625" style="861" bestFit="1" customWidth="1"/>
    <col min="13826" max="14067" width="9" style="861"/>
    <col min="14068" max="14068" width="6.140625" style="861" customWidth="1"/>
    <col min="14069" max="14069" width="13.85546875" style="861" bestFit="1" customWidth="1"/>
    <col min="14070" max="14070" width="10.5703125" style="861" customWidth="1"/>
    <col min="14071" max="14071" width="5.42578125" style="861" bestFit="1" customWidth="1"/>
    <col min="14072" max="14072" width="5.85546875" style="861" customWidth="1"/>
    <col min="14073" max="14073" width="6.85546875" style="861" customWidth="1"/>
    <col min="14074" max="14074" width="7.42578125" style="861" customWidth="1"/>
    <col min="14075" max="14075" width="7.28515625" style="861" customWidth="1"/>
    <col min="14076" max="14076" width="6.5703125" style="861" customWidth="1"/>
    <col min="14077" max="14077" width="9" style="861"/>
    <col min="14078" max="14078" width="8" style="861" customWidth="1"/>
    <col min="14079" max="14079" width="7.5703125" style="861" customWidth="1"/>
    <col min="14080" max="14080" width="9" style="861"/>
    <col min="14081" max="14081" width="12.28515625" style="861" bestFit="1" customWidth="1"/>
    <col min="14082" max="14323" width="9" style="861"/>
    <col min="14324" max="14324" width="6.140625" style="861" customWidth="1"/>
    <col min="14325" max="14325" width="13.85546875" style="861" bestFit="1" customWidth="1"/>
    <col min="14326" max="14326" width="10.5703125" style="861" customWidth="1"/>
    <col min="14327" max="14327" width="5.42578125" style="861" bestFit="1" customWidth="1"/>
    <col min="14328" max="14328" width="5.85546875" style="861" customWidth="1"/>
    <col min="14329" max="14329" width="6.85546875" style="861" customWidth="1"/>
    <col min="14330" max="14330" width="7.42578125" style="861" customWidth="1"/>
    <col min="14331" max="14331" width="7.28515625" style="861" customWidth="1"/>
    <col min="14332" max="14332" width="6.5703125" style="861" customWidth="1"/>
    <col min="14333" max="14333" width="9" style="861"/>
    <col min="14334" max="14334" width="8" style="861" customWidth="1"/>
    <col min="14335" max="14335" width="7.5703125" style="861" customWidth="1"/>
    <col min="14336" max="14336" width="9" style="861"/>
    <col min="14337" max="14337" width="12.28515625" style="861" bestFit="1" customWidth="1"/>
    <col min="14338" max="14579" width="9" style="861"/>
    <col min="14580" max="14580" width="6.140625" style="861" customWidth="1"/>
    <col min="14581" max="14581" width="13.85546875" style="861" bestFit="1" customWidth="1"/>
    <col min="14582" max="14582" width="10.5703125" style="861" customWidth="1"/>
    <col min="14583" max="14583" width="5.42578125" style="861" bestFit="1" customWidth="1"/>
    <col min="14584" max="14584" width="5.85546875" style="861" customWidth="1"/>
    <col min="14585" max="14585" width="6.85546875" style="861" customWidth="1"/>
    <col min="14586" max="14586" width="7.42578125" style="861" customWidth="1"/>
    <col min="14587" max="14587" width="7.28515625" style="861" customWidth="1"/>
    <col min="14588" max="14588" width="6.5703125" style="861" customWidth="1"/>
    <col min="14589" max="14589" width="9" style="861"/>
    <col min="14590" max="14590" width="8" style="861" customWidth="1"/>
    <col min="14591" max="14591" width="7.5703125" style="861" customWidth="1"/>
    <col min="14592" max="14592" width="9" style="861"/>
    <col min="14593" max="14593" width="12.28515625" style="861" bestFit="1" customWidth="1"/>
    <col min="14594" max="14835" width="9" style="861"/>
    <col min="14836" max="14836" width="6.140625" style="861" customWidth="1"/>
    <col min="14837" max="14837" width="13.85546875" style="861" bestFit="1" customWidth="1"/>
    <col min="14838" max="14838" width="10.5703125" style="861" customWidth="1"/>
    <col min="14839" max="14839" width="5.42578125" style="861" bestFit="1" customWidth="1"/>
    <col min="14840" max="14840" width="5.85546875" style="861" customWidth="1"/>
    <col min="14841" max="14841" width="6.85546875" style="861" customWidth="1"/>
    <col min="14842" max="14842" width="7.42578125" style="861" customWidth="1"/>
    <col min="14843" max="14843" width="7.28515625" style="861" customWidth="1"/>
    <col min="14844" max="14844" width="6.5703125" style="861" customWidth="1"/>
    <col min="14845" max="14845" width="9" style="861"/>
    <col min="14846" max="14846" width="8" style="861" customWidth="1"/>
    <col min="14847" max="14847" width="7.5703125" style="861" customWidth="1"/>
    <col min="14848" max="14848" width="9" style="861"/>
    <col min="14849" max="14849" width="12.28515625" style="861" bestFit="1" customWidth="1"/>
    <col min="14850" max="15091" width="9" style="861"/>
    <col min="15092" max="15092" width="6.140625" style="861" customWidth="1"/>
    <col min="15093" max="15093" width="13.85546875" style="861" bestFit="1" customWidth="1"/>
    <col min="15094" max="15094" width="10.5703125" style="861" customWidth="1"/>
    <col min="15095" max="15095" width="5.42578125" style="861" bestFit="1" customWidth="1"/>
    <col min="15096" max="15096" width="5.85546875" style="861" customWidth="1"/>
    <col min="15097" max="15097" width="6.85546875" style="861" customWidth="1"/>
    <col min="15098" max="15098" width="7.42578125" style="861" customWidth="1"/>
    <col min="15099" max="15099" width="7.28515625" style="861" customWidth="1"/>
    <col min="15100" max="15100" width="6.5703125" style="861" customWidth="1"/>
    <col min="15101" max="15101" width="9" style="861"/>
    <col min="15102" max="15102" width="8" style="861" customWidth="1"/>
    <col min="15103" max="15103" width="7.5703125" style="861" customWidth="1"/>
    <col min="15104" max="15104" width="9" style="861"/>
    <col min="15105" max="15105" width="12.28515625" style="861" bestFit="1" customWidth="1"/>
    <col min="15106" max="15347" width="9" style="861"/>
    <col min="15348" max="15348" width="6.140625" style="861" customWidth="1"/>
    <col min="15349" max="15349" width="13.85546875" style="861" bestFit="1" customWidth="1"/>
    <col min="15350" max="15350" width="10.5703125" style="861" customWidth="1"/>
    <col min="15351" max="15351" width="5.42578125" style="861" bestFit="1" customWidth="1"/>
    <col min="15352" max="15352" width="5.85546875" style="861" customWidth="1"/>
    <col min="15353" max="15353" width="6.85546875" style="861" customWidth="1"/>
    <col min="15354" max="15354" width="7.42578125" style="861" customWidth="1"/>
    <col min="15355" max="15355" width="7.28515625" style="861" customWidth="1"/>
    <col min="15356" max="15356" width="6.5703125" style="861" customWidth="1"/>
    <col min="15357" max="15357" width="9" style="861"/>
    <col min="15358" max="15358" width="8" style="861" customWidth="1"/>
    <col min="15359" max="15359" width="7.5703125" style="861" customWidth="1"/>
    <col min="15360" max="15360" width="9" style="861"/>
    <col min="15361" max="15361" width="12.28515625" style="861" bestFit="1" customWidth="1"/>
    <col min="15362" max="15603" width="9" style="861"/>
    <col min="15604" max="15604" width="6.140625" style="861" customWidth="1"/>
    <col min="15605" max="15605" width="13.85546875" style="861" bestFit="1" customWidth="1"/>
    <col min="15606" max="15606" width="10.5703125" style="861" customWidth="1"/>
    <col min="15607" max="15607" width="5.42578125" style="861" bestFit="1" customWidth="1"/>
    <col min="15608" max="15608" width="5.85546875" style="861" customWidth="1"/>
    <col min="15609" max="15609" width="6.85546875" style="861" customWidth="1"/>
    <col min="15610" max="15610" width="7.42578125" style="861" customWidth="1"/>
    <col min="15611" max="15611" width="7.28515625" style="861" customWidth="1"/>
    <col min="15612" max="15612" width="6.5703125" style="861" customWidth="1"/>
    <col min="15613" max="15613" width="9" style="861"/>
    <col min="15614" max="15614" width="8" style="861" customWidth="1"/>
    <col min="15615" max="15615" width="7.5703125" style="861" customWidth="1"/>
    <col min="15616" max="15616" width="9" style="861"/>
    <col min="15617" max="15617" width="12.28515625" style="861" bestFit="1" customWidth="1"/>
    <col min="15618" max="15859" width="9" style="861"/>
    <col min="15860" max="15860" width="6.140625" style="861" customWidth="1"/>
    <col min="15861" max="15861" width="13.85546875" style="861" bestFit="1" customWidth="1"/>
    <col min="15862" max="15862" width="10.5703125" style="861" customWidth="1"/>
    <col min="15863" max="15863" width="5.42578125" style="861" bestFit="1" customWidth="1"/>
    <col min="15864" max="15864" width="5.85546875" style="861" customWidth="1"/>
    <col min="15865" max="15865" width="6.85546875" style="861" customWidth="1"/>
    <col min="15866" max="15866" width="7.42578125" style="861" customWidth="1"/>
    <col min="15867" max="15867" width="7.28515625" style="861" customWidth="1"/>
    <col min="15868" max="15868" width="6.5703125" style="861" customWidth="1"/>
    <col min="15869" max="15869" width="9" style="861"/>
    <col min="15870" max="15870" width="8" style="861" customWidth="1"/>
    <col min="15871" max="15871" width="7.5703125" style="861" customWidth="1"/>
    <col min="15872" max="15872" width="9" style="861"/>
    <col min="15873" max="15873" width="12.28515625" style="861" bestFit="1" customWidth="1"/>
    <col min="15874" max="16115" width="9" style="861"/>
    <col min="16116" max="16116" width="6.140625" style="861" customWidth="1"/>
    <col min="16117" max="16117" width="13.85546875" style="861" bestFit="1" customWidth="1"/>
    <col min="16118" max="16118" width="10.5703125" style="861" customWidth="1"/>
    <col min="16119" max="16119" width="5.42578125" style="861" bestFit="1" customWidth="1"/>
    <col min="16120" max="16120" width="5.85546875" style="861" customWidth="1"/>
    <col min="16121" max="16121" width="6.85546875" style="861" customWidth="1"/>
    <col min="16122" max="16122" width="7.42578125" style="861" customWidth="1"/>
    <col min="16123" max="16123" width="7.28515625" style="861" customWidth="1"/>
    <col min="16124" max="16124" width="6.5703125" style="861" customWidth="1"/>
    <col min="16125" max="16125" width="9" style="861"/>
    <col min="16126" max="16126" width="8" style="861" customWidth="1"/>
    <col min="16127" max="16127" width="7.5703125" style="861" customWidth="1"/>
    <col min="16128" max="16128" width="9" style="861"/>
    <col min="16129" max="16129" width="12.28515625" style="861" bestFit="1" customWidth="1"/>
    <col min="16130" max="16384" width="9" style="861"/>
  </cols>
  <sheetData>
    <row r="1" spans="1:21" ht="36.75" customHeight="1" thickBot="1">
      <c r="A1" s="843" t="s">
        <v>1479</v>
      </c>
      <c r="B1" s="843"/>
      <c r="C1" s="843"/>
      <c r="D1" s="843"/>
      <c r="E1" s="843"/>
      <c r="F1" s="843"/>
      <c r="G1" s="843"/>
      <c r="H1" s="843"/>
      <c r="I1" s="843"/>
      <c r="J1" s="843"/>
      <c r="K1" s="861"/>
    </row>
    <row r="2" spans="1:21" ht="39">
      <c r="A2" s="489" t="s">
        <v>1480</v>
      </c>
      <c r="B2" s="489" t="s">
        <v>1481</v>
      </c>
      <c r="C2" s="489" t="s">
        <v>1482</v>
      </c>
      <c r="D2" s="489" t="s">
        <v>1483</v>
      </c>
      <c r="E2" s="489" t="s">
        <v>1484</v>
      </c>
      <c r="F2" s="489" t="s">
        <v>1485</v>
      </c>
      <c r="G2" s="489" t="s">
        <v>1486</v>
      </c>
      <c r="H2" s="489" t="s">
        <v>1487</v>
      </c>
      <c r="I2" s="489" t="s">
        <v>1488</v>
      </c>
      <c r="J2" s="489" t="s">
        <v>32</v>
      </c>
      <c r="K2" s="861"/>
    </row>
    <row r="3" spans="1:21" s="688" customFormat="1" ht="21" customHeight="1" thickBot="1">
      <c r="A3" s="762">
        <v>1400</v>
      </c>
      <c r="B3" s="627">
        <f t="shared" ref="B3:I3" si="0">SUM(B4:B34)</f>
        <v>8615</v>
      </c>
      <c r="C3" s="627">
        <f t="shared" si="0"/>
        <v>277</v>
      </c>
      <c r="D3" s="424">
        <f t="shared" si="0"/>
        <v>29</v>
      </c>
      <c r="E3" s="627">
        <f t="shared" si="0"/>
        <v>17</v>
      </c>
      <c r="F3" s="627">
        <f t="shared" si="0"/>
        <v>27</v>
      </c>
      <c r="G3" s="424">
        <f t="shared" si="0"/>
        <v>3457</v>
      </c>
      <c r="H3" s="627">
        <f t="shared" si="0"/>
        <v>10481</v>
      </c>
      <c r="I3" s="627">
        <f t="shared" si="0"/>
        <v>32</v>
      </c>
      <c r="J3" s="424">
        <v>22935</v>
      </c>
    </row>
    <row r="4" spans="1:21" ht="24" thickBot="1">
      <c r="A4" s="833" t="s">
        <v>261</v>
      </c>
      <c r="B4" s="808">
        <v>16</v>
      </c>
      <c r="C4" s="807">
        <v>5</v>
      </c>
      <c r="D4" s="763">
        <v>0</v>
      </c>
      <c r="E4" s="807">
        <v>0</v>
      </c>
      <c r="F4" s="809">
        <v>1</v>
      </c>
      <c r="G4" s="807">
        <v>303</v>
      </c>
      <c r="H4" s="809">
        <v>893</v>
      </c>
      <c r="I4" s="807">
        <v>0</v>
      </c>
      <c r="J4" s="763">
        <v>1218</v>
      </c>
      <c r="K4" s="861"/>
      <c r="M4" s="862"/>
      <c r="N4" s="862"/>
      <c r="O4" s="862"/>
      <c r="P4" s="862"/>
      <c r="Q4" s="862"/>
      <c r="R4" s="862"/>
      <c r="S4" s="862"/>
      <c r="T4" s="862"/>
      <c r="U4" s="862"/>
    </row>
    <row r="5" spans="1:21" ht="21.75" thickBot="1">
      <c r="A5" s="836" t="s">
        <v>262</v>
      </c>
      <c r="B5" s="695">
        <v>165</v>
      </c>
      <c r="C5" s="694">
        <v>3</v>
      </c>
      <c r="D5" s="763">
        <v>0</v>
      </c>
      <c r="E5" s="694">
        <v>0</v>
      </c>
      <c r="F5" s="763">
        <v>0</v>
      </c>
      <c r="G5" s="694">
        <v>106</v>
      </c>
      <c r="H5" s="763">
        <v>257</v>
      </c>
      <c r="I5" s="694">
        <v>0</v>
      </c>
      <c r="J5" s="763">
        <v>531</v>
      </c>
      <c r="K5" s="861"/>
    </row>
    <row r="6" spans="1:21" ht="21.75" thickBot="1">
      <c r="A6" s="836" t="s">
        <v>13</v>
      </c>
      <c r="B6" s="695">
        <v>407</v>
      </c>
      <c r="C6" s="694">
        <v>19</v>
      </c>
      <c r="D6" s="763">
        <v>0</v>
      </c>
      <c r="E6" s="694">
        <v>0</v>
      </c>
      <c r="F6" s="763">
        <v>1</v>
      </c>
      <c r="G6" s="694">
        <v>40</v>
      </c>
      <c r="H6" s="763">
        <v>121</v>
      </c>
      <c r="I6" s="694">
        <v>0</v>
      </c>
      <c r="J6" s="763">
        <v>588</v>
      </c>
      <c r="K6" s="861"/>
    </row>
    <row r="7" spans="1:21" ht="21.75" thickBot="1">
      <c r="A7" s="836" t="s">
        <v>14</v>
      </c>
      <c r="B7" s="695">
        <v>660</v>
      </c>
      <c r="C7" s="694">
        <v>15</v>
      </c>
      <c r="D7" s="763">
        <v>7</v>
      </c>
      <c r="E7" s="694">
        <v>3</v>
      </c>
      <c r="F7" s="763">
        <v>0</v>
      </c>
      <c r="G7" s="694">
        <v>325</v>
      </c>
      <c r="H7" s="763">
        <v>1226</v>
      </c>
      <c r="I7" s="694">
        <v>0</v>
      </c>
      <c r="J7" s="763">
        <v>2236</v>
      </c>
      <c r="K7" s="861"/>
    </row>
    <row r="8" spans="1:21" ht="21.75" thickBot="1">
      <c r="A8" s="836" t="s">
        <v>33</v>
      </c>
      <c r="B8" s="695">
        <v>166</v>
      </c>
      <c r="C8" s="694">
        <v>0</v>
      </c>
      <c r="D8" s="763">
        <v>0</v>
      </c>
      <c r="E8" s="694">
        <v>0</v>
      </c>
      <c r="F8" s="763">
        <v>0</v>
      </c>
      <c r="G8" s="694">
        <v>0</v>
      </c>
      <c r="H8" s="763">
        <v>0</v>
      </c>
      <c r="I8" s="694">
        <v>0</v>
      </c>
      <c r="J8" s="763">
        <v>166</v>
      </c>
      <c r="K8" s="861"/>
    </row>
    <row r="9" spans="1:21" ht="21.75" thickBot="1">
      <c r="A9" s="836" t="s">
        <v>16</v>
      </c>
      <c r="B9" s="695">
        <v>113</v>
      </c>
      <c r="C9" s="694">
        <v>14</v>
      </c>
      <c r="D9" s="763">
        <v>0</v>
      </c>
      <c r="E9" s="694">
        <v>2</v>
      </c>
      <c r="F9" s="763">
        <v>5</v>
      </c>
      <c r="G9" s="694">
        <v>127</v>
      </c>
      <c r="H9" s="763">
        <v>314</v>
      </c>
      <c r="I9" s="694">
        <v>0</v>
      </c>
      <c r="J9" s="763">
        <v>575</v>
      </c>
      <c r="K9" s="861"/>
    </row>
    <row r="10" spans="1:21" ht="21.75" thickBot="1">
      <c r="A10" s="836" t="s">
        <v>491</v>
      </c>
      <c r="B10" s="695">
        <v>947</v>
      </c>
      <c r="C10" s="694">
        <v>7</v>
      </c>
      <c r="D10" s="763">
        <v>3</v>
      </c>
      <c r="E10" s="694">
        <v>1</v>
      </c>
      <c r="F10" s="763">
        <v>2</v>
      </c>
      <c r="G10" s="694">
        <v>827</v>
      </c>
      <c r="H10" s="763">
        <v>2152</v>
      </c>
      <c r="I10" s="694">
        <v>28</v>
      </c>
      <c r="J10" s="763">
        <v>3967</v>
      </c>
      <c r="K10" s="861"/>
    </row>
    <row r="11" spans="1:21" ht="21.75" thickBot="1">
      <c r="A11" s="836" t="s">
        <v>263</v>
      </c>
      <c r="B11" s="695">
        <v>96</v>
      </c>
      <c r="C11" s="694">
        <v>3</v>
      </c>
      <c r="D11" s="763">
        <v>0</v>
      </c>
      <c r="E11" s="694">
        <v>0</v>
      </c>
      <c r="F11" s="763">
        <v>0</v>
      </c>
      <c r="G11" s="694">
        <v>14</v>
      </c>
      <c r="H11" s="763">
        <v>119</v>
      </c>
      <c r="I11" s="694">
        <v>0</v>
      </c>
      <c r="J11" s="763">
        <v>232</v>
      </c>
      <c r="K11" s="861"/>
    </row>
    <row r="12" spans="1:21" ht="21.75" thickBot="1">
      <c r="A12" s="836" t="s">
        <v>1489</v>
      </c>
      <c r="B12" s="695">
        <v>111</v>
      </c>
      <c r="C12" s="694">
        <v>27</v>
      </c>
      <c r="D12" s="763">
        <v>5</v>
      </c>
      <c r="E12" s="694">
        <v>2</v>
      </c>
      <c r="F12" s="763">
        <v>2</v>
      </c>
      <c r="G12" s="694">
        <v>186</v>
      </c>
      <c r="H12" s="763">
        <v>549</v>
      </c>
      <c r="I12" s="694">
        <v>0</v>
      </c>
      <c r="J12" s="763">
        <v>882</v>
      </c>
      <c r="K12" s="861"/>
    </row>
    <row r="13" spans="1:21" ht="21.75" thickBot="1">
      <c r="A13" s="836" t="s">
        <v>217</v>
      </c>
      <c r="B13" s="695">
        <v>236</v>
      </c>
      <c r="C13" s="694">
        <v>0</v>
      </c>
      <c r="D13" s="763">
        <v>0</v>
      </c>
      <c r="E13" s="694">
        <v>0</v>
      </c>
      <c r="F13" s="763">
        <v>0</v>
      </c>
      <c r="G13" s="694">
        <v>0</v>
      </c>
      <c r="H13" s="763">
        <v>0</v>
      </c>
      <c r="I13" s="694">
        <v>0</v>
      </c>
      <c r="J13" s="763">
        <v>236</v>
      </c>
      <c r="K13" s="861"/>
    </row>
    <row r="14" spans="1:21" ht="21.75" thickBot="1">
      <c r="A14" s="836" t="s">
        <v>219</v>
      </c>
      <c r="B14" s="695">
        <v>0</v>
      </c>
      <c r="C14" s="694">
        <v>1</v>
      </c>
      <c r="D14" s="763">
        <v>0</v>
      </c>
      <c r="E14" s="694">
        <v>0</v>
      </c>
      <c r="F14" s="763">
        <v>0</v>
      </c>
      <c r="G14" s="694">
        <v>8</v>
      </c>
      <c r="H14" s="763">
        <v>49</v>
      </c>
      <c r="I14" s="694">
        <v>0</v>
      </c>
      <c r="J14" s="763">
        <v>58</v>
      </c>
      <c r="K14" s="861"/>
    </row>
    <row r="15" spans="1:21" ht="21.75" thickBot="1">
      <c r="A15" s="836" t="s">
        <v>17</v>
      </c>
      <c r="B15" s="695">
        <v>436</v>
      </c>
      <c r="C15" s="694">
        <v>2</v>
      </c>
      <c r="D15" s="763">
        <v>2</v>
      </c>
      <c r="E15" s="694">
        <v>2</v>
      </c>
      <c r="F15" s="763">
        <v>1</v>
      </c>
      <c r="G15" s="694">
        <v>187</v>
      </c>
      <c r="H15" s="763">
        <v>410</v>
      </c>
      <c r="I15" s="694">
        <v>4</v>
      </c>
      <c r="J15" s="763">
        <v>1044</v>
      </c>
      <c r="K15" s="861"/>
    </row>
    <row r="16" spans="1:21" ht="21.75" thickBot="1">
      <c r="A16" s="836" t="s">
        <v>18</v>
      </c>
      <c r="B16" s="695">
        <v>348</v>
      </c>
      <c r="C16" s="694">
        <v>5</v>
      </c>
      <c r="D16" s="763">
        <v>1</v>
      </c>
      <c r="E16" s="694">
        <v>0</v>
      </c>
      <c r="F16" s="763">
        <v>0</v>
      </c>
      <c r="G16" s="694">
        <v>18</v>
      </c>
      <c r="H16" s="763">
        <v>109</v>
      </c>
      <c r="I16" s="694">
        <v>0</v>
      </c>
      <c r="J16" s="763">
        <v>481</v>
      </c>
      <c r="K16" s="861"/>
    </row>
    <row r="17" spans="1:11" ht="21.75" thickBot="1">
      <c r="A17" s="836" t="s">
        <v>19</v>
      </c>
      <c r="B17" s="695">
        <v>77</v>
      </c>
      <c r="C17" s="694">
        <v>1</v>
      </c>
      <c r="D17" s="763">
        <v>0</v>
      </c>
      <c r="E17" s="694">
        <v>0</v>
      </c>
      <c r="F17" s="763">
        <v>0</v>
      </c>
      <c r="G17" s="694">
        <v>9</v>
      </c>
      <c r="H17" s="763">
        <v>51</v>
      </c>
      <c r="I17" s="694">
        <v>0</v>
      </c>
      <c r="J17" s="763">
        <v>138</v>
      </c>
      <c r="K17" s="861"/>
    </row>
    <row r="18" spans="1:11" ht="21.75" thickBot="1">
      <c r="A18" s="836" t="s">
        <v>264</v>
      </c>
      <c r="B18" s="695">
        <v>176</v>
      </c>
      <c r="C18" s="694">
        <v>21</v>
      </c>
      <c r="D18" s="763">
        <v>2</v>
      </c>
      <c r="E18" s="694">
        <v>1</v>
      </c>
      <c r="F18" s="763">
        <v>2</v>
      </c>
      <c r="G18" s="694">
        <v>58</v>
      </c>
      <c r="H18" s="763">
        <v>120</v>
      </c>
      <c r="I18" s="694">
        <v>0</v>
      </c>
      <c r="J18" s="763">
        <v>380</v>
      </c>
      <c r="K18" s="861"/>
    </row>
    <row r="19" spans="1:11" ht="21.75" thickBot="1">
      <c r="A19" s="836" t="s">
        <v>20</v>
      </c>
      <c r="B19" s="695">
        <v>1</v>
      </c>
      <c r="C19" s="694">
        <v>1</v>
      </c>
      <c r="D19" s="763">
        <v>0</v>
      </c>
      <c r="E19" s="694">
        <v>0</v>
      </c>
      <c r="F19" s="763">
        <v>1</v>
      </c>
      <c r="G19" s="694">
        <v>42</v>
      </c>
      <c r="H19" s="763">
        <v>294</v>
      </c>
      <c r="I19" s="694">
        <v>0</v>
      </c>
      <c r="J19" s="763">
        <v>339</v>
      </c>
      <c r="K19" s="861"/>
    </row>
    <row r="20" spans="1:11" ht="21.75" thickBot="1">
      <c r="A20" s="836" t="s">
        <v>21</v>
      </c>
      <c r="B20" s="695">
        <v>386</v>
      </c>
      <c r="C20" s="694">
        <v>2</v>
      </c>
      <c r="D20" s="763">
        <v>0</v>
      </c>
      <c r="E20" s="694">
        <v>0</v>
      </c>
      <c r="F20" s="763">
        <v>0</v>
      </c>
      <c r="G20" s="694">
        <v>165</v>
      </c>
      <c r="H20" s="763">
        <v>521</v>
      </c>
      <c r="I20" s="694">
        <v>0</v>
      </c>
      <c r="J20" s="763">
        <v>1074</v>
      </c>
      <c r="K20" s="861"/>
    </row>
    <row r="21" spans="1:11" ht="21.75" thickBot="1">
      <c r="A21" s="836" t="s">
        <v>22</v>
      </c>
      <c r="B21" s="695">
        <v>14</v>
      </c>
      <c r="C21" s="694">
        <v>3</v>
      </c>
      <c r="D21" s="763">
        <v>0</v>
      </c>
      <c r="E21" s="694">
        <v>0</v>
      </c>
      <c r="F21" s="763">
        <v>0</v>
      </c>
      <c r="G21" s="694">
        <v>80</v>
      </c>
      <c r="H21" s="763">
        <v>211</v>
      </c>
      <c r="I21" s="694">
        <v>0</v>
      </c>
      <c r="J21" s="763">
        <v>308</v>
      </c>
      <c r="K21" s="861"/>
    </row>
    <row r="22" spans="1:11" ht="21.75" thickBot="1">
      <c r="A22" s="836" t="s">
        <v>750</v>
      </c>
      <c r="B22" s="695">
        <v>400</v>
      </c>
      <c r="C22" s="694">
        <v>1</v>
      </c>
      <c r="D22" s="763">
        <v>0</v>
      </c>
      <c r="E22" s="694">
        <v>0</v>
      </c>
      <c r="F22" s="763">
        <v>0</v>
      </c>
      <c r="G22" s="694">
        <v>0</v>
      </c>
      <c r="H22" s="763">
        <v>0</v>
      </c>
      <c r="I22" s="694">
        <v>0</v>
      </c>
      <c r="J22" s="763">
        <v>401</v>
      </c>
      <c r="K22" s="861"/>
    </row>
    <row r="23" spans="1:11" ht="21.75" thickBot="1">
      <c r="A23" s="836" t="s">
        <v>222</v>
      </c>
      <c r="B23" s="695">
        <v>229</v>
      </c>
      <c r="C23" s="694">
        <v>3</v>
      </c>
      <c r="D23" s="763">
        <v>0</v>
      </c>
      <c r="E23" s="694">
        <v>0</v>
      </c>
      <c r="F23" s="763">
        <v>0</v>
      </c>
      <c r="G23" s="694">
        <v>19</v>
      </c>
      <c r="H23" s="763">
        <v>47</v>
      </c>
      <c r="I23" s="694">
        <v>0</v>
      </c>
      <c r="J23" s="763">
        <v>298</v>
      </c>
      <c r="K23" s="861"/>
    </row>
    <row r="24" spans="1:11" ht="21.75" thickBot="1">
      <c r="A24" s="836" t="s">
        <v>223</v>
      </c>
      <c r="B24" s="695">
        <v>601</v>
      </c>
      <c r="C24" s="694">
        <v>21</v>
      </c>
      <c r="D24" s="763">
        <v>5</v>
      </c>
      <c r="E24" s="694">
        <v>3</v>
      </c>
      <c r="F24" s="763">
        <v>3</v>
      </c>
      <c r="G24" s="694">
        <v>168</v>
      </c>
      <c r="H24" s="763">
        <v>659</v>
      </c>
      <c r="I24" s="694">
        <v>0</v>
      </c>
      <c r="J24" s="763">
        <v>1460</v>
      </c>
      <c r="K24" s="861"/>
    </row>
    <row r="25" spans="1:11" ht="21.75" thickBot="1">
      <c r="A25" s="836" t="s">
        <v>224</v>
      </c>
      <c r="B25" s="695">
        <v>437</v>
      </c>
      <c r="C25" s="694">
        <v>16</v>
      </c>
      <c r="D25" s="763">
        <v>0</v>
      </c>
      <c r="E25" s="694">
        <v>0</v>
      </c>
      <c r="F25" s="763">
        <v>0</v>
      </c>
      <c r="G25" s="694">
        <v>71</v>
      </c>
      <c r="H25" s="763">
        <v>143</v>
      </c>
      <c r="I25" s="694">
        <v>0</v>
      </c>
      <c r="J25" s="763">
        <v>667</v>
      </c>
      <c r="K25" s="861"/>
    </row>
    <row r="26" spans="1:11" ht="21.75" thickBot="1">
      <c r="A26" s="836" t="s">
        <v>1100</v>
      </c>
      <c r="B26" s="695">
        <v>103</v>
      </c>
      <c r="C26" s="694">
        <v>3</v>
      </c>
      <c r="D26" s="763">
        <v>1</v>
      </c>
      <c r="E26" s="694">
        <v>1</v>
      </c>
      <c r="F26" s="763">
        <v>0</v>
      </c>
      <c r="G26" s="694">
        <v>12</v>
      </c>
      <c r="H26" s="763">
        <v>11</v>
      </c>
      <c r="I26" s="694">
        <v>0</v>
      </c>
      <c r="J26" s="763">
        <v>131</v>
      </c>
      <c r="K26" s="861"/>
    </row>
    <row r="27" spans="1:11" ht="21.75" thickBot="1">
      <c r="A27" s="836" t="s">
        <v>132</v>
      </c>
      <c r="B27" s="695">
        <v>313</v>
      </c>
      <c r="C27" s="694">
        <v>21</v>
      </c>
      <c r="D27" s="763">
        <v>0</v>
      </c>
      <c r="E27" s="694">
        <v>0</v>
      </c>
      <c r="F27" s="763">
        <v>3</v>
      </c>
      <c r="G27" s="694">
        <v>178</v>
      </c>
      <c r="H27" s="763">
        <v>439</v>
      </c>
      <c r="I27" s="694">
        <v>0</v>
      </c>
      <c r="J27" s="763">
        <v>954</v>
      </c>
      <c r="K27" s="861"/>
    </row>
    <row r="28" spans="1:11" ht="21.75" thickBot="1">
      <c r="A28" s="836" t="s">
        <v>23</v>
      </c>
      <c r="B28" s="695">
        <v>90</v>
      </c>
      <c r="C28" s="694">
        <v>1</v>
      </c>
      <c r="D28" s="763">
        <v>0</v>
      </c>
      <c r="E28" s="694">
        <v>0</v>
      </c>
      <c r="F28" s="763">
        <v>0</v>
      </c>
      <c r="G28" s="694">
        <v>63</v>
      </c>
      <c r="H28" s="763">
        <v>242</v>
      </c>
      <c r="I28" s="694">
        <v>0</v>
      </c>
      <c r="J28" s="763">
        <v>396</v>
      </c>
      <c r="K28" s="861"/>
    </row>
    <row r="29" spans="1:11" ht="21.75" thickBot="1">
      <c r="A29" s="836" t="s">
        <v>24</v>
      </c>
      <c r="B29" s="695">
        <v>521</v>
      </c>
      <c r="C29" s="694">
        <v>22</v>
      </c>
      <c r="D29" s="763">
        <v>0</v>
      </c>
      <c r="E29" s="694">
        <v>0</v>
      </c>
      <c r="F29" s="763">
        <v>0</v>
      </c>
      <c r="G29" s="694">
        <v>56</v>
      </c>
      <c r="H29" s="763">
        <v>148</v>
      </c>
      <c r="I29" s="694">
        <v>0</v>
      </c>
      <c r="J29" s="763">
        <v>747</v>
      </c>
      <c r="K29" s="861"/>
    </row>
    <row r="30" spans="1:11" ht="21.75" thickBot="1">
      <c r="A30" s="836" t="s">
        <v>25</v>
      </c>
      <c r="B30" s="695">
        <v>163</v>
      </c>
      <c r="C30" s="694">
        <v>0</v>
      </c>
      <c r="D30" s="763">
        <v>0</v>
      </c>
      <c r="E30" s="694">
        <v>1</v>
      </c>
      <c r="F30" s="763">
        <v>2</v>
      </c>
      <c r="G30" s="694">
        <v>96</v>
      </c>
      <c r="H30" s="763">
        <v>449</v>
      </c>
      <c r="I30" s="694">
        <v>0</v>
      </c>
      <c r="J30" s="763">
        <v>711</v>
      </c>
      <c r="K30" s="861"/>
    </row>
    <row r="31" spans="1:11" ht="21.75" thickBot="1">
      <c r="A31" s="836" t="s">
        <v>226</v>
      </c>
      <c r="B31" s="695">
        <v>517</v>
      </c>
      <c r="C31" s="694">
        <v>3</v>
      </c>
      <c r="D31" s="763">
        <v>0</v>
      </c>
      <c r="E31" s="694">
        <v>0</v>
      </c>
      <c r="F31" s="763">
        <v>2</v>
      </c>
      <c r="G31" s="694">
        <v>64</v>
      </c>
      <c r="H31" s="763">
        <v>306</v>
      </c>
      <c r="I31" s="694">
        <v>0</v>
      </c>
      <c r="J31" s="763">
        <v>892</v>
      </c>
      <c r="K31" s="861"/>
    </row>
    <row r="32" spans="1:11" ht="21.75" thickBot="1">
      <c r="A32" s="836" t="s">
        <v>26</v>
      </c>
      <c r="B32" s="695">
        <v>345</v>
      </c>
      <c r="C32" s="694">
        <v>29</v>
      </c>
      <c r="D32" s="763">
        <v>1</v>
      </c>
      <c r="E32" s="694">
        <v>0</v>
      </c>
      <c r="F32" s="763">
        <v>1</v>
      </c>
      <c r="G32" s="694">
        <v>99</v>
      </c>
      <c r="H32" s="763">
        <v>157</v>
      </c>
      <c r="I32" s="694">
        <v>0</v>
      </c>
      <c r="J32" s="763">
        <v>632</v>
      </c>
      <c r="K32" s="861"/>
    </row>
    <row r="33" spans="1:11" ht="21.75" thickBot="1">
      <c r="A33" s="836" t="s">
        <v>27</v>
      </c>
      <c r="B33" s="695">
        <v>65</v>
      </c>
      <c r="C33" s="694">
        <v>12</v>
      </c>
      <c r="D33" s="763">
        <v>0</v>
      </c>
      <c r="E33" s="694">
        <v>0</v>
      </c>
      <c r="F33" s="763">
        <v>0</v>
      </c>
      <c r="G33" s="694">
        <v>105</v>
      </c>
      <c r="H33" s="763">
        <v>341</v>
      </c>
      <c r="I33" s="694">
        <v>0</v>
      </c>
      <c r="J33" s="763">
        <v>523</v>
      </c>
      <c r="K33" s="861"/>
    </row>
    <row r="34" spans="1:11" ht="21.75" thickBot="1">
      <c r="A34" s="836" t="s">
        <v>12</v>
      </c>
      <c r="B34" s="695">
        <v>476</v>
      </c>
      <c r="C34" s="694">
        <v>16</v>
      </c>
      <c r="D34" s="763">
        <v>2</v>
      </c>
      <c r="E34" s="694">
        <v>1</v>
      </c>
      <c r="F34" s="763">
        <v>1</v>
      </c>
      <c r="G34" s="694">
        <v>31</v>
      </c>
      <c r="H34" s="763">
        <v>143</v>
      </c>
      <c r="I34" s="694">
        <v>0</v>
      </c>
      <c r="J34" s="763">
        <v>670</v>
      </c>
      <c r="K34" s="861"/>
    </row>
    <row r="36" spans="1:11" ht="25.5" customHeight="1">
      <c r="K36" s="861"/>
    </row>
    <row r="37" spans="1:11">
      <c r="D37" s="865"/>
      <c r="F37" s="866"/>
      <c r="G37" s="865"/>
    </row>
    <row r="38" spans="1:11" ht="18">
      <c r="A38" s="867"/>
      <c r="B38" s="867"/>
    </row>
    <row r="39" spans="1:11" ht="18">
      <c r="A39" s="867"/>
      <c r="B39" s="867"/>
      <c r="C39" s="867"/>
      <c r="D39" s="867"/>
      <c r="E39" s="867"/>
      <c r="F39" s="867"/>
      <c r="G39" s="867"/>
      <c r="H39" s="867"/>
      <c r="I39" s="867"/>
      <c r="J39" s="867"/>
    </row>
    <row r="40" spans="1:11" ht="18">
      <c r="K40" s="867"/>
    </row>
    <row r="41" spans="1:11">
      <c r="A41" s="864"/>
      <c r="B41" s="861"/>
      <c r="C41" s="861"/>
      <c r="D41" s="861"/>
      <c r="E41" s="868"/>
      <c r="F41" s="861"/>
      <c r="G41" s="861"/>
      <c r="H41" s="861"/>
      <c r="I41" s="861"/>
      <c r="J41" s="861"/>
    </row>
    <row r="42" spans="1:11">
      <c r="A42" s="864"/>
      <c r="B42" s="861"/>
      <c r="C42" s="861"/>
      <c r="D42" s="861"/>
      <c r="E42" s="861"/>
      <c r="F42" s="861"/>
      <c r="G42" s="861"/>
      <c r="H42" s="861"/>
      <c r="I42" s="861"/>
      <c r="J42" s="861"/>
      <c r="K42" s="861"/>
    </row>
    <row r="43" spans="1:11">
      <c r="A43" s="864"/>
      <c r="B43" s="861"/>
      <c r="C43" s="861"/>
      <c r="D43" s="861"/>
      <c r="E43" s="861"/>
      <c r="F43" s="861"/>
      <c r="G43" s="861"/>
      <c r="H43" s="861"/>
      <c r="I43" s="861"/>
      <c r="J43" s="861"/>
      <c r="K43" s="861"/>
    </row>
    <row r="44" spans="1:11">
      <c r="A44" s="864"/>
      <c r="B44" s="861"/>
      <c r="C44" s="861"/>
      <c r="D44" s="861"/>
      <c r="E44" s="861"/>
      <c r="F44" s="861"/>
      <c r="G44" s="861"/>
      <c r="H44" s="861"/>
      <c r="I44" s="861"/>
      <c r="J44" s="861"/>
      <c r="K44" s="861"/>
    </row>
    <row r="45" spans="1:11">
      <c r="A45" s="864"/>
      <c r="B45" s="861"/>
      <c r="C45" s="861"/>
      <c r="D45" s="861"/>
      <c r="E45" s="861"/>
      <c r="F45" s="861"/>
      <c r="G45" s="861"/>
      <c r="H45" s="861"/>
      <c r="I45" s="861"/>
      <c r="J45" s="861"/>
      <c r="K45" s="861"/>
    </row>
    <row r="46" spans="1:11">
      <c r="A46" s="864"/>
      <c r="B46" s="861"/>
      <c r="C46" s="861"/>
      <c r="D46" s="861"/>
      <c r="E46" s="861"/>
      <c r="F46" s="861"/>
      <c r="G46" s="861"/>
      <c r="H46" s="861"/>
      <c r="I46" s="861"/>
      <c r="J46" s="861"/>
      <c r="K46" s="861"/>
    </row>
    <row r="47" spans="1:11">
      <c r="A47" s="864"/>
      <c r="B47" s="861"/>
      <c r="C47" s="861"/>
      <c r="D47" s="861"/>
      <c r="E47" s="861"/>
      <c r="F47" s="861"/>
      <c r="G47" s="861"/>
      <c r="H47" s="861"/>
      <c r="I47" s="861"/>
      <c r="J47" s="861"/>
      <c r="K47" s="861"/>
    </row>
    <row r="48" spans="1:11">
      <c r="A48" s="864"/>
      <c r="B48" s="861"/>
      <c r="C48" s="861"/>
      <c r="D48" s="861"/>
      <c r="E48" s="861"/>
      <c r="F48" s="861"/>
      <c r="G48" s="861"/>
      <c r="H48" s="861"/>
      <c r="I48" s="861"/>
      <c r="J48" s="861"/>
      <c r="K48" s="861"/>
    </row>
    <row r="49" spans="1:11">
      <c r="A49" s="864"/>
      <c r="B49" s="861"/>
      <c r="C49" s="861"/>
      <c r="D49" s="861"/>
      <c r="E49" s="861"/>
      <c r="F49" s="861"/>
      <c r="G49" s="861"/>
      <c r="H49" s="861"/>
      <c r="I49" s="861"/>
      <c r="J49" s="861"/>
      <c r="K49" s="861"/>
    </row>
    <row r="50" spans="1:11">
      <c r="A50" s="864"/>
      <c r="B50" s="861"/>
      <c r="C50" s="861"/>
      <c r="D50" s="861"/>
      <c r="E50" s="861"/>
      <c r="F50" s="861"/>
      <c r="G50" s="861"/>
      <c r="H50" s="861"/>
      <c r="I50" s="861"/>
      <c r="J50" s="861"/>
      <c r="K50" s="861"/>
    </row>
    <row r="51" spans="1:11">
      <c r="A51" s="864"/>
      <c r="B51" s="861"/>
      <c r="C51" s="861"/>
      <c r="D51" s="861"/>
      <c r="E51" s="861"/>
      <c r="F51" s="861"/>
      <c r="G51" s="861"/>
      <c r="H51" s="861"/>
      <c r="I51" s="861"/>
      <c r="J51" s="861"/>
      <c r="K51" s="861"/>
    </row>
    <row r="52" spans="1:11">
      <c r="A52" s="864"/>
      <c r="B52" s="861"/>
      <c r="C52" s="861"/>
      <c r="D52" s="861"/>
      <c r="E52" s="861"/>
      <c r="F52" s="861"/>
      <c r="G52" s="861"/>
      <c r="H52" s="861"/>
      <c r="I52" s="861"/>
      <c r="J52" s="861"/>
      <c r="K52" s="861"/>
    </row>
    <row r="53" spans="1:11">
      <c r="A53" s="864"/>
      <c r="B53" s="861"/>
      <c r="C53" s="861"/>
      <c r="D53" s="861"/>
      <c r="E53" s="861"/>
      <c r="F53" s="861"/>
      <c r="G53" s="861"/>
      <c r="H53" s="861"/>
      <c r="I53" s="861"/>
      <c r="J53" s="861"/>
      <c r="K53" s="861"/>
    </row>
    <row r="54" spans="1:11">
      <c r="A54" s="864"/>
      <c r="B54" s="861"/>
      <c r="C54" s="861"/>
      <c r="D54" s="861"/>
      <c r="E54" s="861"/>
      <c r="F54" s="861"/>
      <c r="G54" s="861"/>
      <c r="H54" s="861"/>
      <c r="I54" s="861"/>
      <c r="J54" s="861"/>
      <c r="K54" s="861"/>
    </row>
    <row r="55" spans="1:11">
      <c r="A55" s="864"/>
      <c r="B55" s="861"/>
      <c r="C55" s="861"/>
      <c r="D55" s="861"/>
      <c r="E55" s="861"/>
      <c r="F55" s="861"/>
      <c r="G55" s="861"/>
      <c r="H55" s="861"/>
      <c r="I55" s="861"/>
      <c r="J55" s="861"/>
      <c r="K55" s="861"/>
    </row>
    <row r="56" spans="1:11">
      <c r="A56" s="864"/>
      <c r="B56" s="861"/>
      <c r="C56" s="861"/>
      <c r="D56" s="861"/>
      <c r="E56" s="861"/>
      <c r="F56" s="861"/>
      <c r="G56" s="861"/>
      <c r="H56" s="861"/>
      <c r="I56" s="861"/>
      <c r="J56" s="861"/>
      <c r="K56" s="861"/>
    </row>
    <row r="57" spans="1:11">
      <c r="A57" s="864"/>
      <c r="B57" s="861"/>
      <c r="C57" s="861"/>
      <c r="D57" s="861"/>
      <c r="E57" s="861"/>
      <c r="F57" s="861"/>
      <c r="G57" s="861"/>
      <c r="H57" s="861"/>
      <c r="I57" s="861"/>
      <c r="J57" s="861"/>
      <c r="K57" s="861"/>
    </row>
    <row r="58" spans="1:11">
      <c r="A58" s="864"/>
      <c r="B58" s="861"/>
      <c r="C58" s="861"/>
      <c r="D58" s="861"/>
      <c r="E58" s="861"/>
      <c r="F58" s="861"/>
      <c r="G58" s="861"/>
      <c r="H58" s="861"/>
      <c r="I58" s="861"/>
      <c r="J58" s="861"/>
      <c r="K58" s="861"/>
    </row>
    <row r="59" spans="1:11">
      <c r="A59" s="864"/>
      <c r="B59" s="861"/>
      <c r="C59" s="861"/>
      <c r="D59" s="861"/>
      <c r="E59" s="861"/>
      <c r="F59" s="861"/>
      <c r="G59" s="861"/>
      <c r="H59" s="861"/>
      <c r="I59" s="861"/>
      <c r="J59" s="861"/>
      <c r="K59" s="861"/>
    </row>
    <row r="60" spans="1:11">
      <c r="A60" s="864"/>
      <c r="B60" s="861"/>
      <c r="C60" s="861"/>
      <c r="D60" s="861"/>
      <c r="E60" s="861"/>
      <c r="F60" s="861"/>
      <c r="G60" s="861"/>
      <c r="H60" s="861"/>
      <c r="I60" s="861"/>
      <c r="J60" s="861"/>
      <c r="K60" s="861"/>
    </row>
    <row r="61" spans="1:11">
      <c r="A61" s="864"/>
      <c r="B61" s="861"/>
      <c r="C61" s="861"/>
      <c r="D61" s="861"/>
      <c r="E61" s="861"/>
      <c r="F61" s="861"/>
      <c r="G61" s="861"/>
      <c r="H61" s="861"/>
      <c r="I61" s="861"/>
      <c r="J61" s="861"/>
      <c r="K61" s="861"/>
    </row>
    <row r="62" spans="1:11">
      <c r="A62" s="864"/>
      <c r="B62" s="861"/>
      <c r="C62" s="861"/>
      <c r="D62" s="861"/>
      <c r="E62" s="861"/>
      <c r="F62" s="861"/>
      <c r="G62" s="861"/>
      <c r="H62" s="861"/>
      <c r="I62" s="861"/>
      <c r="J62" s="861"/>
      <c r="K62" s="861"/>
    </row>
    <row r="63" spans="1:11">
      <c r="A63" s="864"/>
      <c r="B63" s="861"/>
      <c r="C63" s="861"/>
      <c r="D63" s="861"/>
      <c r="E63" s="861"/>
      <c r="F63" s="861"/>
      <c r="G63" s="861"/>
      <c r="H63" s="861"/>
      <c r="I63" s="861"/>
      <c r="J63" s="861"/>
      <c r="K63" s="861"/>
    </row>
    <row r="64" spans="1:11">
      <c r="A64" s="864"/>
      <c r="B64" s="861"/>
      <c r="C64" s="861"/>
      <c r="D64" s="861"/>
      <c r="E64" s="861"/>
      <c r="F64" s="861"/>
      <c r="G64" s="861"/>
      <c r="H64" s="861"/>
      <c r="I64" s="861"/>
      <c r="J64" s="861"/>
      <c r="K64" s="861"/>
    </row>
    <row r="65" spans="1:11">
      <c r="A65" s="864"/>
      <c r="B65" s="861"/>
      <c r="C65" s="861"/>
      <c r="D65" s="861"/>
      <c r="E65" s="861"/>
      <c r="F65" s="861"/>
      <c r="G65" s="861"/>
      <c r="H65" s="861"/>
      <c r="I65" s="861"/>
      <c r="J65" s="861"/>
      <c r="K65" s="861"/>
    </row>
    <row r="66" spans="1:11">
      <c r="A66" s="864"/>
      <c r="B66" s="861"/>
      <c r="C66" s="861"/>
      <c r="D66" s="861"/>
      <c r="E66" s="861"/>
      <c r="F66" s="861"/>
      <c r="G66" s="861"/>
      <c r="H66" s="861"/>
      <c r="I66" s="861"/>
      <c r="J66" s="861"/>
      <c r="K66" s="861"/>
    </row>
    <row r="67" spans="1:11">
      <c r="A67" s="864"/>
      <c r="B67" s="861"/>
      <c r="C67" s="861"/>
      <c r="D67" s="861"/>
      <c r="E67" s="861"/>
      <c r="F67" s="861"/>
      <c r="G67" s="861"/>
      <c r="H67" s="861"/>
      <c r="I67" s="861"/>
      <c r="J67" s="861"/>
      <c r="K67" s="861"/>
    </row>
    <row r="68" spans="1:11" ht="12.75">
      <c r="A68" s="861"/>
      <c r="B68" s="861"/>
      <c r="C68" s="861"/>
      <c r="D68" s="861"/>
      <c r="E68" s="861"/>
      <c r="F68" s="861"/>
      <c r="G68" s="861"/>
      <c r="H68" s="861"/>
      <c r="I68" s="861"/>
      <c r="J68" s="861"/>
      <c r="K68" s="861"/>
    </row>
    <row r="69" spans="1:11">
      <c r="A69" s="864"/>
      <c r="B69" s="861"/>
      <c r="C69" s="861"/>
      <c r="D69" s="861"/>
      <c r="E69" s="861"/>
      <c r="F69" s="861"/>
      <c r="G69" s="861"/>
      <c r="H69" s="861"/>
      <c r="I69" s="861"/>
      <c r="J69" s="861"/>
      <c r="K69" s="861"/>
    </row>
    <row r="70" spans="1:11">
      <c r="A70" s="864"/>
      <c r="B70" s="861"/>
      <c r="C70" s="861"/>
      <c r="D70" s="861"/>
      <c r="E70" s="861"/>
      <c r="F70" s="861"/>
      <c r="G70" s="861"/>
      <c r="H70" s="861"/>
      <c r="I70" s="861"/>
      <c r="J70" s="861"/>
      <c r="K70" s="861"/>
    </row>
    <row r="71" spans="1:11">
      <c r="A71" s="864"/>
      <c r="B71" s="861"/>
      <c r="C71" s="861"/>
      <c r="D71" s="861"/>
      <c r="E71" s="861"/>
      <c r="F71" s="861"/>
      <c r="G71" s="861"/>
      <c r="H71" s="861"/>
      <c r="I71" s="861"/>
      <c r="J71" s="861"/>
      <c r="K71" s="861"/>
    </row>
    <row r="72" spans="1:11">
      <c r="A72" s="864"/>
      <c r="B72" s="861"/>
      <c r="C72" s="861"/>
      <c r="D72" s="861"/>
      <c r="E72" s="861"/>
      <c r="F72" s="861"/>
      <c r="G72" s="861"/>
      <c r="H72" s="861"/>
      <c r="I72" s="861"/>
      <c r="J72" s="861"/>
      <c r="K72" s="861"/>
    </row>
    <row r="73" spans="1:11">
      <c r="A73" s="864"/>
      <c r="B73" s="861"/>
      <c r="C73" s="861"/>
      <c r="D73" s="861"/>
      <c r="E73" s="861"/>
      <c r="F73" s="861"/>
      <c r="G73" s="861"/>
      <c r="H73" s="861"/>
      <c r="I73" s="861"/>
      <c r="J73" s="861"/>
      <c r="K73" s="861"/>
    </row>
    <row r="74" spans="1:11">
      <c r="A74" s="864"/>
      <c r="B74" s="861"/>
      <c r="C74" s="861"/>
      <c r="D74" s="861"/>
      <c r="E74" s="861"/>
      <c r="F74" s="861"/>
      <c r="G74" s="861"/>
      <c r="H74" s="861"/>
      <c r="I74" s="861"/>
      <c r="J74" s="861"/>
      <c r="K74" s="861"/>
    </row>
    <row r="75" spans="1:11">
      <c r="A75" s="864"/>
      <c r="B75" s="861"/>
      <c r="C75" s="861"/>
      <c r="D75" s="861"/>
      <c r="E75" s="861"/>
      <c r="F75" s="861"/>
      <c r="G75" s="861"/>
      <c r="H75" s="861"/>
      <c r="I75" s="861"/>
      <c r="J75" s="861"/>
      <c r="K75" s="861"/>
    </row>
    <row r="76" spans="1:11">
      <c r="A76" s="864"/>
      <c r="B76" s="861"/>
      <c r="C76" s="861"/>
      <c r="D76" s="861"/>
      <c r="E76" s="861"/>
      <c r="F76" s="861"/>
      <c r="G76" s="861"/>
      <c r="H76" s="861"/>
      <c r="I76" s="861"/>
      <c r="J76" s="861"/>
      <c r="K76" s="861"/>
    </row>
    <row r="77" spans="1:11">
      <c r="K77" s="861"/>
    </row>
  </sheetData>
  <mergeCells count="2">
    <mergeCell ref="A1:J1"/>
    <mergeCell ref="M4:U4"/>
  </mergeCells>
  <printOptions horizontalCentered="1"/>
  <pageMargins left="0.4" right="0.4" top="0.84055118100000004" bottom="0.59055118110236204" header="0.511811023622047" footer="0.511811023622047"/>
  <pageSetup paperSize="9" scale="76" fitToHeight="2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67142-C234-4D32-851F-5210965CC697}">
  <sheetPr>
    <tabColor rgb="FF91DB91"/>
    <pageSetUpPr fitToPage="1"/>
  </sheetPr>
  <dimension ref="A1:W140"/>
  <sheetViews>
    <sheetView rightToLeft="1" view="pageBreakPreview" zoomScaleNormal="100" zoomScaleSheetLayoutView="100" workbookViewId="0">
      <selection sqref="A1:K1"/>
    </sheetView>
  </sheetViews>
  <sheetFormatPr defaultColWidth="9" defaultRowHeight="19.5"/>
  <cols>
    <col min="1" max="1" width="20.5703125" style="877" customWidth="1"/>
    <col min="2" max="2" width="37.140625" style="878" customWidth="1"/>
    <col min="3" max="9" width="9.7109375" style="879" customWidth="1"/>
    <col min="10" max="10" width="9.7109375" style="864" customWidth="1"/>
    <col min="11" max="11" width="12" style="864" customWidth="1"/>
    <col min="12" max="12" width="9" style="864"/>
    <col min="13" max="245" width="9" style="861"/>
    <col min="246" max="246" width="20.5703125" style="861" customWidth="1"/>
    <col min="247" max="247" width="27.7109375" style="861" customWidth="1"/>
    <col min="248" max="248" width="8.42578125" style="861" bestFit="1" customWidth="1"/>
    <col min="249" max="249" width="4.42578125" style="861" bestFit="1" customWidth="1"/>
    <col min="250" max="250" width="6.85546875" style="861" customWidth="1"/>
    <col min="251" max="251" width="6.28515625" style="861" bestFit="1" customWidth="1"/>
    <col min="252" max="252" width="6.140625" style="861" bestFit="1" customWidth="1"/>
    <col min="253" max="253" width="7.85546875" style="861" customWidth="1"/>
    <col min="254" max="254" width="8.140625" style="861" customWidth="1"/>
    <col min="255" max="257" width="9" style="861"/>
    <col min="258" max="258" width="14.5703125" style="861" customWidth="1"/>
    <col min="259" max="259" width="26" style="861" bestFit="1" customWidth="1"/>
    <col min="260" max="501" width="9" style="861"/>
    <col min="502" max="502" width="20.5703125" style="861" customWidth="1"/>
    <col min="503" max="503" width="27.7109375" style="861" customWidth="1"/>
    <col min="504" max="504" width="8.42578125" style="861" bestFit="1" customWidth="1"/>
    <col min="505" max="505" width="4.42578125" style="861" bestFit="1" customWidth="1"/>
    <col min="506" max="506" width="6.85546875" style="861" customWidth="1"/>
    <col min="507" max="507" width="6.28515625" style="861" bestFit="1" customWidth="1"/>
    <col min="508" max="508" width="6.140625" style="861" bestFit="1" customWidth="1"/>
    <col min="509" max="509" width="7.85546875" style="861" customWidth="1"/>
    <col min="510" max="510" width="8.140625" style="861" customWidth="1"/>
    <col min="511" max="513" width="9" style="861"/>
    <col min="514" max="514" width="14.5703125" style="861" customWidth="1"/>
    <col min="515" max="515" width="26" style="861" bestFit="1" customWidth="1"/>
    <col min="516" max="757" width="9" style="861"/>
    <col min="758" max="758" width="20.5703125" style="861" customWidth="1"/>
    <col min="759" max="759" width="27.7109375" style="861" customWidth="1"/>
    <col min="760" max="760" width="8.42578125" style="861" bestFit="1" customWidth="1"/>
    <col min="761" max="761" width="4.42578125" style="861" bestFit="1" customWidth="1"/>
    <col min="762" max="762" width="6.85546875" style="861" customWidth="1"/>
    <col min="763" max="763" width="6.28515625" style="861" bestFit="1" customWidth="1"/>
    <col min="764" max="764" width="6.140625" style="861" bestFit="1" customWidth="1"/>
    <col min="765" max="765" width="7.85546875" style="861" customWidth="1"/>
    <col min="766" max="766" width="8.140625" style="861" customWidth="1"/>
    <col min="767" max="769" width="9" style="861"/>
    <col min="770" max="770" width="14.5703125" style="861" customWidth="1"/>
    <col min="771" max="771" width="26" style="861" bestFit="1" customWidth="1"/>
    <col min="772" max="1013" width="9" style="861"/>
    <col min="1014" max="1014" width="20.5703125" style="861" customWidth="1"/>
    <col min="1015" max="1015" width="27.7109375" style="861" customWidth="1"/>
    <col min="1016" max="1016" width="8.42578125" style="861" bestFit="1" customWidth="1"/>
    <col min="1017" max="1017" width="4.42578125" style="861" bestFit="1" customWidth="1"/>
    <col min="1018" max="1018" width="6.85546875" style="861" customWidth="1"/>
    <col min="1019" max="1019" width="6.28515625" style="861" bestFit="1" customWidth="1"/>
    <col min="1020" max="1020" width="6.140625" style="861" bestFit="1" customWidth="1"/>
    <col min="1021" max="1021" width="7.85546875" style="861" customWidth="1"/>
    <col min="1022" max="1022" width="8.140625" style="861" customWidth="1"/>
    <col min="1023" max="1025" width="9" style="861"/>
    <col min="1026" max="1026" width="14.5703125" style="861" customWidth="1"/>
    <col min="1027" max="1027" width="26" style="861" bestFit="1" customWidth="1"/>
    <col min="1028" max="1269" width="9" style="861"/>
    <col min="1270" max="1270" width="20.5703125" style="861" customWidth="1"/>
    <col min="1271" max="1271" width="27.7109375" style="861" customWidth="1"/>
    <col min="1272" max="1272" width="8.42578125" style="861" bestFit="1" customWidth="1"/>
    <col min="1273" max="1273" width="4.42578125" style="861" bestFit="1" customWidth="1"/>
    <col min="1274" max="1274" width="6.85546875" style="861" customWidth="1"/>
    <col min="1275" max="1275" width="6.28515625" style="861" bestFit="1" customWidth="1"/>
    <col min="1276" max="1276" width="6.140625" style="861" bestFit="1" customWidth="1"/>
    <col min="1277" max="1277" width="7.85546875" style="861" customWidth="1"/>
    <col min="1278" max="1278" width="8.140625" style="861" customWidth="1"/>
    <col min="1279" max="1281" width="9" style="861"/>
    <col min="1282" max="1282" width="14.5703125" style="861" customWidth="1"/>
    <col min="1283" max="1283" width="26" style="861" bestFit="1" customWidth="1"/>
    <col min="1284" max="1525" width="9" style="861"/>
    <col min="1526" max="1526" width="20.5703125" style="861" customWidth="1"/>
    <col min="1527" max="1527" width="27.7109375" style="861" customWidth="1"/>
    <col min="1528" max="1528" width="8.42578125" style="861" bestFit="1" customWidth="1"/>
    <col min="1529" max="1529" width="4.42578125" style="861" bestFit="1" customWidth="1"/>
    <col min="1530" max="1530" width="6.85546875" style="861" customWidth="1"/>
    <col min="1531" max="1531" width="6.28515625" style="861" bestFit="1" customWidth="1"/>
    <col min="1532" max="1532" width="6.140625" style="861" bestFit="1" customWidth="1"/>
    <col min="1533" max="1533" width="7.85546875" style="861" customWidth="1"/>
    <col min="1534" max="1534" width="8.140625" style="861" customWidth="1"/>
    <col min="1535" max="1537" width="9" style="861"/>
    <col min="1538" max="1538" width="14.5703125" style="861" customWidth="1"/>
    <col min="1539" max="1539" width="26" style="861" bestFit="1" customWidth="1"/>
    <col min="1540" max="1781" width="9" style="861"/>
    <col min="1782" max="1782" width="20.5703125" style="861" customWidth="1"/>
    <col min="1783" max="1783" width="27.7109375" style="861" customWidth="1"/>
    <col min="1784" max="1784" width="8.42578125" style="861" bestFit="1" customWidth="1"/>
    <col min="1785" max="1785" width="4.42578125" style="861" bestFit="1" customWidth="1"/>
    <col min="1786" max="1786" width="6.85546875" style="861" customWidth="1"/>
    <col min="1787" max="1787" width="6.28515625" style="861" bestFit="1" customWidth="1"/>
    <col min="1788" max="1788" width="6.140625" style="861" bestFit="1" customWidth="1"/>
    <col min="1789" max="1789" width="7.85546875" style="861" customWidth="1"/>
    <col min="1790" max="1790" width="8.140625" style="861" customWidth="1"/>
    <col min="1791" max="1793" width="9" style="861"/>
    <col min="1794" max="1794" width="14.5703125" style="861" customWidth="1"/>
    <col min="1795" max="1795" width="26" style="861" bestFit="1" customWidth="1"/>
    <col min="1796" max="2037" width="9" style="861"/>
    <col min="2038" max="2038" width="20.5703125" style="861" customWidth="1"/>
    <col min="2039" max="2039" width="27.7109375" style="861" customWidth="1"/>
    <col min="2040" max="2040" width="8.42578125" style="861" bestFit="1" customWidth="1"/>
    <col min="2041" max="2041" width="4.42578125" style="861" bestFit="1" customWidth="1"/>
    <col min="2042" max="2042" width="6.85546875" style="861" customWidth="1"/>
    <col min="2043" max="2043" width="6.28515625" style="861" bestFit="1" customWidth="1"/>
    <col min="2044" max="2044" width="6.140625" style="861" bestFit="1" customWidth="1"/>
    <col min="2045" max="2045" width="7.85546875" style="861" customWidth="1"/>
    <col min="2046" max="2046" width="8.140625" style="861" customWidth="1"/>
    <col min="2047" max="2049" width="9" style="861"/>
    <col min="2050" max="2050" width="14.5703125" style="861" customWidth="1"/>
    <col min="2051" max="2051" width="26" style="861" bestFit="1" customWidth="1"/>
    <col min="2052" max="2293" width="9" style="861"/>
    <col min="2294" max="2294" width="20.5703125" style="861" customWidth="1"/>
    <col min="2295" max="2295" width="27.7109375" style="861" customWidth="1"/>
    <col min="2296" max="2296" width="8.42578125" style="861" bestFit="1" customWidth="1"/>
    <col min="2297" max="2297" width="4.42578125" style="861" bestFit="1" customWidth="1"/>
    <col min="2298" max="2298" width="6.85546875" style="861" customWidth="1"/>
    <col min="2299" max="2299" width="6.28515625" style="861" bestFit="1" customWidth="1"/>
    <col min="2300" max="2300" width="6.140625" style="861" bestFit="1" customWidth="1"/>
    <col min="2301" max="2301" width="7.85546875" style="861" customWidth="1"/>
    <col min="2302" max="2302" width="8.140625" style="861" customWidth="1"/>
    <col min="2303" max="2305" width="9" style="861"/>
    <col min="2306" max="2306" width="14.5703125" style="861" customWidth="1"/>
    <col min="2307" max="2307" width="26" style="861" bestFit="1" customWidth="1"/>
    <col min="2308" max="2549" width="9" style="861"/>
    <col min="2550" max="2550" width="20.5703125" style="861" customWidth="1"/>
    <col min="2551" max="2551" width="27.7109375" style="861" customWidth="1"/>
    <col min="2552" max="2552" width="8.42578125" style="861" bestFit="1" customWidth="1"/>
    <col min="2553" max="2553" width="4.42578125" style="861" bestFit="1" customWidth="1"/>
    <col min="2554" max="2554" width="6.85546875" style="861" customWidth="1"/>
    <col min="2555" max="2555" width="6.28515625" style="861" bestFit="1" customWidth="1"/>
    <col min="2556" max="2556" width="6.140625" style="861" bestFit="1" customWidth="1"/>
    <col min="2557" max="2557" width="7.85546875" style="861" customWidth="1"/>
    <col min="2558" max="2558" width="8.140625" style="861" customWidth="1"/>
    <col min="2559" max="2561" width="9" style="861"/>
    <col min="2562" max="2562" width="14.5703125" style="861" customWidth="1"/>
    <col min="2563" max="2563" width="26" style="861" bestFit="1" customWidth="1"/>
    <col min="2564" max="2805" width="9" style="861"/>
    <col min="2806" max="2806" width="20.5703125" style="861" customWidth="1"/>
    <col min="2807" max="2807" width="27.7109375" style="861" customWidth="1"/>
    <col min="2808" max="2808" width="8.42578125" style="861" bestFit="1" customWidth="1"/>
    <col min="2809" max="2809" width="4.42578125" style="861" bestFit="1" customWidth="1"/>
    <col min="2810" max="2810" width="6.85546875" style="861" customWidth="1"/>
    <col min="2811" max="2811" width="6.28515625" style="861" bestFit="1" customWidth="1"/>
    <col min="2812" max="2812" width="6.140625" style="861" bestFit="1" customWidth="1"/>
    <col min="2813" max="2813" width="7.85546875" style="861" customWidth="1"/>
    <col min="2814" max="2814" width="8.140625" style="861" customWidth="1"/>
    <col min="2815" max="2817" width="9" style="861"/>
    <col min="2818" max="2818" width="14.5703125" style="861" customWidth="1"/>
    <col min="2819" max="2819" width="26" style="861" bestFit="1" customWidth="1"/>
    <col min="2820" max="3061" width="9" style="861"/>
    <col min="3062" max="3062" width="20.5703125" style="861" customWidth="1"/>
    <col min="3063" max="3063" width="27.7109375" style="861" customWidth="1"/>
    <col min="3064" max="3064" width="8.42578125" style="861" bestFit="1" customWidth="1"/>
    <col min="3065" max="3065" width="4.42578125" style="861" bestFit="1" customWidth="1"/>
    <col min="3066" max="3066" width="6.85546875" style="861" customWidth="1"/>
    <col min="3067" max="3067" width="6.28515625" style="861" bestFit="1" customWidth="1"/>
    <col min="3068" max="3068" width="6.140625" style="861" bestFit="1" customWidth="1"/>
    <col min="3069" max="3069" width="7.85546875" style="861" customWidth="1"/>
    <col min="3070" max="3070" width="8.140625" style="861" customWidth="1"/>
    <col min="3071" max="3073" width="9" style="861"/>
    <col min="3074" max="3074" width="14.5703125" style="861" customWidth="1"/>
    <col min="3075" max="3075" width="26" style="861" bestFit="1" customWidth="1"/>
    <col min="3076" max="3317" width="9" style="861"/>
    <col min="3318" max="3318" width="20.5703125" style="861" customWidth="1"/>
    <col min="3319" max="3319" width="27.7109375" style="861" customWidth="1"/>
    <col min="3320" max="3320" width="8.42578125" style="861" bestFit="1" customWidth="1"/>
    <col min="3321" max="3321" width="4.42578125" style="861" bestFit="1" customWidth="1"/>
    <col min="3322" max="3322" width="6.85546875" style="861" customWidth="1"/>
    <col min="3323" max="3323" width="6.28515625" style="861" bestFit="1" customWidth="1"/>
    <col min="3324" max="3324" width="6.140625" style="861" bestFit="1" customWidth="1"/>
    <col min="3325" max="3325" width="7.85546875" style="861" customWidth="1"/>
    <col min="3326" max="3326" width="8.140625" style="861" customWidth="1"/>
    <col min="3327" max="3329" width="9" style="861"/>
    <col min="3330" max="3330" width="14.5703125" style="861" customWidth="1"/>
    <col min="3331" max="3331" width="26" style="861" bestFit="1" customWidth="1"/>
    <col min="3332" max="3573" width="9" style="861"/>
    <col min="3574" max="3574" width="20.5703125" style="861" customWidth="1"/>
    <col min="3575" max="3575" width="27.7109375" style="861" customWidth="1"/>
    <col min="3576" max="3576" width="8.42578125" style="861" bestFit="1" customWidth="1"/>
    <col min="3577" max="3577" width="4.42578125" style="861" bestFit="1" customWidth="1"/>
    <col min="3578" max="3578" width="6.85546875" style="861" customWidth="1"/>
    <col min="3579" max="3579" width="6.28515625" style="861" bestFit="1" customWidth="1"/>
    <col min="3580" max="3580" width="6.140625" style="861" bestFit="1" customWidth="1"/>
    <col min="3581" max="3581" width="7.85546875" style="861" customWidth="1"/>
    <col min="3582" max="3582" width="8.140625" style="861" customWidth="1"/>
    <col min="3583" max="3585" width="9" style="861"/>
    <col min="3586" max="3586" width="14.5703125" style="861" customWidth="1"/>
    <col min="3587" max="3587" width="26" style="861" bestFit="1" customWidth="1"/>
    <col min="3588" max="3829" width="9" style="861"/>
    <col min="3830" max="3830" width="20.5703125" style="861" customWidth="1"/>
    <col min="3831" max="3831" width="27.7109375" style="861" customWidth="1"/>
    <col min="3832" max="3832" width="8.42578125" style="861" bestFit="1" customWidth="1"/>
    <col min="3833" max="3833" width="4.42578125" style="861" bestFit="1" customWidth="1"/>
    <col min="3834" max="3834" width="6.85546875" style="861" customWidth="1"/>
    <col min="3835" max="3835" width="6.28515625" style="861" bestFit="1" customWidth="1"/>
    <col min="3836" max="3836" width="6.140625" style="861" bestFit="1" customWidth="1"/>
    <col min="3837" max="3837" width="7.85546875" style="861" customWidth="1"/>
    <col min="3838" max="3838" width="8.140625" style="861" customWidth="1"/>
    <col min="3839" max="3841" width="9" style="861"/>
    <col min="3842" max="3842" width="14.5703125" style="861" customWidth="1"/>
    <col min="3843" max="3843" width="26" style="861" bestFit="1" customWidth="1"/>
    <col min="3844" max="4085" width="9" style="861"/>
    <col min="4086" max="4086" width="20.5703125" style="861" customWidth="1"/>
    <col min="4087" max="4087" width="27.7109375" style="861" customWidth="1"/>
    <col min="4088" max="4088" width="8.42578125" style="861" bestFit="1" customWidth="1"/>
    <col min="4089" max="4089" width="4.42578125" style="861" bestFit="1" customWidth="1"/>
    <col min="4090" max="4090" width="6.85546875" style="861" customWidth="1"/>
    <col min="4091" max="4091" width="6.28515625" style="861" bestFit="1" customWidth="1"/>
    <col min="4092" max="4092" width="6.140625" style="861" bestFit="1" customWidth="1"/>
    <col min="4093" max="4093" width="7.85546875" style="861" customWidth="1"/>
    <col min="4094" max="4094" width="8.140625" style="861" customWidth="1"/>
    <col min="4095" max="4097" width="9" style="861"/>
    <col min="4098" max="4098" width="14.5703125" style="861" customWidth="1"/>
    <col min="4099" max="4099" width="26" style="861" bestFit="1" customWidth="1"/>
    <col min="4100" max="4341" width="9" style="861"/>
    <col min="4342" max="4342" width="20.5703125" style="861" customWidth="1"/>
    <col min="4343" max="4343" width="27.7109375" style="861" customWidth="1"/>
    <col min="4344" max="4344" width="8.42578125" style="861" bestFit="1" customWidth="1"/>
    <col min="4345" max="4345" width="4.42578125" style="861" bestFit="1" customWidth="1"/>
    <col min="4346" max="4346" width="6.85546875" style="861" customWidth="1"/>
    <col min="4347" max="4347" width="6.28515625" style="861" bestFit="1" customWidth="1"/>
    <col min="4348" max="4348" width="6.140625" style="861" bestFit="1" customWidth="1"/>
    <col min="4349" max="4349" width="7.85546875" style="861" customWidth="1"/>
    <col min="4350" max="4350" width="8.140625" style="861" customWidth="1"/>
    <col min="4351" max="4353" width="9" style="861"/>
    <col min="4354" max="4354" width="14.5703125" style="861" customWidth="1"/>
    <col min="4355" max="4355" width="26" style="861" bestFit="1" customWidth="1"/>
    <col min="4356" max="4597" width="9" style="861"/>
    <col min="4598" max="4598" width="20.5703125" style="861" customWidth="1"/>
    <col min="4599" max="4599" width="27.7109375" style="861" customWidth="1"/>
    <col min="4600" max="4600" width="8.42578125" style="861" bestFit="1" customWidth="1"/>
    <col min="4601" max="4601" width="4.42578125" style="861" bestFit="1" customWidth="1"/>
    <col min="4602" max="4602" width="6.85546875" style="861" customWidth="1"/>
    <col min="4603" max="4603" width="6.28515625" style="861" bestFit="1" customWidth="1"/>
    <col min="4604" max="4604" width="6.140625" style="861" bestFit="1" customWidth="1"/>
    <col min="4605" max="4605" width="7.85546875" style="861" customWidth="1"/>
    <col min="4606" max="4606" width="8.140625" style="861" customWidth="1"/>
    <col min="4607" max="4609" width="9" style="861"/>
    <col min="4610" max="4610" width="14.5703125" style="861" customWidth="1"/>
    <col min="4611" max="4611" width="26" style="861" bestFit="1" customWidth="1"/>
    <col min="4612" max="4853" width="9" style="861"/>
    <col min="4854" max="4854" width="20.5703125" style="861" customWidth="1"/>
    <col min="4855" max="4855" width="27.7109375" style="861" customWidth="1"/>
    <col min="4856" max="4856" width="8.42578125" style="861" bestFit="1" customWidth="1"/>
    <col min="4857" max="4857" width="4.42578125" style="861" bestFit="1" customWidth="1"/>
    <col min="4858" max="4858" width="6.85546875" style="861" customWidth="1"/>
    <col min="4859" max="4859" width="6.28515625" style="861" bestFit="1" customWidth="1"/>
    <col min="4860" max="4860" width="6.140625" style="861" bestFit="1" customWidth="1"/>
    <col min="4861" max="4861" width="7.85546875" style="861" customWidth="1"/>
    <col min="4862" max="4862" width="8.140625" style="861" customWidth="1"/>
    <col min="4863" max="4865" width="9" style="861"/>
    <col min="4866" max="4866" width="14.5703125" style="861" customWidth="1"/>
    <col min="4867" max="4867" width="26" style="861" bestFit="1" customWidth="1"/>
    <col min="4868" max="5109" width="9" style="861"/>
    <col min="5110" max="5110" width="20.5703125" style="861" customWidth="1"/>
    <col min="5111" max="5111" width="27.7109375" style="861" customWidth="1"/>
    <col min="5112" max="5112" width="8.42578125" style="861" bestFit="1" customWidth="1"/>
    <col min="5113" max="5113" width="4.42578125" style="861" bestFit="1" customWidth="1"/>
    <col min="5114" max="5114" width="6.85546875" style="861" customWidth="1"/>
    <col min="5115" max="5115" width="6.28515625" style="861" bestFit="1" customWidth="1"/>
    <col min="5116" max="5116" width="6.140625" style="861" bestFit="1" customWidth="1"/>
    <col min="5117" max="5117" width="7.85546875" style="861" customWidth="1"/>
    <col min="5118" max="5118" width="8.140625" style="861" customWidth="1"/>
    <col min="5119" max="5121" width="9" style="861"/>
    <col min="5122" max="5122" width="14.5703125" style="861" customWidth="1"/>
    <col min="5123" max="5123" width="26" style="861" bestFit="1" customWidth="1"/>
    <col min="5124" max="5365" width="9" style="861"/>
    <col min="5366" max="5366" width="20.5703125" style="861" customWidth="1"/>
    <col min="5367" max="5367" width="27.7109375" style="861" customWidth="1"/>
    <col min="5368" max="5368" width="8.42578125" style="861" bestFit="1" customWidth="1"/>
    <col min="5369" max="5369" width="4.42578125" style="861" bestFit="1" customWidth="1"/>
    <col min="5370" max="5370" width="6.85546875" style="861" customWidth="1"/>
    <col min="5371" max="5371" width="6.28515625" style="861" bestFit="1" customWidth="1"/>
    <col min="5372" max="5372" width="6.140625" style="861" bestFit="1" customWidth="1"/>
    <col min="5373" max="5373" width="7.85546875" style="861" customWidth="1"/>
    <col min="5374" max="5374" width="8.140625" style="861" customWidth="1"/>
    <col min="5375" max="5377" width="9" style="861"/>
    <col min="5378" max="5378" width="14.5703125" style="861" customWidth="1"/>
    <col min="5379" max="5379" width="26" style="861" bestFit="1" customWidth="1"/>
    <col min="5380" max="5621" width="9" style="861"/>
    <col min="5622" max="5622" width="20.5703125" style="861" customWidth="1"/>
    <col min="5623" max="5623" width="27.7109375" style="861" customWidth="1"/>
    <col min="5624" max="5624" width="8.42578125" style="861" bestFit="1" customWidth="1"/>
    <col min="5625" max="5625" width="4.42578125" style="861" bestFit="1" customWidth="1"/>
    <col min="5626" max="5626" width="6.85546875" style="861" customWidth="1"/>
    <col min="5627" max="5627" width="6.28515625" style="861" bestFit="1" customWidth="1"/>
    <col min="5628" max="5628" width="6.140625" style="861" bestFit="1" customWidth="1"/>
    <col min="5629" max="5629" width="7.85546875" style="861" customWidth="1"/>
    <col min="5630" max="5630" width="8.140625" style="861" customWidth="1"/>
    <col min="5631" max="5633" width="9" style="861"/>
    <col min="5634" max="5634" width="14.5703125" style="861" customWidth="1"/>
    <col min="5635" max="5635" width="26" style="861" bestFit="1" customWidth="1"/>
    <col min="5636" max="5877" width="9" style="861"/>
    <col min="5878" max="5878" width="20.5703125" style="861" customWidth="1"/>
    <col min="5879" max="5879" width="27.7109375" style="861" customWidth="1"/>
    <col min="5880" max="5880" width="8.42578125" style="861" bestFit="1" customWidth="1"/>
    <col min="5881" max="5881" width="4.42578125" style="861" bestFit="1" customWidth="1"/>
    <col min="5882" max="5882" width="6.85546875" style="861" customWidth="1"/>
    <col min="5883" max="5883" width="6.28515625" style="861" bestFit="1" customWidth="1"/>
    <col min="5884" max="5884" width="6.140625" style="861" bestFit="1" customWidth="1"/>
    <col min="5885" max="5885" width="7.85546875" style="861" customWidth="1"/>
    <col min="5886" max="5886" width="8.140625" style="861" customWidth="1"/>
    <col min="5887" max="5889" width="9" style="861"/>
    <col min="5890" max="5890" width="14.5703125" style="861" customWidth="1"/>
    <col min="5891" max="5891" width="26" style="861" bestFit="1" customWidth="1"/>
    <col min="5892" max="6133" width="9" style="861"/>
    <col min="6134" max="6134" width="20.5703125" style="861" customWidth="1"/>
    <col min="6135" max="6135" width="27.7109375" style="861" customWidth="1"/>
    <col min="6136" max="6136" width="8.42578125" style="861" bestFit="1" customWidth="1"/>
    <col min="6137" max="6137" width="4.42578125" style="861" bestFit="1" customWidth="1"/>
    <col min="6138" max="6138" width="6.85546875" style="861" customWidth="1"/>
    <col min="6139" max="6139" width="6.28515625" style="861" bestFit="1" customWidth="1"/>
    <col min="6140" max="6140" width="6.140625" style="861" bestFit="1" customWidth="1"/>
    <col min="6141" max="6141" width="7.85546875" style="861" customWidth="1"/>
    <col min="6142" max="6142" width="8.140625" style="861" customWidth="1"/>
    <col min="6143" max="6145" width="9" style="861"/>
    <col min="6146" max="6146" width="14.5703125" style="861" customWidth="1"/>
    <col min="6147" max="6147" width="26" style="861" bestFit="1" customWidth="1"/>
    <col min="6148" max="6389" width="9" style="861"/>
    <col min="6390" max="6390" width="20.5703125" style="861" customWidth="1"/>
    <col min="6391" max="6391" width="27.7109375" style="861" customWidth="1"/>
    <col min="6392" max="6392" width="8.42578125" style="861" bestFit="1" customWidth="1"/>
    <col min="6393" max="6393" width="4.42578125" style="861" bestFit="1" customWidth="1"/>
    <col min="6394" max="6394" width="6.85546875" style="861" customWidth="1"/>
    <col min="6395" max="6395" width="6.28515625" style="861" bestFit="1" customWidth="1"/>
    <col min="6396" max="6396" width="6.140625" style="861" bestFit="1" customWidth="1"/>
    <col min="6397" max="6397" width="7.85546875" style="861" customWidth="1"/>
    <col min="6398" max="6398" width="8.140625" style="861" customWidth="1"/>
    <col min="6399" max="6401" width="9" style="861"/>
    <col min="6402" max="6402" width="14.5703125" style="861" customWidth="1"/>
    <col min="6403" max="6403" width="26" style="861" bestFit="1" customWidth="1"/>
    <col min="6404" max="6645" width="9" style="861"/>
    <col min="6646" max="6646" width="20.5703125" style="861" customWidth="1"/>
    <col min="6647" max="6647" width="27.7109375" style="861" customWidth="1"/>
    <col min="6648" max="6648" width="8.42578125" style="861" bestFit="1" customWidth="1"/>
    <col min="6649" max="6649" width="4.42578125" style="861" bestFit="1" customWidth="1"/>
    <col min="6650" max="6650" width="6.85546875" style="861" customWidth="1"/>
    <col min="6651" max="6651" width="6.28515625" style="861" bestFit="1" customWidth="1"/>
    <col min="6652" max="6652" width="6.140625" style="861" bestFit="1" customWidth="1"/>
    <col min="6653" max="6653" width="7.85546875" style="861" customWidth="1"/>
    <col min="6654" max="6654" width="8.140625" style="861" customWidth="1"/>
    <col min="6655" max="6657" width="9" style="861"/>
    <col min="6658" max="6658" width="14.5703125" style="861" customWidth="1"/>
    <col min="6659" max="6659" width="26" style="861" bestFit="1" customWidth="1"/>
    <col min="6660" max="6901" width="9" style="861"/>
    <col min="6902" max="6902" width="20.5703125" style="861" customWidth="1"/>
    <col min="6903" max="6903" width="27.7109375" style="861" customWidth="1"/>
    <col min="6904" max="6904" width="8.42578125" style="861" bestFit="1" customWidth="1"/>
    <col min="6905" max="6905" width="4.42578125" style="861" bestFit="1" customWidth="1"/>
    <col min="6906" max="6906" width="6.85546875" style="861" customWidth="1"/>
    <col min="6907" max="6907" width="6.28515625" style="861" bestFit="1" customWidth="1"/>
    <col min="6908" max="6908" width="6.140625" style="861" bestFit="1" customWidth="1"/>
    <col min="6909" max="6909" width="7.85546875" style="861" customWidth="1"/>
    <col min="6910" max="6910" width="8.140625" style="861" customWidth="1"/>
    <col min="6911" max="6913" width="9" style="861"/>
    <col min="6914" max="6914" width="14.5703125" style="861" customWidth="1"/>
    <col min="6915" max="6915" width="26" style="861" bestFit="1" customWidth="1"/>
    <col min="6916" max="7157" width="9" style="861"/>
    <col min="7158" max="7158" width="20.5703125" style="861" customWidth="1"/>
    <col min="7159" max="7159" width="27.7109375" style="861" customWidth="1"/>
    <col min="7160" max="7160" width="8.42578125" style="861" bestFit="1" customWidth="1"/>
    <col min="7161" max="7161" width="4.42578125" style="861" bestFit="1" customWidth="1"/>
    <col min="7162" max="7162" width="6.85546875" style="861" customWidth="1"/>
    <col min="7163" max="7163" width="6.28515625" style="861" bestFit="1" customWidth="1"/>
    <col min="7164" max="7164" width="6.140625" style="861" bestFit="1" customWidth="1"/>
    <col min="7165" max="7165" width="7.85546875" style="861" customWidth="1"/>
    <col min="7166" max="7166" width="8.140625" style="861" customWidth="1"/>
    <col min="7167" max="7169" width="9" style="861"/>
    <col min="7170" max="7170" width="14.5703125" style="861" customWidth="1"/>
    <col min="7171" max="7171" width="26" style="861" bestFit="1" customWidth="1"/>
    <col min="7172" max="7413" width="9" style="861"/>
    <col min="7414" max="7414" width="20.5703125" style="861" customWidth="1"/>
    <col min="7415" max="7415" width="27.7109375" style="861" customWidth="1"/>
    <col min="7416" max="7416" width="8.42578125" style="861" bestFit="1" customWidth="1"/>
    <col min="7417" max="7417" width="4.42578125" style="861" bestFit="1" customWidth="1"/>
    <col min="7418" max="7418" width="6.85546875" style="861" customWidth="1"/>
    <col min="7419" max="7419" width="6.28515625" style="861" bestFit="1" customWidth="1"/>
    <col min="7420" max="7420" width="6.140625" style="861" bestFit="1" customWidth="1"/>
    <col min="7421" max="7421" width="7.85546875" style="861" customWidth="1"/>
    <col min="7422" max="7422" width="8.140625" style="861" customWidth="1"/>
    <col min="7423" max="7425" width="9" style="861"/>
    <col min="7426" max="7426" width="14.5703125" style="861" customWidth="1"/>
    <col min="7427" max="7427" width="26" style="861" bestFit="1" customWidth="1"/>
    <col min="7428" max="7669" width="9" style="861"/>
    <col min="7670" max="7670" width="20.5703125" style="861" customWidth="1"/>
    <col min="7671" max="7671" width="27.7109375" style="861" customWidth="1"/>
    <col min="7672" max="7672" width="8.42578125" style="861" bestFit="1" customWidth="1"/>
    <col min="7673" max="7673" width="4.42578125" style="861" bestFit="1" customWidth="1"/>
    <col min="7674" max="7674" width="6.85546875" style="861" customWidth="1"/>
    <col min="7675" max="7675" width="6.28515625" style="861" bestFit="1" customWidth="1"/>
    <col min="7676" max="7676" width="6.140625" style="861" bestFit="1" customWidth="1"/>
    <col min="7677" max="7677" width="7.85546875" style="861" customWidth="1"/>
    <col min="7678" max="7678" width="8.140625" style="861" customWidth="1"/>
    <col min="7679" max="7681" width="9" style="861"/>
    <col min="7682" max="7682" width="14.5703125" style="861" customWidth="1"/>
    <col min="7683" max="7683" width="26" style="861" bestFit="1" customWidth="1"/>
    <col min="7684" max="7925" width="9" style="861"/>
    <col min="7926" max="7926" width="20.5703125" style="861" customWidth="1"/>
    <col min="7927" max="7927" width="27.7109375" style="861" customWidth="1"/>
    <col min="7928" max="7928" width="8.42578125" style="861" bestFit="1" customWidth="1"/>
    <col min="7929" max="7929" width="4.42578125" style="861" bestFit="1" customWidth="1"/>
    <col min="7930" max="7930" width="6.85546875" style="861" customWidth="1"/>
    <col min="7931" max="7931" width="6.28515625" style="861" bestFit="1" customWidth="1"/>
    <col min="7932" max="7932" width="6.140625" style="861" bestFit="1" customWidth="1"/>
    <col min="7933" max="7933" width="7.85546875" style="861" customWidth="1"/>
    <col min="7934" max="7934" width="8.140625" style="861" customWidth="1"/>
    <col min="7935" max="7937" width="9" style="861"/>
    <col min="7938" max="7938" width="14.5703125" style="861" customWidth="1"/>
    <col min="7939" max="7939" width="26" style="861" bestFit="1" customWidth="1"/>
    <col min="7940" max="8181" width="9" style="861"/>
    <col min="8182" max="8182" width="20.5703125" style="861" customWidth="1"/>
    <col min="8183" max="8183" width="27.7109375" style="861" customWidth="1"/>
    <col min="8184" max="8184" width="8.42578125" style="861" bestFit="1" customWidth="1"/>
    <col min="8185" max="8185" width="4.42578125" style="861" bestFit="1" customWidth="1"/>
    <col min="8186" max="8186" width="6.85546875" style="861" customWidth="1"/>
    <col min="8187" max="8187" width="6.28515625" style="861" bestFit="1" customWidth="1"/>
    <col min="8188" max="8188" width="6.140625" style="861" bestFit="1" customWidth="1"/>
    <col min="8189" max="8189" width="7.85546875" style="861" customWidth="1"/>
    <col min="8190" max="8190" width="8.140625" style="861" customWidth="1"/>
    <col min="8191" max="8193" width="9" style="861"/>
    <col min="8194" max="8194" width="14.5703125" style="861" customWidth="1"/>
    <col min="8195" max="8195" width="26" style="861" bestFit="1" customWidth="1"/>
    <col min="8196" max="8437" width="9" style="861"/>
    <col min="8438" max="8438" width="20.5703125" style="861" customWidth="1"/>
    <col min="8439" max="8439" width="27.7109375" style="861" customWidth="1"/>
    <col min="8440" max="8440" width="8.42578125" style="861" bestFit="1" customWidth="1"/>
    <col min="8441" max="8441" width="4.42578125" style="861" bestFit="1" customWidth="1"/>
    <col min="8442" max="8442" width="6.85546875" style="861" customWidth="1"/>
    <col min="8443" max="8443" width="6.28515625" style="861" bestFit="1" customWidth="1"/>
    <col min="8444" max="8444" width="6.140625" style="861" bestFit="1" customWidth="1"/>
    <col min="8445" max="8445" width="7.85546875" style="861" customWidth="1"/>
    <col min="8446" max="8446" width="8.140625" style="861" customWidth="1"/>
    <col min="8447" max="8449" width="9" style="861"/>
    <col min="8450" max="8450" width="14.5703125" style="861" customWidth="1"/>
    <col min="8451" max="8451" width="26" style="861" bestFit="1" customWidth="1"/>
    <col min="8452" max="8693" width="9" style="861"/>
    <col min="8694" max="8694" width="20.5703125" style="861" customWidth="1"/>
    <col min="8695" max="8695" width="27.7109375" style="861" customWidth="1"/>
    <col min="8696" max="8696" width="8.42578125" style="861" bestFit="1" customWidth="1"/>
    <col min="8697" max="8697" width="4.42578125" style="861" bestFit="1" customWidth="1"/>
    <col min="8698" max="8698" width="6.85546875" style="861" customWidth="1"/>
    <col min="8699" max="8699" width="6.28515625" style="861" bestFit="1" customWidth="1"/>
    <col min="8700" max="8700" width="6.140625" style="861" bestFit="1" customWidth="1"/>
    <col min="8701" max="8701" width="7.85546875" style="861" customWidth="1"/>
    <col min="8702" max="8702" width="8.140625" style="861" customWidth="1"/>
    <col min="8703" max="8705" width="9" style="861"/>
    <col min="8706" max="8706" width="14.5703125" style="861" customWidth="1"/>
    <col min="8707" max="8707" width="26" style="861" bestFit="1" customWidth="1"/>
    <col min="8708" max="8949" width="9" style="861"/>
    <col min="8950" max="8950" width="20.5703125" style="861" customWidth="1"/>
    <col min="8951" max="8951" width="27.7109375" style="861" customWidth="1"/>
    <col min="8952" max="8952" width="8.42578125" style="861" bestFit="1" customWidth="1"/>
    <col min="8953" max="8953" width="4.42578125" style="861" bestFit="1" customWidth="1"/>
    <col min="8954" max="8954" width="6.85546875" style="861" customWidth="1"/>
    <col min="8955" max="8955" width="6.28515625" style="861" bestFit="1" customWidth="1"/>
    <col min="8956" max="8956" width="6.140625" style="861" bestFit="1" customWidth="1"/>
    <col min="8957" max="8957" width="7.85546875" style="861" customWidth="1"/>
    <col min="8958" max="8958" width="8.140625" style="861" customWidth="1"/>
    <col min="8959" max="8961" width="9" style="861"/>
    <col min="8962" max="8962" width="14.5703125" style="861" customWidth="1"/>
    <col min="8963" max="8963" width="26" style="861" bestFit="1" customWidth="1"/>
    <col min="8964" max="9205" width="9" style="861"/>
    <col min="9206" max="9206" width="20.5703125" style="861" customWidth="1"/>
    <col min="9207" max="9207" width="27.7109375" style="861" customWidth="1"/>
    <col min="9208" max="9208" width="8.42578125" style="861" bestFit="1" customWidth="1"/>
    <col min="9209" max="9209" width="4.42578125" style="861" bestFit="1" customWidth="1"/>
    <col min="9210" max="9210" width="6.85546875" style="861" customWidth="1"/>
    <col min="9211" max="9211" width="6.28515625" style="861" bestFit="1" customWidth="1"/>
    <col min="9212" max="9212" width="6.140625" style="861" bestFit="1" customWidth="1"/>
    <col min="9213" max="9213" width="7.85546875" style="861" customWidth="1"/>
    <col min="9214" max="9214" width="8.140625" style="861" customWidth="1"/>
    <col min="9215" max="9217" width="9" style="861"/>
    <col min="9218" max="9218" width="14.5703125" style="861" customWidth="1"/>
    <col min="9219" max="9219" width="26" style="861" bestFit="1" customWidth="1"/>
    <col min="9220" max="9461" width="9" style="861"/>
    <col min="9462" max="9462" width="20.5703125" style="861" customWidth="1"/>
    <col min="9463" max="9463" width="27.7109375" style="861" customWidth="1"/>
    <col min="9464" max="9464" width="8.42578125" style="861" bestFit="1" customWidth="1"/>
    <col min="9465" max="9465" width="4.42578125" style="861" bestFit="1" customWidth="1"/>
    <col min="9466" max="9466" width="6.85546875" style="861" customWidth="1"/>
    <col min="9467" max="9467" width="6.28515625" style="861" bestFit="1" customWidth="1"/>
    <col min="9468" max="9468" width="6.140625" style="861" bestFit="1" customWidth="1"/>
    <col min="9469" max="9469" width="7.85546875" style="861" customWidth="1"/>
    <col min="9470" max="9470" width="8.140625" style="861" customWidth="1"/>
    <col min="9471" max="9473" width="9" style="861"/>
    <col min="9474" max="9474" width="14.5703125" style="861" customWidth="1"/>
    <col min="9475" max="9475" width="26" style="861" bestFit="1" customWidth="1"/>
    <col min="9476" max="9717" width="9" style="861"/>
    <col min="9718" max="9718" width="20.5703125" style="861" customWidth="1"/>
    <col min="9719" max="9719" width="27.7109375" style="861" customWidth="1"/>
    <col min="9720" max="9720" width="8.42578125" style="861" bestFit="1" customWidth="1"/>
    <col min="9721" max="9721" width="4.42578125" style="861" bestFit="1" customWidth="1"/>
    <col min="9722" max="9722" width="6.85546875" style="861" customWidth="1"/>
    <col min="9723" max="9723" width="6.28515625" style="861" bestFit="1" customWidth="1"/>
    <col min="9724" max="9724" width="6.140625" style="861" bestFit="1" customWidth="1"/>
    <col min="9725" max="9725" width="7.85546875" style="861" customWidth="1"/>
    <col min="9726" max="9726" width="8.140625" style="861" customWidth="1"/>
    <col min="9727" max="9729" width="9" style="861"/>
    <col min="9730" max="9730" width="14.5703125" style="861" customWidth="1"/>
    <col min="9731" max="9731" width="26" style="861" bestFit="1" customWidth="1"/>
    <col min="9732" max="9973" width="9" style="861"/>
    <col min="9974" max="9974" width="20.5703125" style="861" customWidth="1"/>
    <col min="9975" max="9975" width="27.7109375" style="861" customWidth="1"/>
    <col min="9976" max="9976" width="8.42578125" style="861" bestFit="1" customWidth="1"/>
    <col min="9977" max="9977" width="4.42578125" style="861" bestFit="1" customWidth="1"/>
    <col min="9978" max="9978" width="6.85546875" style="861" customWidth="1"/>
    <col min="9979" max="9979" width="6.28515625" style="861" bestFit="1" customWidth="1"/>
    <col min="9980" max="9980" width="6.140625" style="861" bestFit="1" customWidth="1"/>
    <col min="9981" max="9981" width="7.85546875" style="861" customWidth="1"/>
    <col min="9982" max="9982" width="8.140625" style="861" customWidth="1"/>
    <col min="9983" max="9985" width="9" style="861"/>
    <col min="9986" max="9986" width="14.5703125" style="861" customWidth="1"/>
    <col min="9987" max="9987" width="26" style="861" bestFit="1" customWidth="1"/>
    <col min="9988" max="10229" width="9" style="861"/>
    <col min="10230" max="10230" width="20.5703125" style="861" customWidth="1"/>
    <col min="10231" max="10231" width="27.7109375" style="861" customWidth="1"/>
    <col min="10232" max="10232" width="8.42578125" style="861" bestFit="1" customWidth="1"/>
    <col min="10233" max="10233" width="4.42578125" style="861" bestFit="1" customWidth="1"/>
    <col min="10234" max="10234" width="6.85546875" style="861" customWidth="1"/>
    <col min="10235" max="10235" width="6.28515625" style="861" bestFit="1" customWidth="1"/>
    <col min="10236" max="10236" width="6.140625" style="861" bestFit="1" customWidth="1"/>
    <col min="10237" max="10237" width="7.85546875" style="861" customWidth="1"/>
    <col min="10238" max="10238" width="8.140625" style="861" customWidth="1"/>
    <col min="10239" max="10241" width="9" style="861"/>
    <col min="10242" max="10242" width="14.5703125" style="861" customWidth="1"/>
    <col min="10243" max="10243" width="26" style="861" bestFit="1" customWidth="1"/>
    <col min="10244" max="10485" width="9" style="861"/>
    <col min="10486" max="10486" width="20.5703125" style="861" customWidth="1"/>
    <col min="10487" max="10487" width="27.7109375" style="861" customWidth="1"/>
    <col min="10488" max="10488" width="8.42578125" style="861" bestFit="1" customWidth="1"/>
    <col min="10489" max="10489" width="4.42578125" style="861" bestFit="1" customWidth="1"/>
    <col min="10490" max="10490" width="6.85546875" style="861" customWidth="1"/>
    <col min="10491" max="10491" width="6.28515625" style="861" bestFit="1" customWidth="1"/>
    <col min="10492" max="10492" width="6.140625" style="861" bestFit="1" customWidth="1"/>
    <col min="10493" max="10493" width="7.85546875" style="861" customWidth="1"/>
    <col min="10494" max="10494" width="8.140625" style="861" customWidth="1"/>
    <col min="10495" max="10497" width="9" style="861"/>
    <col min="10498" max="10498" width="14.5703125" style="861" customWidth="1"/>
    <col min="10499" max="10499" width="26" style="861" bestFit="1" customWidth="1"/>
    <col min="10500" max="10741" width="9" style="861"/>
    <col min="10742" max="10742" width="20.5703125" style="861" customWidth="1"/>
    <col min="10743" max="10743" width="27.7109375" style="861" customWidth="1"/>
    <col min="10744" max="10744" width="8.42578125" style="861" bestFit="1" customWidth="1"/>
    <col min="10745" max="10745" width="4.42578125" style="861" bestFit="1" customWidth="1"/>
    <col min="10746" max="10746" width="6.85546875" style="861" customWidth="1"/>
    <col min="10747" max="10747" width="6.28515625" style="861" bestFit="1" customWidth="1"/>
    <col min="10748" max="10748" width="6.140625" style="861" bestFit="1" customWidth="1"/>
    <col min="10749" max="10749" width="7.85546875" style="861" customWidth="1"/>
    <col min="10750" max="10750" width="8.140625" style="861" customWidth="1"/>
    <col min="10751" max="10753" width="9" style="861"/>
    <col min="10754" max="10754" width="14.5703125" style="861" customWidth="1"/>
    <col min="10755" max="10755" width="26" style="861" bestFit="1" customWidth="1"/>
    <col min="10756" max="10997" width="9" style="861"/>
    <col min="10998" max="10998" width="20.5703125" style="861" customWidth="1"/>
    <col min="10999" max="10999" width="27.7109375" style="861" customWidth="1"/>
    <col min="11000" max="11000" width="8.42578125" style="861" bestFit="1" customWidth="1"/>
    <col min="11001" max="11001" width="4.42578125" style="861" bestFit="1" customWidth="1"/>
    <col min="11002" max="11002" width="6.85546875" style="861" customWidth="1"/>
    <col min="11003" max="11003" width="6.28515625" style="861" bestFit="1" customWidth="1"/>
    <col min="11004" max="11004" width="6.140625" style="861" bestFit="1" customWidth="1"/>
    <col min="11005" max="11005" width="7.85546875" style="861" customWidth="1"/>
    <col min="11006" max="11006" width="8.140625" style="861" customWidth="1"/>
    <col min="11007" max="11009" width="9" style="861"/>
    <col min="11010" max="11010" width="14.5703125" style="861" customWidth="1"/>
    <col min="11011" max="11011" width="26" style="861" bestFit="1" customWidth="1"/>
    <col min="11012" max="11253" width="9" style="861"/>
    <col min="11254" max="11254" width="20.5703125" style="861" customWidth="1"/>
    <col min="11255" max="11255" width="27.7109375" style="861" customWidth="1"/>
    <col min="11256" max="11256" width="8.42578125" style="861" bestFit="1" customWidth="1"/>
    <col min="11257" max="11257" width="4.42578125" style="861" bestFit="1" customWidth="1"/>
    <col min="11258" max="11258" width="6.85546875" style="861" customWidth="1"/>
    <col min="11259" max="11259" width="6.28515625" style="861" bestFit="1" customWidth="1"/>
    <col min="11260" max="11260" width="6.140625" style="861" bestFit="1" customWidth="1"/>
    <col min="11261" max="11261" width="7.85546875" style="861" customWidth="1"/>
    <col min="11262" max="11262" width="8.140625" style="861" customWidth="1"/>
    <col min="11263" max="11265" width="9" style="861"/>
    <col min="11266" max="11266" width="14.5703125" style="861" customWidth="1"/>
    <col min="11267" max="11267" width="26" style="861" bestFit="1" customWidth="1"/>
    <col min="11268" max="11509" width="9" style="861"/>
    <col min="11510" max="11510" width="20.5703125" style="861" customWidth="1"/>
    <col min="11511" max="11511" width="27.7109375" style="861" customWidth="1"/>
    <col min="11512" max="11512" width="8.42578125" style="861" bestFit="1" customWidth="1"/>
    <col min="11513" max="11513" width="4.42578125" style="861" bestFit="1" customWidth="1"/>
    <col min="11514" max="11514" width="6.85546875" style="861" customWidth="1"/>
    <col min="11515" max="11515" width="6.28515625" style="861" bestFit="1" customWidth="1"/>
    <col min="11516" max="11516" width="6.140625" style="861" bestFit="1" customWidth="1"/>
    <col min="11517" max="11517" width="7.85546875" style="861" customWidth="1"/>
    <col min="11518" max="11518" width="8.140625" style="861" customWidth="1"/>
    <col min="11519" max="11521" width="9" style="861"/>
    <col min="11522" max="11522" width="14.5703125" style="861" customWidth="1"/>
    <col min="11523" max="11523" width="26" style="861" bestFit="1" customWidth="1"/>
    <col min="11524" max="11765" width="9" style="861"/>
    <col min="11766" max="11766" width="20.5703125" style="861" customWidth="1"/>
    <col min="11767" max="11767" width="27.7109375" style="861" customWidth="1"/>
    <col min="11768" max="11768" width="8.42578125" style="861" bestFit="1" customWidth="1"/>
    <col min="11769" max="11769" width="4.42578125" style="861" bestFit="1" customWidth="1"/>
    <col min="11770" max="11770" width="6.85546875" style="861" customWidth="1"/>
    <col min="11771" max="11771" width="6.28515625" style="861" bestFit="1" customWidth="1"/>
    <col min="11772" max="11772" width="6.140625" style="861" bestFit="1" customWidth="1"/>
    <col min="11773" max="11773" width="7.85546875" style="861" customWidth="1"/>
    <col min="11774" max="11774" width="8.140625" style="861" customWidth="1"/>
    <col min="11775" max="11777" width="9" style="861"/>
    <col min="11778" max="11778" width="14.5703125" style="861" customWidth="1"/>
    <col min="11779" max="11779" width="26" style="861" bestFit="1" customWidth="1"/>
    <col min="11780" max="12021" width="9" style="861"/>
    <col min="12022" max="12022" width="20.5703125" style="861" customWidth="1"/>
    <col min="12023" max="12023" width="27.7109375" style="861" customWidth="1"/>
    <col min="12024" max="12024" width="8.42578125" style="861" bestFit="1" customWidth="1"/>
    <col min="12025" max="12025" width="4.42578125" style="861" bestFit="1" customWidth="1"/>
    <col min="12026" max="12026" width="6.85546875" style="861" customWidth="1"/>
    <col min="12027" max="12027" width="6.28515625" style="861" bestFit="1" customWidth="1"/>
    <col min="12028" max="12028" width="6.140625" style="861" bestFit="1" customWidth="1"/>
    <col min="12029" max="12029" width="7.85546875" style="861" customWidth="1"/>
    <col min="12030" max="12030" width="8.140625" style="861" customWidth="1"/>
    <col min="12031" max="12033" width="9" style="861"/>
    <col min="12034" max="12034" width="14.5703125" style="861" customWidth="1"/>
    <col min="12035" max="12035" width="26" style="861" bestFit="1" customWidth="1"/>
    <col min="12036" max="12277" width="9" style="861"/>
    <col min="12278" max="12278" width="20.5703125" style="861" customWidth="1"/>
    <col min="12279" max="12279" width="27.7109375" style="861" customWidth="1"/>
    <col min="12280" max="12280" width="8.42578125" style="861" bestFit="1" customWidth="1"/>
    <col min="12281" max="12281" width="4.42578125" style="861" bestFit="1" customWidth="1"/>
    <col min="12282" max="12282" width="6.85546875" style="861" customWidth="1"/>
    <col min="12283" max="12283" width="6.28515625" style="861" bestFit="1" customWidth="1"/>
    <col min="12284" max="12284" width="6.140625" style="861" bestFit="1" customWidth="1"/>
    <col min="12285" max="12285" width="7.85546875" style="861" customWidth="1"/>
    <col min="12286" max="12286" width="8.140625" style="861" customWidth="1"/>
    <col min="12287" max="12289" width="9" style="861"/>
    <col min="12290" max="12290" width="14.5703125" style="861" customWidth="1"/>
    <col min="12291" max="12291" width="26" style="861" bestFit="1" customWidth="1"/>
    <col min="12292" max="12533" width="9" style="861"/>
    <col min="12534" max="12534" width="20.5703125" style="861" customWidth="1"/>
    <col min="12535" max="12535" width="27.7109375" style="861" customWidth="1"/>
    <col min="12536" max="12536" width="8.42578125" style="861" bestFit="1" customWidth="1"/>
    <col min="12537" max="12537" width="4.42578125" style="861" bestFit="1" customWidth="1"/>
    <col min="12538" max="12538" width="6.85546875" style="861" customWidth="1"/>
    <col min="12539" max="12539" width="6.28515625" style="861" bestFit="1" customWidth="1"/>
    <col min="12540" max="12540" width="6.140625" style="861" bestFit="1" customWidth="1"/>
    <col min="12541" max="12541" width="7.85546875" style="861" customWidth="1"/>
    <col min="12542" max="12542" width="8.140625" style="861" customWidth="1"/>
    <col min="12543" max="12545" width="9" style="861"/>
    <col min="12546" max="12546" width="14.5703125" style="861" customWidth="1"/>
    <col min="12547" max="12547" width="26" style="861" bestFit="1" customWidth="1"/>
    <col min="12548" max="12789" width="9" style="861"/>
    <col min="12790" max="12790" width="20.5703125" style="861" customWidth="1"/>
    <col min="12791" max="12791" width="27.7109375" style="861" customWidth="1"/>
    <col min="12792" max="12792" width="8.42578125" style="861" bestFit="1" customWidth="1"/>
    <col min="12793" max="12793" width="4.42578125" style="861" bestFit="1" customWidth="1"/>
    <col min="12794" max="12794" width="6.85546875" style="861" customWidth="1"/>
    <col min="12795" max="12795" width="6.28515625" style="861" bestFit="1" customWidth="1"/>
    <col min="12796" max="12796" width="6.140625" style="861" bestFit="1" customWidth="1"/>
    <col min="12797" max="12797" width="7.85546875" style="861" customWidth="1"/>
    <col min="12798" max="12798" width="8.140625" style="861" customWidth="1"/>
    <col min="12799" max="12801" width="9" style="861"/>
    <col min="12802" max="12802" width="14.5703125" style="861" customWidth="1"/>
    <col min="12803" max="12803" width="26" style="861" bestFit="1" customWidth="1"/>
    <col min="12804" max="13045" width="9" style="861"/>
    <col min="13046" max="13046" width="20.5703125" style="861" customWidth="1"/>
    <col min="13047" max="13047" width="27.7109375" style="861" customWidth="1"/>
    <col min="13048" max="13048" width="8.42578125" style="861" bestFit="1" customWidth="1"/>
    <col min="13049" max="13049" width="4.42578125" style="861" bestFit="1" customWidth="1"/>
    <col min="13050" max="13050" width="6.85546875" style="861" customWidth="1"/>
    <col min="13051" max="13051" width="6.28515625" style="861" bestFit="1" customWidth="1"/>
    <col min="13052" max="13052" width="6.140625" style="861" bestFit="1" customWidth="1"/>
    <col min="13053" max="13053" width="7.85546875" style="861" customWidth="1"/>
    <col min="13054" max="13054" width="8.140625" style="861" customWidth="1"/>
    <col min="13055" max="13057" width="9" style="861"/>
    <col min="13058" max="13058" width="14.5703125" style="861" customWidth="1"/>
    <col min="13059" max="13059" width="26" style="861" bestFit="1" customWidth="1"/>
    <col min="13060" max="13301" width="9" style="861"/>
    <col min="13302" max="13302" width="20.5703125" style="861" customWidth="1"/>
    <col min="13303" max="13303" width="27.7109375" style="861" customWidth="1"/>
    <col min="13304" max="13304" width="8.42578125" style="861" bestFit="1" customWidth="1"/>
    <col min="13305" max="13305" width="4.42578125" style="861" bestFit="1" customWidth="1"/>
    <col min="13306" max="13306" width="6.85546875" style="861" customWidth="1"/>
    <col min="13307" max="13307" width="6.28515625" style="861" bestFit="1" customWidth="1"/>
    <col min="13308" max="13308" width="6.140625" style="861" bestFit="1" customWidth="1"/>
    <col min="13309" max="13309" width="7.85546875" style="861" customWidth="1"/>
    <col min="13310" max="13310" width="8.140625" style="861" customWidth="1"/>
    <col min="13311" max="13313" width="9" style="861"/>
    <col min="13314" max="13314" width="14.5703125" style="861" customWidth="1"/>
    <col min="13315" max="13315" width="26" style="861" bestFit="1" customWidth="1"/>
    <col min="13316" max="13557" width="9" style="861"/>
    <col min="13558" max="13558" width="20.5703125" style="861" customWidth="1"/>
    <col min="13559" max="13559" width="27.7109375" style="861" customWidth="1"/>
    <col min="13560" max="13560" width="8.42578125" style="861" bestFit="1" customWidth="1"/>
    <col min="13561" max="13561" width="4.42578125" style="861" bestFit="1" customWidth="1"/>
    <col min="13562" max="13562" width="6.85546875" style="861" customWidth="1"/>
    <col min="13563" max="13563" width="6.28515625" style="861" bestFit="1" customWidth="1"/>
    <col min="13564" max="13564" width="6.140625" style="861" bestFit="1" customWidth="1"/>
    <col min="13565" max="13565" width="7.85546875" style="861" customWidth="1"/>
    <col min="13566" max="13566" width="8.140625" style="861" customWidth="1"/>
    <col min="13567" max="13569" width="9" style="861"/>
    <col min="13570" max="13570" width="14.5703125" style="861" customWidth="1"/>
    <col min="13571" max="13571" width="26" style="861" bestFit="1" customWidth="1"/>
    <col min="13572" max="13813" width="9" style="861"/>
    <col min="13814" max="13814" width="20.5703125" style="861" customWidth="1"/>
    <col min="13815" max="13815" width="27.7109375" style="861" customWidth="1"/>
    <col min="13816" max="13816" width="8.42578125" style="861" bestFit="1" customWidth="1"/>
    <col min="13817" max="13817" width="4.42578125" style="861" bestFit="1" customWidth="1"/>
    <col min="13818" max="13818" width="6.85546875" style="861" customWidth="1"/>
    <col min="13819" max="13819" width="6.28515625" style="861" bestFit="1" customWidth="1"/>
    <col min="13820" max="13820" width="6.140625" style="861" bestFit="1" customWidth="1"/>
    <col min="13821" max="13821" width="7.85546875" style="861" customWidth="1"/>
    <col min="13822" max="13822" width="8.140625" style="861" customWidth="1"/>
    <col min="13823" max="13825" width="9" style="861"/>
    <col min="13826" max="13826" width="14.5703125" style="861" customWidth="1"/>
    <col min="13827" max="13827" width="26" style="861" bestFit="1" customWidth="1"/>
    <col min="13828" max="14069" width="9" style="861"/>
    <col min="14070" max="14070" width="20.5703125" style="861" customWidth="1"/>
    <col min="14071" max="14071" width="27.7109375" style="861" customWidth="1"/>
    <col min="14072" max="14072" width="8.42578125" style="861" bestFit="1" customWidth="1"/>
    <col min="14073" max="14073" width="4.42578125" style="861" bestFit="1" customWidth="1"/>
    <col min="14074" max="14074" width="6.85546875" style="861" customWidth="1"/>
    <col min="14075" max="14075" width="6.28515625" style="861" bestFit="1" customWidth="1"/>
    <col min="14076" max="14076" width="6.140625" style="861" bestFit="1" customWidth="1"/>
    <col min="14077" max="14077" width="7.85546875" style="861" customWidth="1"/>
    <col min="14078" max="14078" width="8.140625" style="861" customWidth="1"/>
    <col min="14079" max="14081" width="9" style="861"/>
    <col min="14082" max="14082" width="14.5703125" style="861" customWidth="1"/>
    <col min="14083" max="14083" width="26" style="861" bestFit="1" customWidth="1"/>
    <col min="14084" max="14325" width="9" style="861"/>
    <col min="14326" max="14326" width="20.5703125" style="861" customWidth="1"/>
    <col min="14327" max="14327" width="27.7109375" style="861" customWidth="1"/>
    <col min="14328" max="14328" width="8.42578125" style="861" bestFit="1" customWidth="1"/>
    <col min="14329" max="14329" width="4.42578125" style="861" bestFit="1" customWidth="1"/>
    <col min="14330" max="14330" width="6.85546875" style="861" customWidth="1"/>
    <col min="14331" max="14331" width="6.28515625" style="861" bestFit="1" customWidth="1"/>
    <col min="14332" max="14332" width="6.140625" style="861" bestFit="1" customWidth="1"/>
    <col min="14333" max="14333" width="7.85546875" style="861" customWidth="1"/>
    <col min="14334" max="14334" width="8.140625" style="861" customWidth="1"/>
    <col min="14335" max="14337" width="9" style="861"/>
    <col min="14338" max="14338" width="14.5703125" style="861" customWidth="1"/>
    <col min="14339" max="14339" width="26" style="861" bestFit="1" customWidth="1"/>
    <col min="14340" max="14581" width="9" style="861"/>
    <col min="14582" max="14582" width="20.5703125" style="861" customWidth="1"/>
    <col min="14583" max="14583" width="27.7109375" style="861" customWidth="1"/>
    <col min="14584" max="14584" width="8.42578125" style="861" bestFit="1" customWidth="1"/>
    <col min="14585" max="14585" width="4.42578125" style="861" bestFit="1" customWidth="1"/>
    <col min="14586" max="14586" width="6.85546875" style="861" customWidth="1"/>
    <col min="14587" max="14587" width="6.28515625" style="861" bestFit="1" customWidth="1"/>
    <col min="14588" max="14588" width="6.140625" style="861" bestFit="1" customWidth="1"/>
    <col min="14589" max="14589" width="7.85546875" style="861" customWidth="1"/>
    <col min="14590" max="14590" width="8.140625" style="861" customWidth="1"/>
    <col min="14591" max="14593" width="9" style="861"/>
    <col min="14594" max="14594" width="14.5703125" style="861" customWidth="1"/>
    <col min="14595" max="14595" width="26" style="861" bestFit="1" customWidth="1"/>
    <col min="14596" max="14837" width="9" style="861"/>
    <col min="14838" max="14838" width="20.5703125" style="861" customWidth="1"/>
    <col min="14839" max="14839" width="27.7109375" style="861" customWidth="1"/>
    <col min="14840" max="14840" width="8.42578125" style="861" bestFit="1" customWidth="1"/>
    <col min="14841" max="14841" width="4.42578125" style="861" bestFit="1" customWidth="1"/>
    <col min="14842" max="14842" width="6.85546875" style="861" customWidth="1"/>
    <col min="14843" max="14843" width="6.28515625" style="861" bestFit="1" customWidth="1"/>
    <col min="14844" max="14844" width="6.140625" style="861" bestFit="1" customWidth="1"/>
    <col min="14845" max="14845" width="7.85546875" style="861" customWidth="1"/>
    <col min="14846" max="14846" width="8.140625" style="861" customWidth="1"/>
    <col min="14847" max="14849" width="9" style="861"/>
    <col min="14850" max="14850" width="14.5703125" style="861" customWidth="1"/>
    <col min="14851" max="14851" width="26" style="861" bestFit="1" customWidth="1"/>
    <col min="14852" max="15093" width="9" style="861"/>
    <col min="15094" max="15094" width="20.5703125" style="861" customWidth="1"/>
    <col min="15095" max="15095" width="27.7109375" style="861" customWidth="1"/>
    <col min="15096" max="15096" width="8.42578125" style="861" bestFit="1" customWidth="1"/>
    <col min="15097" max="15097" width="4.42578125" style="861" bestFit="1" customWidth="1"/>
    <col min="15098" max="15098" width="6.85546875" style="861" customWidth="1"/>
    <col min="15099" max="15099" width="6.28515625" style="861" bestFit="1" customWidth="1"/>
    <col min="15100" max="15100" width="6.140625" style="861" bestFit="1" customWidth="1"/>
    <col min="15101" max="15101" width="7.85546875" style="861" customWidth="1"/>
    <col min="15102" max="15102" width="8.140625" style="861" customWidth="1"/>
    <col min="15103" max="15105" width="9" style="861"/>
    <col min="15106" max="15106" width="14.5703125" style="861" customWidth="1"/>
    <col min="15107" max="15107" width="26" style="861" bestFit="1" customWidth="1"/>
    <col min="15108" max="15349" width="9" style="861"/>
    <col min="15350" max="15350" width="20.5703125" style="861" customWidth="1"/>
    <col min="15351" max="15351" width="27.7109375" style="861" customWidth="1"/>
    <col min="15352" max="15352" width="8.42578125" style="861" bestFit="1" customWidth="1"/>
    <col min="15353" max="15353" width="4.42578125" style="861" bestFit="1" customWidth="1"/>
    <col min="15354" max="15354" width="6.85546875" style="861" customWidth="1"/>
    <col min="15355" max="15355" width="6.28515625" style="861" bestFit="1" customWidth="1"/>
    <col min="15356" max="15356" width="6.140625" style="861" bestFit="1" customWidth="1"/>
    <col min="15357" max="15357" width="7.85546875" style="861" customWidth="1"/>
    <col min="15358" max="15358" width="8.140625" style="861" customWidth="1"/>
    <col min="15359" max="15361" width="9" style="861"/>
    <col min="15362" max="15362" width="14.5703125" style="861" customWidth="1"/>
    <col min="15363" max="15363" width="26" style="861" bestFit="1" customWidth="1"/>
    <col min="15364" max="15605" width="9" style="861"/>
    <col min="15606" max="15606" width="20.5703125" style="861" customWidth="1"/>
    <col min="15607" max="15607" width="27.7109375" style="861" customWidth="1"/>
    <col min="15608" max="15608" width="8.42578125" style="861" bestFit="1" customWidth="1"/>
    <col min="15609" max="15609" width="4.42578125" style="861" bestFit="1" customWidth="1"/>
    <col min="15610" max="15610" width="6.85546875" style="861" customWidth="1"/>
    <col min="15611" max="15611" width="6.28515625" style="861" bestFit="1" customWidth="1"/>
    <col min="15612" max="15612" width="6.140625" style="861" bestFit="1" customWidth="1"/>
    <col min="15613" max="15613" width="7.85546875" style="861" customWidth="1"/>
    <col min="15614" max="15614" width="8.140625" style="861" customWidth="1"/>
    <col min="15615" max="15617" width="9" style="861"/>
    <col min="15618" max="15618" width="14.5703125" style="861" customWidth="1"/>
    <col min="15619" max="15619" width="26" style="861" bestFit="1" customWidth="1"/>
    <col min="15620" max="15861" width="9" style="861"/>
    <col min="15862" max="15862" width="20.5703125" style="861" customWidth="1"/>
    <col min="15863" max="15863" width="27.7109375" style="861" customWidth="1"/>
    <col min="15864" max="15864" width="8.42578125" style="861" bestFit="1" customWidth="1"/>
    <col min="15865" max="15865" width="4.42578125" style="861" bestFit="1" customWidth="1"/>
    <col min="15866" max="15866" width="6.85546875" style="861" customWidth="1"/>
    <col min="15867" max="15867" width="6.28515625" style="861" bestFit="1" customWidth="1"/>
    <col min="15868" max="15868" width="6.140625" style="861" bestFit="1" customWidth="1"/>
    <col min="15869" max="15869" width="7.85546875" style="861" customWidth="1"/>
    <col min="15870" max="15870" width="8.140625" style="861" customWidth="1"/>
    <col min="15871" max="15873" width="9" style="861"/>
    <col min="15874" max="15874" width="14.5703125" style="861" customWidth="1"/>
    <col min="15875" max="15875" width="26" style="861" bestFit="1" customWidth="1"/>
    <col min="15876" max="16117" width="9" style="861"/>
    <col min="16118" max="16118" width="20.5703125" style="861" customWidth="1"/>
    <col min="16119" max="16119" width="27.7109375" style="861" customWidth="1"/>
    <col min="16120" max="16120" width="8.42578125" style="861" bestFit="1" customWidth="1"/>
    <col min="16121" max="16121" width="4.42578125" style="861" bestFit="1" customWidth="1"/>
    <col min="16122" max="16122" width="6.85546875" style="861" customWidth="1"/>
    <col min="16123" max="16123" width="6.28515625" style="861" bestFit="1" customWidth="1"/>
    <col min="16124" max="16124" width="6.140625" style="861" bestFit="1" customWidth="1"/>
    <col min="16125" max="16125" width="7.85546875" style="861" customWidth="1"/>
    <col min="16126" max="16126" width="8.140625" style="861" customWidth="1"/>
    <col min="16127" max="16129" width="9" style="861"/>
    <col min="16130" max="16130" width="14.5703125" style="861" customWidth="1"/>
    <col min="16131" max="16131" width="26" style="861" bestFit="1" customWidth="1"/>
    <col min="16132" max="16384" width="9" style="861"/>
  </cols>
  <sheetData>
    <row r="1" spans="1:12" ht="24" customHeight="1" thickBot="1">
      <c r="A1" s="571" t="s">
        <v>1490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861"/>
    </row>
    <row r="2" spans="1:12" ht="58.5">
      <c r="A2" s="489" t="s">
        <v>1480</v>
      </c>
      <c r="B2" s="489" t="s">
        <v>1102</v>
      </c>
      <c r="C2" s="489" t="s">
        <v>1481</v>
      </c>
      <c r="D2" s="489" t="s">
        <v>1482</v>
      </c>
      <c r="E2" s="489" t="s">
        <v>1483</v>
      </c>
      <c r="F2" s="489" t="s">
        <v>1484</v>
      </c>
      <c r="G2" s="489" t="s">
        <v>1485</v>
      </c>
      <c r="H2" s="489" t="s">
        <v>1486</v>
      </c>
      <c r="I2" s="489" t="s">
        <v>1487</v>
      </c>
      <c r="J2" s="489" t="s">
        <v>1488</v>
      </c>
      <c r="K2" s="489" t="s">
        <v>32</v>
      </c>
      <c r="L2" s="869"/>
    </row>
    <row r="3" spans="1:12" ht="21.75" thickBot="1">
      <c r="A3" s="762" t="s">
        <v>498</v>
      </c>
      <c r="B3" s="762">
        <v>1400</v>
      </c>
      <c r="C3" s="627">
        <f t="shared" ref="C3:K3" si="0">SUM(C4:C70)</f>
        <v>8615</v>
      </c>
      <c r="D3" s="627">
        <f t="shared" si="0"/>
        <v>277</v>
      </c>
      <c r="E3" s="424">
        <f t="shared" si="0"/>
        <v>29</v>
      </c>
      <c r="F3" s="627">
        <f t="shared" si="0"/>
        <v>17</v>
      </c>
      <c r="G3" s="627">
        <f t="shared" si="0"/>
        <v>27</v>
      </c>
      <c r="H3" s="424">
        <f t="shared" si="0"/>
        <v>3457</v>
      </c>
      <c r="I3" s="627">
        <f t="shared" si="0"/>
        <v>10481</v>
      </c>
      <c r="J3" s="627">
        <f t="shared" si="0"/>
        <v>32</v>
      </c>
      <c r="K3" s="627">
        <f t="shared" si="0"/>
        <v>22935</v>
      </c>
      <c r="L3" s="869"/>
    </row>
    <row r="4" spans="1:12" ht="21.75" thickBot="1">
      <c r="A4" s="870" t="s">
        <v>149</v>
      </c>
      <c r="B4" s="833" t="s">
        <v>529</v>
      </c>
      <c r="C4" s="808">
        <v>35</v>
      </c>
      <c r="D4" s="807">
        <v>5</v>
      </c>
      <c r="E4" s="809">
        <v>0</v>
      </c>
      <c r="F4" s="807">
        <v>0</v>
      </c>
      <c r="G4" s="809">
        <v>0</v>
      </c>
      <c r="H4" s="807">
        <v>0</v>
      </c>
      <c r="I4" s="809">
        <v>1</v>
      </c>
      <c r="J4" s="807">
        <v>0</v>
      </c>
      <c r="K4" s="809">
        <f t="shared" ref="K4:K67" si="1">SUM(C4:J4)</f>
        <v>41</v>
      </c>
      <c r="L4" s="869"/>
    </row>
    <row r="5" spans="1:12" ht="21.75" thickBot="1">
      <c r="A5" s="871"/>
      <c r="B5" s="836" t="s">
        <v>528</v>
      </c>
      <c r="C5" s="695">
        <v>372</v>
      </c>
      <c r="D5" s="694">
        <v>14</v>
      </c>
      <c r="E5" s="763">
        <v>0</v>
      </c>
      <c r="F5" s="694">
        <v>0</v>
      </c>
      <c r="G5" s="763">
        <v>1</v>
      </c>
      <c r="H5" s="694">
        <v>40</v>
      </c>
      <c r="I5" s="763">
        <v>120</v>
      </c>
      <c r="J5" s="694">
        <v>0</v>
      </c>
      <c r="K5" s="763">
        <f t="shared" si="1"/>
        <v>547</v>
      </c>
      <c r="L5" s="869"/>
    </row>
    <row r="6" spans="1:12" ht="21.75" thickBot="1">
      <c r="A6" s="872" t="s">
        <v>14</v>
      </c>
      <c r="B6" s="836" t="s">
        <v>536</v>
      </c>
      <c r="C6" s="695">
        <v>245</v>
      </c>
      <c r="D6" s="694">
        <v>3</v>
      </c>
      <c r="E6" s="763">
        <v>0</v>
      </c>
      <c r="F6" s="694">
        <v>3</v>
      </c>
      <c r="G6" s="763">
        <v>0</v>
      </c>
      <c r="H6" s="694">
        <v>33</v>
      </c>
      <c r="I6" s="763">
        <v>155</v>
      </c>
      <c r="J6" s="694">
        <v>0</v>
      </c>
      <c r="K6" s="763">
        <f t="shared" si="1"/>
        <v>439</v>
      </c>
      <c r="L6" s="869"/>
    </row>
    <row r="7" spans="1:12" ht="21.75" thickBot="1">
      <c r="A7" s="870"/>
      <c r="B7" s="836" t="s">
        <v>534</v>
      </c>
      <c r="C7" s="695">
        <v>276</v>
      </c>
      <c r="D7" s="694">
        <v>7</v>
      </c>
      <c r="E7" s="763">
        <v>7</v>
      </c>
      <c r="F7" s="694">
        <v>0</v>
      </c>
      <c r="G7" s="763">
        <v>0</v>
      </c>
      <c r="H7" s="694">
        <v>144</v>
      </c>
      <c r="I7" s="763">
        <v>502</v>
      </c>
      <c r="J7" s="694">
        <v>0</v>
      </c>
      <c r="K7" s="763">
        <f t="shared" si="1"/>
        <v>936</v>
      </c>
      <c r="L7" s="869"/>
    </row>
    <row r="8" spans="1:12" ht="21.75" thickBot="1">
      <c r="A8" s="871"/>
      <c r="B8" s="836" t="s">
        <v>535</v>
      </c>
      <c r="C8" s="695">
        <v>139</v>
      </c>
      <c r="D8" s="694">
        <v>5</v>
      </c>
      <c r="E8" s="763">
        <v>0</v>
      </c>
      <c r="F8" s="694">
        <v>0</v>
      </c>
      <c r="G8" s="763">
        <v>0</v>
      </c>
      <c r="H8" s="694">
        <v>148</v>
      </c>
      <c r="I8" s="763">
        <v>569</v>
      </c>
      <c r="J8" s="694">
        <v>0</v>
      </c>
      <c r="K8" s="763">
        <f t="shared" si="1"/>
        <v>861</v>
      </c>
      <c r="L8" s="869"/>
    </row>
    <row r="9" spans="1:12" ht="21.75" thickBot="1">
      <c r="A9" s="873" t="s">
        <v>33</v>
      </c>
      <c r="B9" s="836" t="s">
        <v>564</v>
      </c>
      <c r="C9" s="695">
        <v>166</v>
      </c>
      <c r="D9" s="694">
        <v>0</v>
      </c>
      <c r="E9" s="763">
        <v>0</v>
      </c>
      <c r="F9" s="694">
        <v>0</v>
      </c>
      <c r="G9" s="763">
        <v>0</v>
      </c>
      <c r="H9" s="694">
        <v>0</v>
      </c>
      <c r="I9" s="763">
        <v>0</v>
      </c>
      <c r="J9" s="694">
        <v>0</v>
      </c>
      <c r="K9" s="763">
        <f t="shared" si="1"/>
        <v>166</v>
      </c>
      <c r="L9" s="869"/>
    </row>
    <row r="10" spans="1:12" ht="21.75" thickBot="1">
      <c r="A10" s="872" t="s">
        <v>120</v>
      </c>
      <c r="B10" s="836" t="s">
        <v>501</v>
      </c>
      <c r="C10" s="695">
        <v>16</v>
      </c>
      <c r="D10" s="694">
        <v>5</v>
      </c>
      <c r="E10" s="763">
        <v>0</v>
      </c>
      <c r="F10" s="694">
        <v>0</v>
      </c>
      <c r="G10" s="763">
        <v>0</v>
      </c>
      <c r="H10" s="694">
        <v>23</v>
      </c>
      <c r="I10" s="763">
        <v>84</v>
      </c>
      <c r="J10" s="694">
        <v>0</v>
      </c>
      <c r="K10" s="763">
        <f t="shared" si="1"/>
        <v>128</v>
      </c>
      <c r="L10" s="869"/>
    </row>
    <row r="11" spans="1:12" ht="21.75" thickBot="1">
      <c r="A11" s="871"/>
      <c r="B11" s="836" t="s">
        <v>500</v>
      </c>
      <c r="C11" s="695">
        <v>0</v>
      </c>
      <c r="D11" s="694">
        <v>0</v>
      </c>
      <c r="E11" s="763">
        <v>0</v>
      </c>
      <c r="F11" s="694">
        <v>0</v>
      </c>
      <c r="G11" s="763">
        <v>1</v>
      </c>
      <c r="H11" s="694">
        <v>280</v>
      </c>
      <c r="I11" s="763">
        <v>809</v>
      </c>
      <c r="J11" s="694">
        <v>0</v>
      </c>
      <c r="K11" s="763">
        <f t="shared" si="1"/>
        <v>1090</v>
      </c>
      <c r="L11" s="869"/>
    </row>
    <row r="12" spans="1:12" ht="21.75" thickBot="1">
      <c r="A12" s="873" t="s">
        <v>121</v>
      </c>
      <c r="B12" s="836" t="s">
        <v>518</v>
      </c>
      <c r="C12" s="695">
        <v>165</v>
      </c>
      <c r="D12" s="694">
        <v>3</v>
      </c>
      <c r="E12" s="763">
        <v>0</v>
      </c>
      <c r="F12" s="694">
        <v>0</v>
      </c>
      <c r="G12" s="763">
        <v>0</v>
      </c>
      <c r="H12" s="694">
        <v>106</v>
      </c>
      <c r="I12" s="763">
        <v>257</v>
      </c>
      <c r="J12" s="694">
        <v>0</v>
      </c>
      <c r="K12" s="763">
        <f t="shared" si="1"/>
        <v>531</v>
      </c>
      <c r="L12" s="869"/>
    </row>
    <row r="13" spans="1:12" ht="21.75" thickBot="1">
      <c r="A13" s="872" t="s">
        <v>16</v>
      </c>
      <c r="B13" s="836" t="s">
        <v>577</v>
      </c>
      <c r="C13" s="695">
        <v>1</v>
      </c>
      <c r="D13" s="694">
        <v>1</v>
      </c>
      <c r="E13" s="763">
        <v>0</v>
      </c>
      <c r="F13" s="694">
        <v>0</v>
      </c>
      <c r="G13" s="763">
        <v>0</v>
      </c>
      <c r="H13" s="694">
        <v>7</v>
      </c>
      <c r="I13" s="763">
        <v>13</v>
      </c>
      <c r="J13" s="694">
        <v>0</v>
      </c>
      <c r="K13" s="763">
        <f t="shared" si="1"/>
        <v>22</v>
      </c>
      <c r="L13" s="869"/>
    </row>
    <row r="14" spans="1:12" ht="21.75" thickBot="1">
      <c r="A14" s="870"/>
      <c r="B14" s="836" t="s">
        <v>575</v>
      </c>
      <c r="C14" s="695">
        <v>106</v>
      </c>
      <c r="D14" s="694">
        <v>13</v>
      </c>
      <c r="E14" s="763">
        <v>0</v>
      </c>
      <c r="F14" s="694">
        <v>2</v>
      </c>
      <c r="G14" s="763">
        <v>5</v>
      </c>
      <c r="H14" s="694">
        <v>120</v>
      </c>
      <c r="I14" s="763">
        <v>301</v>
      </c>
      <c r="J14" s="694">
        <v>0</v>
      </c>
      <c r="K14" s="763">
        <f t="shared" si="1"/>
        <v>547</v>
      </c>
      <c r="L14" s="869"/>
    </row>
    <row r="15" spans="1:12" ht="21.75" thickBot="1">
      <c r="A15" s="871"/>
      <c r="B15" s="836" t="s">
        <v>576</v>
      </c>
      <c r="C15" s="695">
        <v>6</v>
      </c>
      <c r="D15" s="694">
        <v>0</v>
      </c>
      <c r="E15" s="763">
        <v>0</v>
      </c>
      <c r="F15" s="694">
        <v>0</v>
      </c>
      <c r="G15" s="763">
        <v>0</v>
      </c>
      <c r="H15" s="694">
        <v>0</v>
      </c>
      <c r="I15" s="763">
        <v>0</v>
      </c>
      <c r="J15" s="694">
        <v>0</v>
      </c>
      <c r="K15" s="763">
        <f t="shared" si="1"/>
        <v>6</v>
      </c>
      <c r="L15" s="869"/>
    </row>
    <row r="16" spans="1:12" ht="21.75" thickBot="1">
      <c r="A16" s="872" t="s">
        <v>491</v>
      </c>
      <c r="B16" s="836" t="s">
        <v>595</v>
      </c>
      <c r="C16" s="695">
        <v>109</v>
      </c>
      <c r="D16" s="694">
        <v>1</v>
      </c>
      <c r="E16" s="763">
        <v>0</v>
      </c>
      <c r="F16" s="694">
        <v>0</v>
      </c>
      <c r="G16" s="763">
        <v>0</v>
      </c>
      <c r="H16" s="694">
        <v>0</v>
      </c>
      <c r="I16" s="763">
        <v>0</v>
      </c>
      <c r="J16" s="694">
        <v>0</v>
      </c>
      <c r="K16" s="763">
        <f t="shared" si="1"/>
        <v>110</v>
      </c>
      <c r="L16" s="869"/>
    </row>
    <row r="17" spans="1:12" ht="21.75" thickBot="1">
      <c r="A17" s="870"/>
      <c r="B17" s="836" t="s">
        <v>586</v>
      </c>
      <c r="C17" s="695">
        <v>33</v>
      </c>
      <c r="D17" s="694">
        <v>1</v>
      </c>
      <c r="E17" s="763">
        <v>2</v>
      </c>
      <c r="F17" s="694">
        <v>0</v>
      </c>
      <c r="G17" s="763">
        <v>0</v>
      </c>
      <c r="H17" s="694">
        <v>58</v>
      </c>
      <c r="I17" s="763">
        <v>210</v>
      </c>
      <c r="J17" s="694">
        <v>0</v>
      </c>
      <c r="K17" s="763">
        <f t="shared" si="1"/>
        <v>304</v>
      </c>
      <c r="L17" s="869"/>
    </row>
    <row r="18" spans="1:12" ht="21.75" thickBot="1">
      <c r="A18" s="870"/>
      <c r="B18" s="836" t="s">
        <v>593</v>
      </c>
      <c r="C18" s="695">
        <v>466</v>
      </c>
      <c r="D18" s="694">
        <v>2</v>
      </c>
      <c r="E18" s="763">
        <v>1</v>
      </c>
      <c r="F18" s="694">
        <v>1</v>
      </c>
      <c r="G18" s="763">
        <v>2</v>
      </c>
      <c r="H18" s="694">
        <v>49</v>
      </c>
      <c r="I18" s="763">
        <v>197</v>
      </c>
      <c r="J18" s="694">
        <v>0</v>
      </c>
      <c r="K18" s="763">
        <f t="shared" si="1"/>
        <v>718</v>
      </c>
      <c r="L18" s="869"/>
    </row>
    <row r="19" spans="1:12" ht="21.75" thickBot="1">
      <c r="A19" s="870"/>
      <c r="B19" s="836" t="s">
        <v>587</v>
      </c>
      <c r="C19" s="695">
        <v>0</v>
      </c>
      <c r="D19" s="694">
        <v>0</v>
      </c>
      <c r="E19" s="763">
        <v>0</v>
      </c>
      <c r="F19" s="694">
        <v>0</v>
      </c>
      <c r="G19" s="763">
        <v>0</v>
      </c>
      <c r="H19" s="694">
        <v>14</v>
      </c>
      <c r="I19" s="763">
        <v>52</v>
      </c>
      <c r="J19" s="694">
        <v>0</v>
      </c>
      <c r="K19" s="763">
        <f t="shared" si="1"/>
        <v>66</v>
      </c>
      <c r="L19" s="869"/>
    </row>
    <row r="20" spans="1:12" ht="21.75" thickBot="1">
      <c r="A20" s="870"/>
      <c r="B20" s="836" t="s">
        <v>585</v>
      </c>
      <c r="C20" s="695">
        <v>17</v>
      </c>
      <c r="D20" s="694">
        <v>1</v>
      </c>
      <c r="E20" s="763">
        <v>0</v>
      </c>
      <c r="F20" s="694">
        <v>0</v>
      </c>
      <c r="G20" s="763">
        <v>0</v>
      </c>
      <c r="H20" s="694">
        <v>85</v>
      </c>
      <c r="I20" s="763">
        <v>195</v>
      </c>
      <c r="J20" s="694">
        <v>0</v>
      </c>
      <c r="K20" s="763">
        <f t="shared" si="1"/>
        <v>298</v>
      </c>
      <c r="L20" s="869"/>
    </row>
    <row r="21" spans="1:12" ht="21.75" thickBot="1">
      <c r="A21" s="870"/>
      <c r="B21" s="836" t="s">
        <v>594</v>
      </c>
      <c r="C21" s="695">
        <v>165</v>
      </c>
      <c r="D21" s="694">
        <v>0</v>
      </c>
      <c r="E21" s="763">
        <v>0</v>
      </c>
      <c r="F21" s="694">
        <v>0</v>
      </c>
      <c r="G21" s="763">
        <v>0</v>
      </c>
      <c r="H21" s="694">
        <v>162</v>
      </c>
      <c r="I21" s="763">
        <v>366</v>
      </c>
      <c r="J21" s="694">
        <v>0</v>
      </c>
      <c r="K21" s="763">
        <f t="shared" si="1"/>
        <v>693</v>
      </c>
      <c r="L21" s="869"/>
    </row>
    <row r="22" spans="1:12" ht="21.75" thickBot="1">
      <c r="A22" s="870"/>
      <c r="B22" s="836" t="s">
        <v>588</v>
      </c>
      <c r="C22" s="695">
        <v>157</v>
      </c>
      <c r="D22" s="694">
        <v>2</v>
      </c>
      <c r="E22" s="763">
        <v>0</v>
      </c>
      <c r="F22" s="694">
        <v>0</v>
      </c>
      <c r="G22" s="763">
        <v>0</v>
      </c>
      <c r="H22" s="694">
        <v>294</v>
      </c>
      <c r="I22" s="763">
        <v>674</v>
      </c>
      <c r="J22" s="694">
        <v>28</v>
      </c>
      <c r="K22" s="763">
        <f t="shared" si="1"/>
        <v>1155</v>
      </c>
      <c r="L22" s="869"/>
    </row>
    <row r="23" spans="1:12" ht="21.75" thickBot="1">
      <c r="A23" s="870"/>
      <c r="B23" s="836" t="s">
        <v>590</v>
      </c>
      <c r="C23" s="695">
        <v>0</v>
      </c>
      <c r="D23" s="694">
        <v>0</v>
      </c>
      <c r="E23" s="763">
        <v>0</v>
      </c>
      <c r="F23" s="694">
        <v>0</v>
      </c>
      <c r="G23" s="763">
        <v>0</v>
      </c>
      <c r="H23" s="694">
        <v>66</v>
      </c>
      <c r="I23" s="763">
        <v>172</v>
      </c>
      <c r="J23" s="694">
        <v>0</v>
      </c>
      <c r="K23" s="763">
        <f t="shared" si="1"/>
        <v>238</v>
      </c>
      <c r="L23" s="869"/>
    </row>
    <row r="24" spans="1:12" ht="21.75" thickBot="1">
      <c r="A24" s="871"/>
      <c r="B24" s="836" t="s">
        <v>589</v>
      </c>
      <c r="C24" s="695">
        <v>0</v>
      </c>
      <c r="D24" s="694">
        <v>0</v>
      </c>
      <c r="E24" s="763">
        <v>0</v>
      </c>
      <c r="F24" s="694">
        <v>0</v>
      </c>
      <c r="G24" s="763">
        <v>0</v>
      </c>
      <c r="H24" s="694">
        <v>99</v>
      </c>
      <c r="I24" s="763">
        <v>286</v>
      </c>
      <c r="J24" s="694">
        <v>0</v>
      </c>
      <c r="K24" s="763">
        <f t="shared" si="1"/>
        <v>385</v>
      </c>
      <c r="L24" s="869"/>
    </row>
    <row r="25" spans="1:12" ht="21.75" thickBot="1">
      <c r="A25" s="873" t="s">
        <v>474</v>
      </c>
      <c r="B25" s="836" t="s">
        <v>623</v>
      </c>
      <c r="C25" s="695">
        <v>96</v>
      </c>
      <c r="D25" s="694">
        <v>3</v>
      </c>
      <c r="E25" s="763">
        <v>0</v>
      </c>
      <c r="F25" s="694">
        <v>0</v>
      </c>
      <c r="G25" s="763">
        <v>0</v>
      </c>
      <c r="H25" s="694">
        <v>14</v>
      </c>
      <c r="I25" s="763">
        <v>119</v>
      </c>
      <c r="J25" s="694">
        <v>0</v>
      </c>
      <c r="K25" s="763">
        <f t="shared" si="1"/>
        <v>232</v>
      </c>
      <c r="L25" s="869"/>
    </row>
    <row r="26" spans="1:12" ht="21.75" thickBot="1">
      <c r="A26" s="873" t="s">
        <v>31</v>
      </c>
      <c r="B26" s="836" t="s">
        <v>629</v>
      </c>
      <c r="C26" s="695">
        <v>236</v>
      </c>
      <c r="D26" s="694">
        <v>0</v>
      </c>
      <c r="E26" s="763">
        <v>0</v>
      </c>
      <c r="F26" s="694">
        <v>0</v>
      </c>
      <c r="G26" s="763">
        <v>0</v>
      </c>
      <c r="H26" s="694">
        <v>0</v>
      </c>
      <c r="I26" s="763">
        <v>0</v>
      </c>
      <c r="J26" s="694">
        <v>0</v>
      </c>
      <c r="K26" s="763">
        <f t="shared" si="1"/>
        <v>236</v>
      </c>
      <c r="L26" s="869"/>
    </row>
    <row r="27" spans="1:12" ht="21.75" thickBot="1">
      <c r="A27" s="872" t="s">
        <v>30</v>
      </c>
      <c r="B27" s="836" t="s">
        <v>635</v>
      </c>
      <c r="C27" s="695">
        <v>0</v>
      </c>
      <c r="D27" s="694">
        <v>16</v>
      </c>
      <c r="E27" s="763">
        <v>3</v>
      </c>
      <c r="F27" s="694">
        <v>0</v>
      </c>
      <c r="G27" s="763">
        <v>0</v>
      </c>
      <c r="H27" s="694">
        <v>55</v>
      </c>
      <c r="I27" s="763">
        <v>259</v>
      </c>
      <c r="J27" s="694">
        <v>0</v>
      </c>
      <c r="K27" s="763">
        <f t="shared" si="1"/>
        <v>333</v>
      </c>
      <c r="L27" s="869"/>
    </row>
    <row r="28" spans="1:12" ht="21.75" thickBot="1">
      <c r="A28" s="870"/>
      <c r="B28" s="836" t="s">
        <v>636</v>
      </c>
      <c r="C28" s="695">
        <v>111</v>
      </c>
      <c r="D28" s="694">
        <v>11</v>
      </c>
      <c r="E28" s="763">
        <v>2</v>
      </c>
      <c r="F28" s="694">
        <v>2</v>
      </c>
      <c r="G28" s="763">
        <v>2</v>
      </c>
      <c r="H28" s="694">
        <v>34</v>
      </c>
      <c r="I28" s="763">
        <v>95</v>
      </c>
      <c r="J28" s="694">
        <v>0</v>
      </c>
      <c r="K28" s="763">
        <f t="shared" si="1"/>
        <v>257</v>
      </c>
      <c r="L28" s="869"/>
    </row>
    <row r="29" spans="1:12" ht="21.75" thickBot="1">
      <c r="A29" s="871"/>
      <c r="B29" s="836" t="s">
        <v>637</v>
      </c>
      <c r="C29" s="695">
        <v>0</v>
      </c>
      <c r="D29" s="694">
        <v>0</v>
      </c>
      <c r="E29" s="763">
        <v>0</v>
      </c>
      <c r="F29" s="694">
        <v>0</v>
      </c>
      <c r="G29" s="763">
        <v>0</v>
      </c>
      <c r="H29" s="694">
        <v>97</v>
      </c>
      <c r="I29" s="763">
        <v>195</v>
      </c>
      <c r="J29" s="694">
        <v>0</v>
      </c>
      <c r="K29" s="763">
        <f t="shared" si="1"/>
        <v>292</v>
      </c>
      <c r="L29" s="869"/>
    </row>
    <row r="30" spans="1:12" ht="21.75" thickBot="1">
      <c r="A30" s="873" t="s">
        <v>29</v>
      </c>
      <c r="B30" s="836" t="s">
        <v>656</v>
      </c>
      <c r="C30" s="695">
        <v>0</v>
      </c>
      <c r="D30" s="694">
        <v>1</v>
      </c>
      <c r="E30" s="763">
        <v>0</v>
      </c>
      <c r="F30" s="694">
        <v>0</v>
      </c>
      <c r="G30" s="763">
        <v>0</v>
      </c>
      <c r="H30" s="694">
        <v>8</v>
      </c>
      <c r="I30" s="763">
        <v>49</v>
      </c>
      <c r="J30" s="694">
        <v>0</v>
      </c>
      <c r="K30" s="763">
        <f t="shared" si="1"/>
        <v>58</v>
      </c>
      <c r="L30" s="869"/>
    </row>
    <row r="31" spans="1:12" ht="21.75" thickBot="1">
      <c r="A31" s="872" t="s">
        <v>17</v>
      </c>
      <c r="B31" s="836" t="s">
        <v>661</v>
      </c>
      <c r="C31" s="695">
        <v>129</v>
      </c>
      <c r="D31" s="694">
        <v>1</v>
      </c>
      <c r="E31" s="763">
        <v>1</v>
      </c>
      <c r="F31" s="694">
        <v>2</v>
      </c>
      <c r="G31" s="763">
        <v>0</v>
      </c>
      <c r="H31" s="694">
        <v>49</v>
      </c>
      <c r="I31" s="763">
        <v>135</v>
      </c>
      <c r="J31" s="694">
        <v>0</v>
      </c>
      <c r="K31" s="763">
        <f t="shared" si="1"/>
        <v>317</v>
      </c>
      <c r="L31" s="869"/>
    </row>
    <row r="32" spans="1:12" ht="21.75" thickBot="1">
      <c r="A32" s="870"/>
      <c r="B32" s="836" t="s">
        <v>665</v>
      </c>
      <c r="C32" s="695">
        <v>0</v>
      </c>
      <c r="D32" s="694">
        <v>1</v>
      </c>
      <c r="E32" s="763">
        <v>0</v>
      </c>
      <c r="F32" s="694">
        <v>0</v>
      </c>
      <c r="G32" s="763">
        <v>0</v>
      </c>
      <c r="H32" s="694">
        <v>49</v>
      </c>
      <c r="I32" s="763">
        <v>81</v>
      </c>
      <c r="J32" s="694">
        <v>4</v>
      </c>
      <c r="K32" s="763">
        <f t="shared" si="1"/>
        <v>135</v>
      </c>
      <c r="L32" s="869"/>
    </row>
    <row r="33" spans="1:12" ht="21.75" thickBot="1">
      <c r="A33" s="870"/>
      <c r="B33" s="836" t="s">
        <v>664</v>
      </c>
      <c r="C33" s="695">
        <v>34</v>
      </c>
      <c r="D33" s="694">
        <v>0</v>
      </c>
      <c r="E33" s="763">
        <v>0</v>
      </c>
      <c r="F33" s="694">
        <v>0</v>
      </c>
      <c r="G33" s="763">
        <v>0</v>
      </c>
      <c r="H33" s="694">
        <v>0</v>
      </c>
      <c r="I33" s="763">
        <v>0</v>
      </c>
      <c r="J33" s="694">
        <v>0</v>
      </c>
      <c r="K33" s="763">
        <f t="shared" si="1"/>
        <v>34</v>
      </c>
      <c r="L33" s="869"/>
    </row>
    <row r="34" spans="1:12" ht="21.75" thickBot="1">
      <c r="A34" s="870"/>
      <c r="B34" s="836" t="s">
        <v>660</v>
      </c>
      <c r="C34" s="695">
        <v>0</v>
      </c>
      <c r="D34" s="694">
        <v>0</v>
      </c>
      <c r="E34" s="763">
        <v>1</v>
      </c>
      <c r="F34" s="694">
        <v>0</v>
      </c>
      <c r="G34" s="763">
        <v>1</v>
      </c>
      <c r="H34" s="694">
        <v>80</v>
      </c>
      <c r="I34" s="763">
        <v>138</v>
      </c>
      <c r="J34" s="694">
        <v>0</v>
      </c>
      <c r="K34" s="763">
        <f t="shared" si="1"/>
        <v>220</v>
      </c>
      <c r="L34" s="869"/>
    </row>
    <row r="35" spans="1:12" ht="21.75" thickBot="1">
      <c r="A35" s="871"/>
      <c r="B35" s="836" t="s">
        <v>662</v>
      </c>
      <c r="C35" s="695">
        <v>273</v>
      </c>
      <c r="D35" s="694">
        <v>0</v>
      </c>
      <c r="E35" s="763">
        <v>0</v>
      </c>
      <c r="F35" s="694">
        <v>0</v>
      </c>
      <c r="G35" s="763">
        <v>0</v>
      </c>
      <c r="H35" s="694">
        <v>9</v>
      </c>
      <c r="I35" s="763">
        <v>56</v>
      </c>
      <c r="J35" s="694">
        <v>0</v>
      </c>
      <c r="K35" s="763">
        <f t="shared" si="1"/>
        <v>338</v>
      </c>
      <c r="L35" s="869"/>
    </row>
    <row r="36" spans="1:12" ht="21.75" thickBot="1">
      <c r="A36" s="872" t="s">
        <v>18</v>
      </c>
      <c r="B36" s="836" t="s">
        <v>690</v>
      </c>
      <c r="C36" s="695">
        <v>281</v>
      </c>
      <c r="D36" s="694">
        <v>5</v>
      </c>
      <c r="E36" s="763">
        <v>1</v>
      </c>
      <c r="F36" s="694">
        <v>0</v>
      </c>
      <c r="G36" s="763">
        <v>0</v>
      </c>
      <c r="H36" s="694">
        <v>9</v>
      </c>
      <c r="I36" s="763">
        <v>77</v>
      </c>
      <c r="J36" s="694">
        <v>0</v>
      </c>
      <c r="K36" s="763">
        <f t="shared" si="1"/>
        <v>373</v>
      </c>
      <c r="L36" s="869"/>
    </row>
    <row r="37" spans="1:12" ht="21.75" thickBot="1">
      <c r="A37" s="871"/>
      <c r="B37" s="836" t="s">
        <v>691</v>
      </c>
      <c r="C37" s="695">
        <v>67</v>
      </c>
      <c r="D37" s="694">
        <v>0</v>
      </c>
      <c r="E37" s="763">
        <v>0</v>
      </c>
      <c r="F37" s="694">
        <v>0</v>
      </c>
      <c r="G37" s="763">
        <v>0</v>
      </c>
      <c r="H37" s="694">
        <v>9</v>
      </c>
      <c r="I37" s="763">
        <v>32</v>
      </c>
      <c r="J37" s="694">
        <v>0</v>
      </c>
      <c r="K37" s="763">
        <f t="shared" si="1"/>
        <v>108</v>
      </c>
      <c r="L37" s="869"/>
    </row>
    <row r="38" spans="1:12" ht="21.75" thickBot="1">
      <c r="A38" s="873" t="s">
        <v>19</v>
      </c>
      <c r="B38" s="836" t="s">
        <v>697</v>
      </c>
      <c r="C38" s="695">
        <v>77</v>
      </c>
      <c r="D38" s="694">
        <v>1</v>
      </c>
      <c r="E38" s="763">
        <v>0</v>
      </c>
      <c r="F38" s="694">
        <v>0</v>
      </c>
      <c r="G38" s="763">
        <v>0</v>
      </c>
      <c r="H38" s="694">
        <v>9</v>
      </c>
      <c r="I38" s="763">
        <v>51</v>
      </c>
      <c r="J38" s="694">
        <v>0</v>
      </c>
      <c r="K38" s="763">
        <f t="shared" si="1"/>
        <v>138</v>
      </c>
      <c r="L38" s="869"/>
    </row>
    <row r="39" spans="1:12" ht="21.75" thickBot="1">
      <c r="A39" s="873" t="s">
        <v>124</v>
      </c>
      <c r="B39" s="836" t="s">
        <v>706</v>
      </c>
      <c r="C39" s="695">
        <v>176</v>
      </c>
      <c r="D39" s="694">
        <v>21</v>
      </c>
      <c r="E39" s="763">
        <v>2</v>
      </c>
      <c r="F39" s="694">
        <v>1</v>
      </c>
      <c r="G39" s="763">
        <v>2</v>
      </c>
      <c r="H39" s="694">
        <v>58</v>
      </c>
      <c r="I39" s="763">
        <v>120</v>
      </c>
      <c r="J39" s="694">
        <v>0</v>
      </c>
      <c r="K39" s="763">
        <f t="shared" si="1"/>
        <v>380</v>
      </c>
      <c r="L39" s="869"/>
    </row>
    <row r="40" spans="1:12" ht="21.75" thickBot="1">
      <c r="A40" s="873" t="s">
        <v>20</v>
      </c>
      <c r="B40" s="836" t="s">
        <v>714</v>
      </c>
      <c r="C40" s="695">
        <v>1</v>
      </c>
      <c r="D40" s="694">
        <v>1</v>
      </c>
      <c r="E40" s="763">
        <v>0</v>
      </c>
      <c r="F40" s="694">
        <v>0</v>
      </c>
      <c r="G40" s="763">
        <v>1</v>
      </c>
      <c r="H40" s="694">
        <v>42</v>
      </c>
      <c r="I40" s="763">
        <v>294</v>
      </c>
      <c r="J40" s="694">
        <v>0</v>
      </c>
      <c r="K40" s="763">
        <f t="shared" si="1"/>
        <v>339</v>
      </c>
      <c r="L40" s="869"/>
    </row>
    <row r="41" spans="1:12" ht="21.75" thickBot="1">
      <c r="A41" s="872" t="s">
        <v>128</v>
      </c>
      <c r="B41" s="836" t="s">
        <v>737</v>
      </c>
      <c r="C41" s="695">
        <v>163</v>
      </c>
      <c r="D41" s="694">
        <v>1</v>
      </c>
      <c r="E41" s="763">
        <v>0</v>
      </c>
      <c r="F41" s="694">
        <v>0</v>
      </c>
      <c r="G41" s="763">
        <v>0</v>
      </c>
      <c r="H41" s="694">
        <v>32</v>
      </c>
      <c r="I41" s="763">
        <v>141</v>
      </c>
      <c r="J41" s="694">
        <v>0</v>
      </c>
      <c r="K41" s="763">
        <f t="shared" si="1"/>
        <v>337</v>
      </c>
      <c r="L41" s="869"/>
    </row>
    <row r="42" spans="1:12" ht="21.75" thickBot="1">
      <c r="A42" s="871"/>
      <c r="B42" s="836" t="s">
        <v>736</v>
      </c>
      <c r="C42" s="695">
        <v>223</v>
      </c>
      <c r="D42" s="694">
        <v>1</v>
      </c>
      <c r="E42" s="763">
        <v>0</v>
      </c>
      <c r="F42" s="694">
        <v>0</v>
      </c>
      <c r="G42" s="763">
        <v>0</v>
      </c>
      <c r="H42" s="694">
        <v>133</v>
      </c>
      <c r="I42" s="763">
        <v>380</v>
      </c>
      <c r="J42" s="694">
        <v>0</v>
      </c>
      <c r="K42" s="763">
        <f t="shared" si="1"/>
        <v>737</v>
      </c>
      <c r="L42" s="869"/>
    </row>
    <row r="43" spans="1:12" ht="21.75" thickBot="1">
      <c r="A43" s="873" t="s">
        <v>22</v>
      </c>
      <c r="B43" s="836" t="s">
        <v>746</v>
      </c>
      <c r="C43" s="695">
        <v>14</v>
      </c>
      <c r="D43" s="694">
        <v>3</v>
      </c>
      <c r="E43" s="763">
        <v>0</v>
      </c>
      <c r="F43" s="694">
        <v>0</v>
      </c>
      <c r="G43" s="763">
        <v>0</v>
      </c>
      <c r="H43" s="694">
        <v>80</v>
      </c>
      <c r="I43" s="763">
        <v>211</v>
      </c>
      <c r="J43" s="694">
        <v>0</v>
      </c>
      <c r="K43" s="763">
        <f t="shared" si="1"/>
        <v>308</v>
      </c>
      <c r="L43" s="869"/>
    </row>
    <row r="44" spans="1:12" ht="21.75" thickBot="1">
      <c r="A44" s="873" t="s">
        <v>477</v>
      </c>
      <c r="B44" s="836" t="s">
        <v>751</v>
      </c>
      <c r="C44" s="695">
        <v>400</v>
      </c>
      <c r="D44" s="694">
        <v>1</v>
      </c>
      <c r="E44" s="763">
        <v>0</v>
      </c>
      <c r="F44" s="694">
        <v>0</v>
      </c>
      <c r="G44" s="763">
        <v>0</v>
      </c>
      <c r="H44" s="694">
        <v>0</v>
      </c>
      <c r="I44" s="763">
        <v>0</v>
      </c>
      <c r="J44" s="694">
        <v>0</v>
      </c>
      <c r="K44" s="763">
        <f t="shared" si="1"/>
        <v>401</v>
      </c>
      <c r="L44" s="869"/>
    </row>
    <row r="45" spans="1:12" ht="21.75" thickBot="1">
      <c r="A45" s="872" t="s">
        <v>129</v>
      </c>
      <c r="B45" s="836" t="s">
        <v>756</v>
      </c>
      <c r="C45" s="695">
        <v>59</v>
      </c>
      <c r="D45" s="694">
        <v>0</v>
      </c>
      <c r="E45" s="763">
        <v>0</v>
      </c>
      <c r="F45" s="694">
        <v>0</v>
      </c>
      <c r="G45" s="763">
        <v>0</v>
      </c>
      <c r="H45" s="694">
        <v>6</v>
      </c>
      <c r="I45" s="763">
        <v>12</v>
      </c>
      <c r="J45" s="694">
        <v>0</v>
      </c>
      <c r="K45" s="763">
        <f t="shared" si="1"/>
        <v>77</v>
      </c>
      <c r="L45" s="869"/>
    </row>
    <row r="46" spans="1:12" ht="21.75" thickBot="1">
      <c r="A46" s="871" t="s">
        <v>129</v>
      </c>
      <c r="B46" s="836" t="s">
        <v>755</v>
      </c>
      <c r="C46" s="695">
        <v>170</v>
      </c>
      <c r="D46" s="694">
        <v>3</v>
      </c>
      <c r="E46" s="763">
        <v>0</v>
      </c>
      <c r="F46" s="694">
        <v>0</v>
      </c>
      <c r="G46" s="763">
        <v>0</v>
      </c>
      <c r="H46" s="694">
        <v>13</v>
      </c>
      <c r="I46" s="763">
        <v>35</v>
      </c>
      <c r="J46" s="694">
        <v>0</v>
      </c>
      <c r="K46" s="763">
        <f t="shared" si="1"/>
        <v>221</v>
      </c>
      <c r="L46" s="869"/>
    </row>
    <row r="47" spans="1:12" ht="21.75" thickBot="1">
      <c r="A47" s="872" t="s">
        <v>130</v>
      </c>
      <c r="B47" s="836" t="s">
        <v>764</v>
      </c>
      <c r="C47" s="695">
        <v>75</v>
      </c>
      <c r="D47" s="694">
        <v>1</v>
      </c>
      <c r="E47" s="763">
        <v>1</v>
      </c>
      <c r="F47" s="694">
        <v>1</v>
      </c>
      <c r="G47" s="763">
        <v>1</v>
      </c>
      <c r="H47" s="694">
        <v>18</v>
      </c>
      <c r="I47" s="763">
        <v>90</v>
      </c>
      <c r="J47" s="694">
        <v>0</v>
      </c>
      <c r="K47" s="763">
        <f t="shared" si="1"/>
        <v>187</v>
      </c>
      <c r="L47" s="869"/>
    </row>
    <row r="48" spans="1:12" ht="21.75" thickBot="1">
      <c r="A48" s="871" t="s">
        <v>130</v>
      </c>
      <c r="B48" s="836" t="s">
        <v>763</v>
      </c>
      <c r="C48" s="695">
        <v>180</v>
      </c>
      <c r="D48" s="694">
        <v>5</v>
      </c>
      <c r="E48" s="763">
        <v>2</v>
      </c>
      <c r="F48" s="694">
        <v>0</v>
      </c>
      <c r="G48" s="763">
        <v>1</v>
      </c>
      <c r="H48" s="694">
        <v>41</v>
      </c>
      <c r="I48" s="763">
        <v>139</v>
      </c>
      <c r="J48" s="694">
        <v>0</v>
      </c>
      <c r="K48" s="763">
        <f t="shared" si="1"/>
        <v>368</v>
      </c>
      <c r="L48" s="869"/>
    </row>
    <row r="49" spans="1:12" ht="21.75" thickBot="1">
      <c r="A49" s="873" t="s">
        <v>131</v>
      </c>
      <c r="B49" s="836" t="s">
        <v>780</v>
      </c>
      <c r="C49" s="695">
        <v>0</v>
      </c>
      <c r="D49" s="694">
        <v>0</v>
      </c>
      <c r="E49" s="763">
        <v>0</v>
      </c>
      <c r="F49" s="694">
        <v>0</v>
      </c>
      <c r="G49" s="763">
        <v>0</v>
      </c>
      <c r="H49" s="694">
        <v>64</v>
      </c>
      <c r="I49" s="763">
        <v>135</v>
      </c>
      <c r="J49" s="694">
        <v>0</v>
      </c>
      <c r="K49" s="763">
        <f t="shared" si="1"/>
        <v>199</v>
      </c>
      <c r="L49" s="869"/>
    </row>
    <row r="50" spans="1:12" ht="21.75" thickBot="1">
      <c r="A50" s="873" t="s">
        <v>1182</v>
      </c>
      <c r="B50" s="836" t="s">
        <v>790</v>
      </c>
      <c r="C50" s="695">
        <v>103</v>
      </c>
      <c r="D50" s="694">
        <v>3</v>
      </c>
      <c r="E50" s="763">
        <v>1</v>
      </c>
      <c r="F50" s="694">
        <v>1</v>
      </c>
      <c r="G50" s="763">
        <v>0</v>
      </c>
      <c r="H50" s="694">
        <v>12</v>
      </c>
      <c r="I50" s="763">
        <v>11</v>
      </c>
      <c r="J50" s="694">
        <v>0</v>
      </c>
      <c r="K50" s="763">
        <f t="shared" si="1"/>
        <v>131</v>
      </c>
      <c r="L50" s="869"/>
    </row>
    <row r="51" spans="1:12" ht="21.75" thickBot="1">
      <c r="A51" s="873" t="s">
        <v>223</v>
      </c>
      <c r="B51" s="836" t="s">
        <v>765</v>
      </c>
      <c r="C51" s="695">
        <v>346</v>
      </c>
      <c r="D51" s="694">
        <v>15</v>
      </c>
      <c r="E51" s="763">
        <v>2</v>
      </c>
      <c r="F51" s="694">
        <v>2</v>
      </c>
      <c r="G51" s="763">
        <v>1</v>
      </c>
      <c r="H51" s="694">
        <v>109</v>
      </c>
      <c r="I51" s="763">
        <v>430</v>
      </c>
      <c r="J51" s="694">
        <v>0</v>
      </c>
      <c r="K51" s="763">
        <f t="shared" si="1"/>
        <v>905</v>
      </c>
      <c r="L51" s="869"/>
    </row>
    <row r="52" spans="1:12" ht="21.75" thickBot="1">
      <c r="A52" s="873" t="s">
        <v>224</v>
      </c>
      <c r="B52" s="836" t="s">
        <v>781</v>
      </c>
      <c r="C52" s="695">
        <v>437</v>
      </c>
      <c r="D52" s="694">
        <v>16</v>
      </c>
      <c r="E52" s="763">
        <v>0</v>
      </c>
      <c r="F52" s="694">
        <v>0</v>
      </c>
      <c r="G52" s="763">
        <v>0</v>
      </c>
      <c r="H52" s="694">
        <v>7</v>
      </c>
      <c r="I52" s="763">
        <v>8</v>
      </c>
      <c r="J52" s="694">
        <v>0</v>
      </c>
      <c r="K52" s="763">
        <f t="shared" si="1"/>
        <v>468</v>
      </c>
      <c r="L52" s="869"/>
    </row>
    <row r="53" spans="1:12" ht="21.75" thickBot="1">
      <c r="A53" s="872" t="s">
        <v>132</v>
      </c>
      <c r="B53" s="836" t="s">
        <v>795</v>
      </c>
      <c r="C53" s="695">
        <v>85</v>
      </c>
      <c r="D53" s="694">
        <v>11</v>
      </c>
      <c r="E53" s="763">
        <v>0</v>
      </c>
      <c r="F53" s="694">
        <v>0</v>
      </c>
      <c r="G53" s="763">
        <v>2</v>
      </c>
      <c r="H53" s="694">
        <v>77</v>
      </c>
      <c r="I53" s="763">
        <v>200</v>
      </c>
      <c r="J53" s="694">
        <v>0</v>
      </c>
      <c r="K53" s="763">
        <f t="shared" si="1"/>
        <v>375</v>
      </c>
      <c r="L53" s="869"/>
    </row>
    <row r="54" spans="1:12" ht="21.75" thickBot="1">
      <c r="A54" s="871" t="s">
        <v>132</v>
      </c>
      <c r="B54" s="836" t="s">
        <v>794</v>
      </c>
      <c r="C54" s="695">
        <v>228</v>
      </c>
      <c r="D54" s="694">
        <v>10</v>
      </c>
      <c r="E54" s="763">
        <v>0</v>
      </c>
      <c r="F54" s="694">
        <v>0</v>
      </c>
      <c r="G54" s="763">
        <v>1</v>
      </c>
      <c r="H54" s="694">
        <v>101</v>
      </c>
      <c r="I54" s="763">
        <v>239</v>
      </c>
      <c r="J54" s="694">
        <v>0</v>
      </c>
      <c r="K54" s="763">
        <f t="shared" si="1"/>
        <v>579</v>
      </c>
      <c r="L54" s="869"/>
    </row>
    <row r="55" spans="1:12" ht="21.75" thickBot="1">
      <c r="A55" s="873" t="s">
        <v>133</v>
      </c>
      <c r="B55" s="836" t="s">
        <v>804</v>
      </c>
      <c r="C55" s="695">
        <v>90</v>
      </c>
      <c r="D55" s="694">
        <v>1</v>
      </c>
      <c r="E55" s="763">
        <v>0</v>
      </c>
      <c r="F55" s="694">
        <v>0</v>
      </c>
      <c r="G55" s="763">
        <v>0</v>
      </c>
      <c r="H55" s="694">
        <v>63</v>
      </c>
      <c r="I55" s="763">
        <v>242</v>
      </c>
      <c r="J55" s="694">
        <v>0</v>
      </c>
      <c r="K55" s="763">
        <f t="shared" si="1"/>
        <v>396</v>
      </c>
      <c r="L55" s="869"/>
    </row>
    <row r="56" spans="1:12" ht="21.75" thickBot="1">
      <c r="A56" s="872" t="s">
        <v>24</v>
      </c>
      <c r="B56" s="836" t="s">
        <v>818</v>
      </c>
      <c r="C56" s="695">
        <v>254</v>
      </c>
      <c r="D56" s="694">
        <v>18</v>
      </c>
      <c r="E56" s="763">
        <v>0</v>
      </c>
      <c r="F56" s="694">
        <v>0</v>
      </c>
      <c r="G56" s="763">
        <v>0</v>
      </c>
      <c r="H56" s="694">
        <v>55</v>
      </c>
      <c r="I56" s="763">
        <v>148</v>
      </c>
      <c r="J56" s="694">
        <v>0</v>
      </c>
      <c r="K56" s="763">
        <f t="shared" si="1"/>
        <v>475</v>
      </c>
      <c r="L56" s="869"/>
    </row>
    <row r="57" spans="1:12" ht="21.75" thickBot="1">
      <c r="A57" s="870"/>
      <c r="B57" s="836" t="s">
        <v>819</v>
      </c>
      <c r="C57" s="695">
        <v>196</v>
      </c>
      <c r="D57" s="694">
        <v>4</v>
      </c>
      <c r="E57" s="763">
        <v>0</v>
      </c>
      <c r="F57" s="694">
        <v>0</v>
      </c>
      <c r="G57" s="763">
        <v>0</v>
      </c>
      <c r="H57" s="694">
        <v>1</v>
      </c>
      <c r="I57" s="763">
        <v>0</v>
      </c>
      <c r="J57" s="694">
        <v>0</v>
      </c>
      <c r="K57" s="763">
        <f t="shared" si="1"/>
        <v>201</v>
      </c>
      <c r="L57" s="869"/>
    </row>
    <row r="58" spans="1:12" ht="21.75" thickBot="1">
      <c r="A58" s="871"/>
      <c r="B58" s="836" t="s">
        <v>820</v>
      </c>
      <c r="C58" s="695">
        <v>71</v>
      </c>
      <c r="D58" s="694">
        <v>0</v>
      </c>
      <c r="E58" s="763">
        <v>0</v>
      </c>
      <c r="F58" s="694">
        <v>0</v>
      </c>
      <c r="G58" s="763">
        <v>0</v>
      </c>
      <c r="H58" s="694">
        <v>0</v>
      </c>
      <c r="I58" s="763">
        <v>0</v>
      </c>
      <c r="J58" s="694">
        <v>0</v>
      </c>
      <c r="K58" s="763">
        <f t="shared" si="1"/>
        <v>71</v>
      </c>
      <c r="L58" s="869"/>
    </row>
    <row r="59" spans="1:12" ht="21.75" thickBot="1">
      <c r="A59" s="872" t="s">
        <v>25</v>
      </c>
      <c r="B59" s="836" t="s">
        <v>832</v>
      </c>
      <c r="C59" s="695">
        <v>20</v>
      </c>
      <c r="D59" s="694">
        <v>0</v>
      </c>
      <c r="E59" s="763">
        <v>0</v>
      </c>
      <c r="F59" s="694">
        <v>0</v>
      </c>
      <c r="G59" s="763">
        <v>1</v>
      </c>
      <c r="H59" s="694">
        <v>12</v>
      </c>
      <c r="I59" s="763">
        <v>45</v>
      </c>
      <c r="J59" s="694">
        <v>0</v>
      </c>
      <c r="K59" s="763">
        <f t="shared" si="1"/>
        <v>78</v>
      </c>
      <c r="L59" s="869"/>
    </row>
    <row r="60" spans="1:12" ht="21.75" thickBot="1">
      <c r="A60" s="870"/>
      <c r="B60" s="836" t="s">
        <v>834</v>
      </c>
      <c r="C60" s="695">
        <v>28</v>
      </c>
      <c r="D60" s="694">
        <v>0</v>
      </c>
      <c r="E60" s="763">
        <v>0</v>
      </c>
      <c r="F60" s="694">
        <v>0</v>
      </c>
      <c r="G60" s="763">
        <v>0</v>
      </c>
      <c r="H60" s="694">
        <v>5</v>
      </c>
      <c r="I60" s="763">
        <v>11</v>
      </c>
      <c r="J60" s="694">
        <v>0</v>
      </c>
      <c r="K60" s="763">
        <f t="shared" si="1"/>
        <v>44</v>
      </c>
      <c r="L60" s="869"/>
    </row>
    <row r="61" spans="1:12" ht="21.75" thickBot="1">
      <c r="A61" s="870"/>
      <c r="B61" s="836" t="s">
        <v>831</v>
      </c>
      <c r="C61" s="695">
        <v>49</v>
      </c>
      <c r="D61" s="694">
        <v>0</v>
      </c>
      <c r="E61" s="763">
        <v>0</v>
      </c>
      <c r="F61" s="694">
        <v>0</v>
      </c>
      <c r="G61" s="763">
        <v>0</v>
      </c>
      <c r="H61" s="694">
        <v>7</v>
      </c>
      <c r="I61" s="763">
        <v>49</v>
      </c>
      <c r="J61" s="694">
        <v>0</v>
      </c>
      <c r="K61" s="763">
        <f t="shared" si="1"/>
        <v>105</v>
      </c>
      <c r="L61" s="869"/>
    </row>
    <row r="62" spans="1:12" ht="21.75" thickBot="1">
      <c r="A62" s="870"/>
      <c r="B62" s="836" t="s">
        <v>833</v>
      </c>
      <c r="C62" s="695">
        <v>4</v>
      </c>
      <c r="D62" s="694">
        <v>0</v>
      </c>
      <c r="E62" s="763">
        <v>0</v>
      </c>
      <c r="F62" s="694">
        <v>0</v>
      </c>
      <c r="G62" s="763">
        <v>0</v>
      </c>
      <c r="H62" s="694">
        <v>21</v>
      </c>
      <c r="I62" s="763">
        <v>88</v>
      </c>
      <c r="J62" s="694">
        <v>0</v>
      </c>
      <c r="K62" s="763">
        <f t="shared" si="1"/>
        <v>113</v>
      </c>
      <c r="L62" s="869"/>
    </row>
    <row r="63" spans="1:12" ht="21.75" thickBot="1">
      <c r="A63" s="871"/>
      <c r="B63" s="836" t="s">
        <v>830</v>
      </c>
      <c r="C63" s="695">
        <v>62</v>
      </c>
      <c r="D63" s="694">
        <v>0</v>
      </c>
      <c r="E63" s="763">
        <v>0</v>
      </c>
      <c r="F63" s="694">
        <v>1</v>
      </c>
      <c r="G63" s="763">
        <v>1</v>
      </c>
      <c r="H63" s="694">
        <v>51</v>
      </c>
      <c r="I63" s="763">
        <v>256</v>
      </c>
      <c r="J63" s="694">
        <v>0</v>
      </c>
      <c r="K63" s="763">
        <f t="shared" si="1"/>
        <v>371</v>
      </c>
      <c r="L63" s="869"/>
    </row>
    <row r="64" spans="1:12" ht="21.75" thickBot="1">
      <c r="A64" s="872" t="s">
        <v>134</v>
      </c>
      <c r="B64" s="836" t="s">
        <v>849</v>
      </c>
      <c r="C64" s="695">
        <v>343</v>
      </c>
      <c r="D64" s="694">
        <v>2</v>
      </c>
      <c r="E64" s="763">
        <v>0</v>
      </c>
      <c r="F64" s="694">
        <v>0</v>
      </c>
      <c r="G64" s="763">
        <v>0</v>
      </c>
      <c r="H64" s="694">
        <v>16</v>
      </c>
      <c r="I64" s="763">
        <v>118</v>
      </c>
      <c r="J64" s="694">
        <v>0</v>
      </c>
      <c r="K64" s="763">
        <f t="shared" si="1"/>
        <v>479</v>
      </c>
      <c r="L64" s="869"/>
    </row>
    <row r="65" spans="1:23" ht="21.75" thickBot="1">
      <c r="A65" s="870"/>
      <c r="B65" s="836" t="s">
        <v>851</v>
      </c>
      <c r="C65" s="695">
        <v>174</v>
      </c>
      <c r="D65" s="694">
        <v>1</v>
      </c>
      <c r="E65" s="763">
        <v>0</v>
      </c>
      <c r="F65" s="694">
        <v>0</v>
      </c>
      <c r="G65" s="763">
        <v>2</v>
      </c>
      <c r="H65" s="694">
        <v>34</v>
      </c>
      <c r="I65" s="763">
        <v>102</v>
      </c>
      <c r="J65" s="694">
        <v>0</v>
      </c>
      <c r="K65" s="763">
        <f t="shared" si="1"/>
        <v>313</v>
      </c>
      <c r="L65" s="869"/>
    </row>
    <row r="66" spans="1:23" ht="21.75" thickBot="1">
      <c r="A66" s="871"/>
      <c r="B66" s="836" t="s">
        <v>850</v>
      </c>
      <c r="C66" s="695">
        <v>0</v>
      </c>
      <c r="D66" s="694">
        <v>0</v>
      </c>
      <c r="E66" s="763">
        <v>0</v>
      </c>
      <c r="F66" s="694">
        <v>0</v>
      </c>
      <c r="G66" s="763">
        <v>0</v>
      </c>
      <c r="H66" s="694">
        <v>14</v>
      </c>
      <c r="I66" s="763">
        <v>86</v>
      </c>
      <c r="J66" s="694">
        <v>0</v>
      </c>
      <c r="K66" s="763">
        <f t="shared" si="1"/>
        <v>100</v>
      </c>
      <c r="L66" s="869"/>
    </row>
    <row r="67" spans="1:23" ht="21.75" thickBot="1">
      <c r="A67" s="873" t="s">
        <v>26</v>
      </c>
      <c r="B67" s="836" t="s">
        <v>861</v>
      </c>
      <c r="C67" s="695">
        <v>345</v>
      </c>
      <c r="D67" s="694">
        <v>29</v>
      </c>
      <c r="E67" s="763">
        <v>1</v>
      </c>
      <c r="F67" s="694">
        <v>0</v>
      </c>
      <c r="G67" s="763">
        <v>1</v>
      </c>
      <c r="H67" s="694">
        <v>99</v>
      </c>
      <c r="I67" s="763">
        <v>157</v>
      </c>
      <c r="J67" s="694">
        <v>0</v>
      </c>
      <c r="K67" s="763">
        <f t="shared" si="1"/>
        <v>632</v>
      </c>
      <c r="L67" s="869"/>
    </row>
    <row r="68" spans="1:23" ht="21.75" thickBot="1">
      <c r="A68" s="872" t="s">
        <v>27</v>
      </c>
      <c r="B68" s="836" t="s">
        <v>870</v>
      </c>
      <c r="C68" s="695">
        <v>39</v>
      </c>
      <c r="D68" s="694">
        <v>8</v>
      </c>
      <c r="E68" s="763">
        <v>0</v>
      </c>
      <c r="F68" s="694">
        <v>0</v>
      </c>
      <c r="G68" s="763">
        <v>0</v>
      </c>
      <c r="H68" s="694">
        <v>32</v>
      </c>
      <c r="I68" s="763">
        <v>133</v>
      </c>
      <c r="J68" s="694">
        <v>0</v>
      </c>
      <c r="K68" s="763">
        <f t="shared" ref="K68:K70" si="2">SUM(C68:J68)</f>
        <v>212</v>
      </c>
      <c r="L68" s="869"/>
    </row>
    <row r="69" spans="1:23" ht="21.75" thickBot="1">
      <c r="A69" s="871"/>
      <c r="B69" s="836" t="s">
        <v>871</v>
      </c>
      <c r="C69" s="695">
        <v>26</v>
      </c>
      <c r="D69" s="694">
        <v>4</v>
      </c>
      <c r="E69" s="763">
        <v>0</v>
      </c>
      <c r="F69" s="694">
        <v>0</v>
      </c>
      <c r="G69" s="763">
        <v>0</v>
      </c>
      <c r="H69" s="694">
        <v>73</v>
      </c>
      <c r="I69" s="763">
        <v>208</v>
      </c>
      <c r="J69" s="694">
        <v>0</v>
      </c>
      <c r="K69" s="763">
        <f t="shared" si="2"/>
        <v>311</v>
      </c>
      <c r="L69" s="869"/>
    </row>
    <row r="70" spans="1:23" ht="21.75" thickBot="1">
      <c r="A70" s="873" t="s">
        <v>135</v>
      </c>
      <c r="B70" s="836" t="s">
        <v>878</v>
      </c>
      <c r="C70" s="695">
        <v>476</v>
      </c>
      <c r="D70" s="694">
        <v>16</v>
      </c>
      <c r="E70" s="763">
        <v>2</v>
      </c>
      <c r="F70" s="694">
        <v>1</v>
      </c>
      <c r="G70" s="763">
        <v>1</v>
      </c>
      <c r="H70" s="694">
        <v>31</v>
      </c>
      <c r="I70" s="763">
        <v>143</v>
      </c>
      <c r="J70" s="694">
        <v>0</v>
      </c>
      <c r="K70" s="763">
        <f t="shared" si="2"/>
        <v>670</v>
      </c>
      <c r="L70" s="869"/>
    </row>
    <row r="72" spans="1:23" ht="18.75" customHeight="1">
      <c r="A72" s="874"/>
      <c r="B72" s="869"/>
      <c r="C72" s="869"/>
      <c r="D72" s="869"/>
      <c r="E72" s="869"/>
      <c r="F72" s="869"/>
      <c r="G72" s="869"/>
      <c r="H72" s="869"/>
      <c r="I72" s="869"/>
      <c r="J72" s="869"/>
    </row>
    <row r="73" spans="1:23" ht="18.75" customHeight="1">
      <c r="A73" s="874"/>
      <c r="B73" s="869"/>
      <c r="C73" s="869"/>
      <c r="D73" s="869"/>
      <c r="E73" s="869"/>
      <c r="F73" s="869"/>
      <c r="G73" s="869"/>
      <c r="H73" s="869"/>
      <c r="I73" s="869"/>
      <c r="J73" s="869"/>
    </row>
    <row r="74" spans="1:23" ht="18.75" customHeight="1">
      <c r="A74" s="875"/>
      <c r="B74" s="869"/>
      <c r="C74" s="869"/>
      <c r="D74" s="869"/>
      <c r="E74" s="869"/>
      <c r="F74" s="869"/>
      <c r="G74" s="869"/>
      <c r="H74" s="869"/>
      <c r="I74" s="869"/>
      <c r="J74" s="869"/>
    </row>
    <row r="75" spans="1:23" ht="18.75" customHeight="1">
      <c r="A75" s="874"/>
      <c r="B75" s="869"/>
      <c r="C75" s="869"/>
      <c r="D75" s="869"/>
      <c r="E75" s="869"/>
      <c r="F75" s="869"/>
      <c r="G75" s="869"/>
      <c r="H75" s="869"/>
      <c r="I75" s="869"/>
      <c r="J75" s="869"/>
    </row>
    <row r="76" spans="1:23" ht="18.75" customHeight="1">
      <c r="A76" s="874"/>
      <c r="B76" s="869"/>
      <c r="C76" s="869"/>
      <c r="D76" s="869"/>
      <c r="E76" s="869"/>
      <c r="F76" s="869"/>
      <c r="G76" s="869"/>
      <c r="H76" s="869"/>
      <c r="I76" s="869"/>
      <c r="J76" s="869"/>
    </row>
    <row r="77" spans="1:23" ht="21.75">
      <c r="A77" s="874"/>
      <c r="B77" s="869"/>
      <c r="C77" s="869"/>
      <c r="D77" s="869"/>
      <c r="E77" s="869"/>
      <c r="F77" s="876"/>
      <c r="G77" s="869"/>
      <c r="H77" s="869"/>
      <c r="I77" s="869"/>
      <c r="J77" s="869"/>
    </row>
    <row r="78" spans="1:23" ht="18.75" customHeight="1">
      <c r="A78" s="874"/>
      <c r="B78" s="869"/>
      <c r="C78" s="869"/>
      <c r="D78" s="869"/>
      <c r="E78" s="869"/>
      <c r="F78" s="869"/>
      <c r="G78" s="869"/>
      <c r="H78" s="869"/>
      <c r="I78" s="869"/>
      <c r="J78" s="869"/>
    </row>
    <row r="79" spans="1:23" s="864" customFormat="1" ht="18.75" customHeight="1">
      <c r="A79" s="874"/>
      <c r="B79" s="869"/>
      <c r="C79" s="869"/>
      <c r="D79" s="869"/>
      <c r="E79" s="869"/>
      <c r="F79" s="869"/>
      <c r="G79" s="869"/>
      <c r="H79" s="869"/>
      <c r="I79" s="869"/>
      <c r="J79" s="869"/>
      <c r="M79" s="861"/>
      <c r="N79" s="861"/>
      <c r="O79" s="861"/>
      <c r="P79" s="861"/>
      <c r="Q79" s="861"/>
      <c r="R79" s="861"/>
      <c r="S79" s="861"/>
      <c r="T79" s="861"/>
      <c r="U79" s="861"/>
      <c r="V79" s="861"/>
      <c r="W79" s="861"/>
    </row>
    <row r="80" spans="1:23" s="864" customFormat="1" ht="18.75" customHeight="1">
      <c r="A80" s="874"/>
      <c r="B80" s="869"/>
      <c r="C80" s="869"/>
      <c r="D80" s="869"/>
      <c r="E80" s="869"/>
      <c r="F80" s="869"/>
      <c r="G80" s="869"/>
      <c r="H80" s="869"/>
      <c r="I80" s="869"/>
      <c r="J80" s="869"/>
      <c r="M80" s="861"/>
      <c r="N80" s="861"/>
      <c r="O80" s="861"/>
      <c r="P80" s="861"/>
      <c r="Q80" s="861"/>
      <c r="R80" s="861"/>
      <c r="S80" s="861"/>
      <c r="T80" s="861"/>
      <c r="U80" s="861"/>
      <c r="V80" s="861"/>
      <c r="W80" s="861"/>
    </row>
    <row r="81" spans="1:23" s="864" customFormat="1" ht="18.75" customHeight="1">
      <c r="A81" s="874"/>
      <c r="B81" s="869"/>
      <c r="C81" s="869"/>
      <c r="D81" s="869"/>
      <c r="E81" s="869"/>
      <c r="F81" s="869"/>
      <c r="G81" s="869"/>
      <c r="H81" s="869"/>
      <c r="I81" s="869"/>
      <c r="J81" s="869"/>
      <c r="M81" s="861"/>
      <c r="N81" s="861"/>
      <c r="O81" s="861"/>
      <c r="P81" s="861"/>
      <c r="Q81" s="861"/>
      <c r="R81" s="861"/>
      <c r="S81" s="861"/>
      <c r="T81" s="861"/>
      <c r="U81" s="861"/>
      <c r="V81" s="861"/>
      <c r="W81" s="861"/>
    </row>
    <row r="82" spans="1:23" s="864" customFormat="1" ht="18.75" customHeight="1">
      <c r="A82" s="874"/>
      <c r="B82" s="869"/>
      <c r="C82" s="869"/>
      <c r="D82" s="869"/>
      <c r="E82" s="869"/>
      <c r="F82" s="869"/>
      <c r="G82" s="869"/>
      <c r="H82" s="869"/>
      <c r="I82" s="869"/>
      <c r="J82" s="869"/>
      <c r="M82" s="861"/>
      <c r="N82" s="861"/>
      <c r="O82" s="861"/>
      <c r="P82" s="861"/>
      <c r="Q82" s="861"/>
      <c r="R82" s="861"/>
      <c r="S82" s="861"/>
      <c r="T82" s="861"/>
      <c r="U82" s="861"/>
      <c r="V82" s="861"/>
      <c r="W82" s="861"/>
    </row>
    <row r="83" spans="1:23" s="864" customFormat="1" ht="18.75" customHeight="1">
      <c r="A83" s="874"/>
      <c r="B83" s="869"/>
      <c r="C83" s="869"/>
      <c r="D83" s="869"/>
      <c r="E83" s="869"/>
      <c r="F83" s="869"/>
      <c r="G83" s="869"/>
      <c r="H83" s="869"/>
      <c r="I83" s="869"/>
      <c r="J83" s="869"/>
      <c r="M83" s="861"/>
      <c r="N83" s="861"/>
      <c r="O83" s="861"/>
      <c r="P83" s="861"/>
      <c r="Q83" s="861"/>
      <c r="R83" s="861"/>
      <c r="S83" s="861"/>
      <c r="T83" s="861"/>
      <c r="U83" s="861"/>
      <c r="V83" s="861"/>
      <c r="W83" s="861"/>
    </row>
    <row r="84" spans="1:23" s="864" customFormat="1" ht="18.75" customHeight="1">
      <c r="A84" s="874"/>
      <c r="B84" s="869"/>
      <c r="C84" s="869"/>
      <c r="D84" s="869"/>
      <c r="E84" s="869"/>
      <c r="F84" s="869"/>
      <c r="G84" s="869"/>
      <c r="H84" s="869"/>
      <c r="I84" s="869"/>
      <c r="J84" s="869"/>
      <c r="M84" s="861"/>
      <c r="N84" s="861"/>
      <c r="O84" s="861"/>
      <c r="P84" s="861"/>
      <c r="Q84" s="861"/>
      <c r="R84" s="861"/>
      <c r="S84" s="861"/>
      <c r="T84" s="861"/>
      <c r="U84" s="861"/>
      <c r="V84" s="861"/>
      <c r="W84" s="861"/>
    </row>
    <row r="85" spans="1:23" s="864" customFormat="1" ht="18.75" customHeight="1">
      <c r="A85" s="874"/>
      <c r="B85" s="869"/>
      <c r="C85" s="869"/>
      <c r="D85" s="869"/>
      <c r="E85" s="869"/>
      <c r="F85" s="869"/>
      <c r="G85" s="869"/>
      <c r="H85" s="869"/>
      <c r="I85" s="869"/>
      <c r="J85" s="869"/>
      <c r="M85" s="861"/>
      <c r="N85" s="861"/>
      <c r="O85" s="861"/>
      <c r="P85" s="861"/>
      <c r="Q85" s="861"/>
      <c r="R85" s="861"/>
      <c r="S85" s="861"/>
      <c r="T85" s="861"/>
      <c r="U85" s="861"/>
      <c r="V85" s="861"/>
      <c r="W85" s="861"/>
    </row>
    <row r="86" spans="1:23" s="864" customFormat="1" ht="18.75" customHeight="1">
      <c r="A86" s="874"/>
      <c r="B86" s="869"/>
      <c r="C86" s="869"/>
      <c r="D86" s="869"/>
      <c r="E86" s="869"/>
      <c r="F86" s="869"/>
      <c r="G86" s="869"/>
      <c r="H86" s="869"/>
      <c r="I86" s="869"/>
      <c r="J86" s="869"/>
      <c r="M86" s="861"/>
      <c r="N86" s="861"/>
      <c r="O86" s="861"/>
      <c r="P86" s="861"/>
      <c r="Q86" s="861"/>
      <c r="R86" s="861"/>
      <c r="S86" s="861"/>
      <c r="T86" s="861"/>
      <c r="U86" s="861"/>
      <c r="V86" s="861"/>
      <c r="W86" s="861"/>
    </row>
    <row r="87" spans="1:23" s="864" customFormat="1" ht="18.75" customHeight="1">
      <c r="A87" s="874"/>
      <c r="B87" s="869"/>
      <c r="C87" s="869"/>
      <c r="D87" s="869"/>
      <c r="E87" s="869"/>
      <c r="F87" s="869"/>
      <c r="G87" s="869"/>
      <c r="H87" s="869"/>
      <c r="I87" s="869"/>
      <c r="J87" s="869"/>
      <c r="M87" s="861"/>
      <c r="N87" s="861"/>
      <c r="O87" s="861"/>
      <c r="P87" s="861"/>
      <c r="Q87" s="861"/>
      <c r="R87" s="861"/>
      <c r="S87" s="861"/>
      <c r="T87" s="861"/>
      <c r="U87" s="861"/>
      <c r="V87" s="861"/>
      <c r="W87" s="861"/>
    </row>
    <row r="88" spans="1:23" s="864" customFormat="1" ht="18.75" customHeight="1">
      <c r="A88" s="874"/>
      <c r="B88" s="869"/>
      <c r="C88" s="869"/>
      <c r="D88" s="869"/>
      <c r="E88" s="869"/>
      <c r="F88" s="869"/>
      <c r="G88" s="869"/>
      <c r="H88" s="869"/>
      <c r="I88" s="869"/>
      <c r="J88" s="869"/>
      <c r="M88" s="861"/>
      <c r="N88" s="861"/>
      <c r="O88" s="861"/>
      <c r="P88" s="861"/>
      <c r="Q88" s="861"/>
      <c r="R88" s="861"/>
      <c r="S88" s="861"/>
      <c r="T88" s="861"/>
      <c r="U88" s="861"/>
      <c r="V88" s="861"/>
      <c r="W88" s="861"/>
    </row>
    <row r="89" spans="1:23" s="864" customFormat="1" ht="18.75" customHeight="1">
      <c r="A89" s="874"/>
      <c r="B89" s="869"/>
      <c r="C89" s="869"/>
      <c r="D89" s="869"/>
      <c r="E89" s="869"/>
      <c r="F89" s="869"/>
      <c r="G89" s="869"/>
      <c r="H89" s="869"/>
      <c r="I89" s="869"/>
      <c r="J89" s="869"/>
      <c r="M89" s="861"/>
      <c r="N89" s="861"/>
      <c r="O89" s="861"/>
      <c r="P89" s="861"/>
      <c r="Q89" s="861"/>
      <c r="R89" s="861"/>
      <c r="S89" s="861"/>
      <c r="T89" s="861"/>
      <c r="U89" s="861"/>
      <c r="V89" s="861"/>
      <c r="W89" s="861"/>
    </row>
    <row r="90" spans="1:23" s="864" customFormat="1" ht="18.75" customHeight="1">
      <c r="A90" s="874"/>
      <c r="B90" s="869"/>
      <c r="C90" s="869"/>
      <c r="D90" s="869"/>
      <c r="E90" s="869"/>
      <c r="F90" s="869"/>
      <c r="G90" s="869"/>
      <c r="H90" s="869"/>
      <c r="I90" s="869"/>
      <c r="J90" s="869"/>
      <c r="M90" s="861"/>
      <c r="N90" s="861"/>
      <c r="O90" s="861"/>
      <c r="P90" s="861"/>
      <c r="Q90" s="861"/>
      <c r="R90" s="861"/>
      <c r="S90" s="861"/>
      <c r="T90" s="861"/>
      <c r="U90" s="861"/>
      <c r="V90" s="861"/>
      <c r="W90" s="861"/>
    </row>
    <row r="91" spans="1:23" s="864" customFormat="1" ht="18.75" customHeight="1">
      <c r="A91" s="874"/>
      <c r="B91" s="869"/>
      <c r="C91" s="869"/>
      <c r="D91" s="869"/>
      <c r="E91" s="869"/>
      <c r="F91" s="869"/>
      <c r="G91" s="869"/>
      <c r="H91" s="869"/>
      <c r="I91" s="869"/>
      <c r="J91" s="869"/>
      <c r="M91" s="861"/>
      <c r="N91" s="861"/>
      <c r="O91" s="861"/>
      <c r="P91" s="861"/>
      <c r="Q91" s="861"/>
      <c r="R91" s="861"/>
      <c r="S91" s="861"/>
      <c r="T91" s="861"/>
      <c r="U91" s="861"/>
      <c r="V91" s="861"/>
      <c r="W91" s="861"/>
    </row>
    <row r="92" spans="1:23" s="864" customFormat="1" ht="18.75" customHeight="1">
      <c r="A92" s="874"/>
      <c r="B92" s="869"/>
      <c r="C92" s="869"/>
      <c r="D92" s="869"/>
      <c r="E92" s="869"/>
      <c r="F92" s="869"/>
      <c r="G92" s="869"/>
      <c r="H92" s="869"/>
      <c r="I92" s="869"/>
      <c r="J92" s="869"/>
      <c r="M92" s="861"/>
      <c r="N92" s="861"/>
      <c r="O92" s="861"/>
      <c r="P92" s="861"/>
      <c r="Q92" s="861"/>
      <c r="R92" s="861"/>
      <c r="S92" s="861"/>
      <c r="T92" s="861"/>
      <c r="U92" s="861"/>
      <c r="V92" s="861"/>
      <c r="W92" s="861"/>
    </row>
    <row r="93" spans="1:23" s="864" customFormat="1" ht="18.75" customHeight="1">
      <c r="A93" s="874"/>
      <c r="B93" s="869"/>
      <c r="C93" s="869"/>
      <c r="D93" s="869"/>
      <c r="E93" s="869"/>
      <c r="F93" s="869"/>
      <c r="G93" s="869"/>
      <c r="H93" s="869"/>
      <c r="I93" s="869"/>
      <c r="J93" s="869"/>
      <c r="M93" s="861"/>
      <c r="N93" s="861"/>
      <c r="O93" s="861"/>
      <c r="P93" s="861"/>
      <c r="Q93" s="861"/>
      <c r="R93" s="861"/>
      <c r="S93" s="861"/>
      <c r="T93" s="861"/>
      <c r="U93" s="861"/>
      <c r="V93" s="861"/>
      <c r="W93" s="861"/>
    </row>
    <row r="94" spans="1:23" s="864" customFormat="1" ht="18.75" customHeight="1">
      <c r="A94" s="874"/>
      <c r="B94" s="869"/>
      <c r="C94" s="869"/>
      <c r="D94" s="869"/>
      <c r="E94" s="869"/>
      <c r="F94" s="869"/>
      <c r="G94" s="869"/>
      <c r="H94" s="869"/>
      <c r="I94" s="869"/>
      <c r="J94" s="869"/>
      <c r="M94" s="861"/>
      <c r="N94" s="861"/>
      <c r="O94" s="861"/>
      <c r="P94" s="861"/>
      <c r="Q94" s="861"/>
      <c r="R94" s="861"/>
      <c r="S94" s="861"/>
      <c r="T94" s="861"/>
      <c r="U94" s="861"/>
      <c r="V94" s="861"/>
      <c r="W94" s="861"/>
    </row>
    <row r="95" spans="1:23" s="864" customFormat="1" ht="18.75" customHeight="1">
      <c r="A95" s="874"/>
      <c r="B95" s="869"/>
      <c r="C95" s="869"/>
      <c r="D95" s="869"/>
      <c r="E95" s="869"/>
      <c r="F95" s="869"/>
      <c r="G95" s="869"/>
      <c r="H95" s="869"/>
      <c r="I95" s="869"/>
      <c r="J95" s="869"/>
      <c r="M95" s="861"/>
      <c r="N95" s="861"/>
      <c r="O95" s="861"/>
      <c r="P95" s="861"/>
      <c r="Q95" s="861"/>
      <c r="R95" s="861"/>
      <c r="S95" s="861"/>
      <c r="T95" s="861"/>
      <c r="U95" s="861"/>
      <c r="V95" s="861"/>
      <c r="W95" s="861"/>
    </row>
    <row r="96" spans="1:23" s="864" customFormat="1" ht="18.75" customHeight="1">
      <c r="A96" s="874"/>
      <c r="B96" s="869"/>
      <c r="C96" s="869"/>
      <c r="D96" s="869"/>
      <c r="E96" s="869"/>
      <c r="F96" s="869"/>
      <c r="G96" s="869"/>
      <c r="H96" s="869"/>
      <c r="I96" s="869"/>
      <c r="J96" s="869"/>
      <c r="M96" s="861"/>
      <c r="N96" s="861"/>
      <c r="O96" s="861"/>
      <c r="P96" s="861"/>
      <c r="Q96" s="861"/>
      <c r="R96" s="861"/>
      <c r="S96" s="861"/>
      <c r="T96" s="861"/>
      <c r="U96" s="861"/>
      <c r="V96" s="861"/>
      <c r="W96" s="861"/>
    </row>
    <row r="97" spans="1:23" s="864" customFormat="1" ht="18.75" customHeight="1">
      <c r="A97" s="874"/>
      <c r="B97" s="869"/>
      <c r="C97" s="869"/>
      <c r="D97" s="869"/>
      <c r="E97" s="869"/>
      <c r="F97" s="869"/>
      <c r="G97" s="869"/>
      <c r="H97" s="869"/>
      <c r="I97" s="869"/>
      <c r="J97" s="869"/>
      <c r="M97" s="861"/>
      <c r="N97" s="861"/>
      <c r="O97" s="861"/>
      <c r="P97" s="861"/>
      <c r="Q97" s="861"/>
      <c r="R97" s="861"/>
      <c r="S97" s="861"/>
      <c r="T97" s="861"/>
      <c r="U97" s="861"/>
      <c r="V97" s="861"/>
      <c r="W97" s="861"/>
    </row>
    <row r="98" spans="1:23" s="864" customFormat="1" ht="18.75" customHeight="1">
      <c r="A98" s="874"/>
      <c r="B98" s="869"/>
      <c r="C98" s="869"/>
      <c r="D98" s="869"/>
      <c r="E98" s="869"/>
      <c r="F98" s="869"/>
      <c r="G98" s="869"/>
      <c r="H98" s="869"/>
      <c r="I98" s="869"/>
      <c r="J98" s="869"/>
      <c r="M98" s="861"/>
      <c r="N98" s="861"/>
      <c r="O98" s="861"/>
      <c r="P98" s="861"/>
      <c r="Q98" s="861"/>
      <c r="R98" s="861"/>
      <c r="S98" s="861"/>
      <c r="T98" s="861"/>
      <c r="U98" s="861"/>
      <c r="V98" s="861"/>
      <c r="W98" s="861"/>
    </row>
    <row r="99" spans="1:23" s="864" customFormat="1" ht="18.75" customHeight="1">
      <c r="A99" s="874"/>
      <c r="B99" s="869"/>
      <c r="C99" s="869"/>
      <c r="D99" s="869"/>
      <c r="E99" s="869"/>
      <c r="F99" s="869"/>
      <c r="G99" s="869"/>
      <c r="H99" s="869"/>
      <c r="I99" s="869"/>
      <c r="J99" s="869"/>
      <c r="M99" s="861"/>
      <c r="N99" s="861"/>
      <c r="O99" s="861"/>
      <c r="P99" s="861"/>
      <c r="Q99" s="861"/>
      <c r="R99" s="861"/>
      <c r="S99" s="861"/>
      <c r="T99" s="861"/>
      <c r="U99" s="861"/>
      <c r="V99" s="861"/>
      <c r="W99" s="861"/>
    </row>
    <row r="100" spans="1:23" s="864" customFormat="1" ht="18.75" customHeight="1">
      <c r="A100" s="874"/>
      <c r="B100" s="869"/>
      <c r="C100" s="869"/>
      <c r="D100" s="869"/>
      <c r="E100" s="869"/>
      <c r="F100" s="869"/>
      <c r="G100" s="869"/>
      <c r="H100" s="869"/>
      <c r="I100" s="869"/>
      <c r="J100" s="869"/>
      <c r="M100" s="861"/>
      <c r="N100" s="861"/>
      <c r="O100" s="861"/>
      <c r="P100" s="861"/>
      <c r="Q100" s="861"/>
      <c r="R100" s="861"/>
      <c r="S100" s="861"/>
      <c r="T100" s="861"/>
      <c r="U100" s="861"/>
      <c r="V100" s="861"/>
      <c r="W100" s="861"/>
    </row>
    <row r="101" spans="1:23" s="864" customFormat="1" ht="18.75" customHeight="1">
      <c r="A101" s="874"/>
      <c r="B101" s="869"/>
      <c r="C101" s="869"/>
      <c r="D101" s="869"/>
      <c r="E101" s="869"/>
      <c r="F101" s="869"/>
      <c r="G101" s="869"/>
      <c r="H101" s="869"/>
      <c r="I101" s="869"/>
      <c r="J101" s="869"/>
      <c r="M101" s="861"/>
      <c r="N101" s="861"/>
      <c r="O101" s="861"/>
      <c r="P101" s="861"/>
      <c r="Q101" s="861"/>
      <c r="R101" s="861"/>
      <c r="S101" s="861"/>
      <c r="T101" s="861"/>
      <c r="U101" s="861"/>
      <c r="V101" s="861"/>
      <c r="W101" s="861"/>
    </row>
    <row r="102" spans="1:23" s="864" customFormat="1" ht="19.5" customHeight="1">
      <c r="A102" s="874"/>
      <c r="B102" s="869"/>
      <c r="C102" s="869"/>
      <c r="D102" s="869"/>
      <c r="E102" s="869"/>
      <c r="F102" s="869"/>
      <c r="G102" s="869"/>
      <c r="H102" s="869"/>
      <c r="I102" s="869"/>
      <c r="J102" s="869"/>
      <c r="M102" s="861"/>
      <c r="N102" s="861"/>
      <c r="O102" s="861"/>
      <c r="P102" s="861"/>
      <c r="Q102" s="861"/>
      <c r="R102" s="861"/>
      <c r="S102" s="861"/>
      <c r="T102" s="861"/>
      <c r="U102" s="861"/>
      <c r="V102" s="861"/>
      <c r="W102" s="861"/>
    </row>
    <row r="103" spans="1:23" s="864" customFormat="1" ht="18.75" customHeight="1">
      <c r="A103" s="874"/>
      <c r="B103" s="869"/>
      <c r="C103" s="869"/>
      <c r="D103" s="869"/>
      <c r="E103" s="869"/>
      <c r="F103" s="869"/>
      <c r="G103" s="869"/>
      <c r="H103" s="869"/>
      <c r="I103" s="869"/>
      <c r="J103" s="869"/>
      <c r="M103" s="861"/>
      <c r="N103" s="861"/>
      <c r="O103" s="861"/>
      <c r="P103" s="861"/>
      <c r="Q103" s="861"/>
      <c r="R103" s="861"/>
      <c r="S103" s="861"/>
      <c r="T103" s="861"/>
      <c r="U103" s="861"/>
      <c r="V103" s="861"/>
      <c r="W103" s="861"/>
    </row>
    <row r="104" spans="1:23" s="864" customFormat="1" ht="18.75" customHeight="1">
      <c r="A104" s="874"/>
      <c r="B104" s="869"/>
      <c r="C104" s="869"/>
      <c r="D104" s="869"/>
      <c r="E104" s="869"/>
      <c r="F104" s="869"/>
      <c r="G104" s="869"/>
      <c r="H104" s="869"/>
      <c r="I104" s="869"/>
      <c r="J104" s="869"/>
      <c r="M104" s="861"/>
      <c r="N104" s="861"/>
      <c r="O104" s="861"/>
      <c r="P104" s="861"/>
      <c r="Q104" s="861"/>
      <c r="R104" s="861"/>
      <c r="S104" s="861"/>
      <c r="T104" s="861"/>
      <c r="U104" s="861"/>
      <c r="V104" s="861"/>
      <c r="W104" s="861"/>
    </row>
    <row r="105" spans="1:23" s="864" customFormat="1" ht="18.75" customHeight="1">
      <c r="A105" s="874"/>
      <c r="B105" s="869"/>
      <c r="C105" s="869"/>
      <c r="D105" s="869"/>
      <c r="E105" s="869"/>
      <c r="F105" s="869"/>
      <c r="G105" s="869"/>
      <c r="H105" s="869"/>
      <c r="I105" s="869"/>
      <c r="J105" s="869"/>
      <c r="M105" s="861"/>
      <c r="N105" s="861"/>
      <c r="O105" s="861"/>
      <c r="P105" s="861"/>
      <c r="Q105" s="861"/>
      <c r="R105" s="861"/>
      <c r="S105" s="861"/>
      <c r="T105" s="861"/>
      <c r="U105" s="861"/>
      <c r="V105" s="861"/>
      <c r="W105" s="861"/>
    </row>
    <row r="106" spans="1:23" s="864" customFormat="1" ht="18.75" customHeight="1">
      <c r="A106" s="874"/>
      <c r="B106" s="869"/>
      <c r="C106" s="869"/>
      <c r="D106" s="869"/>
      <c r="E106" s="869"/>
      <c r="F106" s="869"/>
      <c r="G106" s="869"/>
      <c r="H106" s="869"/>
      <c r="I106" s="869"/>
      <c r="J106" s="869"/>
      <c r="M106" s="861"/>
      <c r="N106" s="861"/>
      <c r="O106" s="861"/>
      <c r="P106" s="861"/>
      <c r="Q106" s="861"/>
      <c r="R106" s="861"/>
      <c r="S106" s="861"/>
      <c r="T106" s="861"/>
      <c r="U106" s="861"/>
      <c r="V106" s="861"/>
      <c r="W106" s="861"/>
    </row>
    <row r="107" spans="1:23" s="864" customFormat="1" ht="18.75" customHeight="1">
      <c r="A107" s="874"/>
      <c r="B107" s="869"/>
      <c r="C107" s="869"/>
      <c r="D107" s="869"/>
      <c r="E107" s="869"/>
      <c r="F107" s="869"/>
      <c r="G107" s="869"/>
      <c r="H107" s="869"/>
      <c r="I107" s="869"/>
      <c r="J107" s="869"/>
      <c r="M107" s="861"/>
      <c r="N107" s="861"/>
      <c r="O107" s="861"/>
      <c r="P107" s="861"/>
      <c r="Q107" s="861"/>
      <c r="R107" s="861"/>
      <c r="S107" s="861"/>
      <c r="T107" s="861"/>
      <c r="U107" s="861"/>
      <c r="V107" s="861"/>
      <c r="W107" s="861"/>
    </row>
    <row r="108" spans="1:23" s="864" customFormat="1" ht="19.5" customHeight="1">
      <c r="A108" s="874"/>
      <c r="B108" s="869"/>
      <c r="C108" s="869"/>
      <c r="D108" s="869"/>
      <c r="E108" s="869"/>
      <c r="F108" s="869"/>
      <c r="G108" s="869"/>
      <c r="H108" s="869"/>
      <c r="I108" s="869"/>
      <c r="J108" s="869"/>
      <c r="M108" s="861"/>
      <c r="N108" s="861"/>
      <c r="O108" s="861"/>
      <c r="P108" s="861"/>
      <c r="Q108" s="861"/>
      <c r="R108" s="861"/>
      <c r="S108" s="861"/>
      <c r="T108" s="861"/>
      <c r="U108" s="861"/>
      <c r="V108" s="861"/>
      <c r="W108" s="861"/>
    </row>
    <row r="109" spans="1:23" s="864" customFormat="1" ht="18.75" customHeight="1">
      <c r="A109" s="874"/>
      <c r="B109" s="869"/>
      <c r="C109" s="869"/>
      <c r="D109" s="869"/>
      <c r="E109" s="869"/>
      <c r="F109" s="869"/>
      <c r="G109" s="869"/>
      <c r="H109" s="869"/>
      <c r="I109" s="869"/>
      <c r="J109" s="869"/>
      <c r="M109" s="861"/>
      <c r="N109" s="861"/>
      <c r="O109" s="861"/>
      <c r="P109" s="861"/>
      <c r="Q109" s="861"/>
      <c r="R109" s="861"/>
      <c r="S109" s="861"/>
      <c r="T109" s="861"/>
      <c r="U109" s="861"/>
      <c r="V109" s="861"/>
      <c r="W109" s="861"/>
    </row>
    <row r="110" spans="1:23" s="864" customFormat="1" ht="18.75" customHeight="1">
      <c r="A110" s="874"/>
      <c r="B110" s="869"/>
      <c r="C110" s="869"/>
      <c r="D110" s="869"/>
      <c r="E110" s="869"/>
      <c r="F110" s="869"/>
      <c r="G110" s="869"/>
      <c r="H110" s="869"/>
      <c r="I110" s="869"/>
      <c r="J110" s="869"/>
      <c r="M110" s="861"/>
      <c r="N110" s="861"/>
      <c r="O110" s="861"/>
      <c r="P110" s="861"/>
      <c r="Q110" s="861"/>
      <c r="R110" s="861"/>
      <c r="S110" s="861"/>
      <c r="T110" s="861"/>
      <c r="U110" s="861"/>
      <c r="V110" s="861"/>
      <c r="W110" s="861"/>
    </row>
    <row r="111" spans="1:23" s="864" customFormat="1" ht="18.75" customHeight="1">
      <c r="A111" s="874"/>
      <c r="B111" s="869"/>
      <c r="C111" s="869"/>
      <c r="D111" s="869"/>
      <c r="E111" s="869"/>
      <c r="F111" s="869"/>
      <c r="G111" s="869"/>
      <c r="H111" s="869"/>
      <c r="I111" s="869"/>
      <c r="J111" s="869"/>
      <c r="M111" s="861"/>
      <c r="N111" s="861"/>
      <c r="O111" s="861"/>
      <c r="P111" s="861"/>
      <c r="Q111" s="861"/>
      <c r="R111" s="861"/>
      <c r="S111" s="861"/>
      <c r="T111" s="861"/>
      <c r="U111" s="861"/>
      <c r="V111" s="861"/>
      <c r="W111" s="861"/>
    </row>
    <row r="112" spans="1:23" s="864" customFormat="1" ht="18.75" customHeight="1">
      <c r="A112" s="874"/>
      <c r="B112" s="869"/>
      <c r="C112" s="869"/>
      <c r="D112" s="869"/>
      <c r="E112" s="869"/>
      <c r="F112" s="869"/>
      <c r="G112" s="869"/>
      <c r="H112" s="869"/>
      <c r="I112" s="869"/>
      <c r="J112" s="869"/>
      <c r="M112" s="861"/>
      <c r="N112" s="861"/>
      <c r="O112" s="861"/>
      <c r="P112" s="861"/>
      <c r="Q112" s="861"/>
      <c r="R112" s="861"/>
      <c r="S112" s="861"/>
      <c r="T112" s="861"/>
      <c r="U112" s="861"/>
      <c r="V112" s="861"/>
      <c r="W112" s="861"/>
    </row>
    <row r="113" spans="1:23" s="864" customFormat="1" ht="18.75" customHeight="1">
      <c r="A113" s="874"/>
      <c r="B113" s="869"/>
      <c r="C113" s="869"/>
      <c r="D113" s="869"/>
      <c r="E113" s="869"/>
      <c r="F113" s="869"/>
      <c r="G113" s="869"/>
      <c r="H113" s="869"/>
      <c r="I113" s="869"/>
      <c r="J113" s="869"/>
      <c r="M113" s="861"/>
      <c r="N113" s="861"/>
      <c r="O113" s="861"/>
      <c r="P113" s="861"/>
      <c r="Q113" s="861"/>
      <c r="R113" s="861"/>
      <c r="S113" s="861"/>
      <c r="T113" s="861"/>
      <c r="U113" s="861"/>
      <c r="V113" s="861"/>
      <c r="W113" s="861"/>
    </row>
    <row r="114" spans="1:23" s="864" customFormat="1" ht="18.75" customHeight="1">
      <c r="A114" s="874"/>
      <c r="B114" s="869"/>
      <c r="C114" s="869"/>
      <c r="D114" s="869"/>
      <c r="E114" s="869"/>
      <c r="F114" s="869"/>
      <c r="G114" s="869"/>
      <c r="H114" s="869"/>
      <c r="I114" s="869"/>
      <c r="J114" s="869"/>
      <c r="M114" s="861"/>
      <c r="N114" s="861"/>
      <c r="O114" s="861"/>
      <c r="P114" s="861"/>
      <c r="Q114" s="861"/>
      <c r="R114" s="861"/>
      <c r="S114" s="861"/>
      <c r="T114" s="861"/>
      <c r="U114" s="861"/>
      <c r="V114" s="861"/>
      <c r="W114" s="861"/>
    </row>
    <row r="115" spans="1:23" s="864" customFormat="1" ht="18.75" customHeight="1">
      <c r="A115" s="874"/>
      <c r="B115" s="869"/>
      <c r="C115" s="869"/>
      <c r="D115" s="869"/>
      <c r="E115" s="869"/>
      <c r="F115" s="869"/>
      <c r="G115" s="869"/>
      <c r="H115" s="869"/>
      <c r="I115" s="869"/>
      <c r="J115" s="869"/>
      <c r="M115" s="861"/>
      <c r="N115" s="861"/>
      <c r="O115" s="861"/>
      <c r="P115" s="861"/>
      <c r="Q115" s="861"/>
      <c r="R115" s="861"/>
      <c r="S115" s="861"/>
      <c r="T115" s="861"/>
      <c r="U115" s="861"/>
      <c r="V115" s="861"/>
      <c r="W115" s="861"/>
    </row>
    <row r="116" spans="1:23" s="864" customFormat="1" ht="18.75" customHeight="1">
      <c r="A116" s="874"/>
      <c r="B116" s="869"/>
      <c r="C116" s="869"/>
      <c r="D116" s="869"/>
      <c r="E116" s="869"/>
      <c r="F116" s="869"/>
      <c r="G116" s="869"/>
      <c r="H116" s="869"/>
      <c r="I116" s="869"/>
      <c r="J116" s="869"/>
      <c r="M116" s="861"/>
      <c r="N116" s="861"/>
      <c r="O116" s="861"/>
      <c r="P116" s="861"/>
      <c r="Q116" s="861"/>
      <c r="R116" s="861"/>
      <c r="S116" s="861"/>
      <c r="T116" s="861"/>
      <c r="U116" s="861"/>
      <c r="V116" s="861"/>
      <c r="W116" s="861"/>
    </row>
    <row r="117" spans="1:23" s="864" customFormat="1" ht="18.75" customHeight="1">
      <c r="A117" s="874"/>
      <c r="B117" s="869"/>
      <c r="C117" s="869"/>
      <c r="D117" s="869"/>
      <c r="E117" s="869"/>
      <c r="F117" s="869"/>
      <c r="G117" s="869"/>
      <c r="H117" s="869"/>
      <c r="I117" s="869"/>
      <c r="J117" s="869"/>
      <c r="M117" s="861"/>
      <c r="N117" s="861"/>
      <c r="O117" s="861"/>
      <c r="P117" s="861"/>
      <c r="Q117" s="861"/>
      <c r="R117" s="861"/>
      <c r="S117" s="861"/>
      <c r="T117" s="861"/>
      <c r="U117" s="861"/>
      <c r="V117" s="861"/>
      <c r="W117" s="861"/>
    </row>
    <row r="118" spans="1:23" s="864" customFormat="1" ht="18.75" customHeight="1">
      <c r="A118" s="874"/>
      <c r="B118" s="869"/>
      <c r="C118" s="869"/>
      <c r="D118" s="869"/>
      <c r="E118" s="869"/>
      <c r="F118" s="869"/>
      <c r="G118" s="869"/>
      <c r="H118" s="869"/>
      <c r="I118" s="869"/>
      <c r="J118" s="869"/>
      <c r="M118" s="861"/>
      <c r="N118" s="861"/>
      <c r="O118" s="861"/>
      <c r="P118" s="861"/>
      <c r="Q118" s="861"/>
      <c r="R118" s="861"/>
      <c r="S118" s="861"/>
      <c r="T118" s="861"/>
      <c r="U118" s="861"/>
      <c r="V118" s="861"/>
      <c r="W118" s="861"/>
    </row>
    <row r="119" spans="1:23" s="864" customFormat="1" ht="18.75" customHeight="1">
      <c r="A119" s="874"/>
      <c r="B119" s="869"/>
      <c r="C119" s="869"/>
      <c r="D119" s="869"/>
      <c r="E119" s="869"/>
      <c r="F119" s="869"/>
      <c r="G119" s="869"/>
      <c r="H119" s="869"/>
      <c r="I119" s="869"/>
      <c r="J119" s="869"/>
      <c r="M119" s="861"/>
      <c r="N119" s="861"/>
      <c r="O119" s="861"/>
      <c r="P119" s="861"/>
      <c r="Q119" s="861"/>
      <c r="R119" s="861"/>
      <c r="S119" s="861"/>
      <c r="T119" s="861"/>
      <c r="U119" s="861"/>
      <c r="V119" s="861"/>
      <c r="W119" s="861"/>
    </row>
    <row r="120" spans="1:23" s="864" customFormat="1" ht="18.75" customHeight="1">
      <c r="A120" s="874"/>
      <c r="B120" s="869"/>
      <c r="C120" s="869"/>
      <c r="D120" s="869"/>
      <c r="E120" s="869"/>
      <c r="F120" s="869"/>
      <c r="G120" s="869"/>
      <c r="H120" s="869"/>
      <c r="I120" s="869"/>
      <c r="J120" s="869"/>
      <c r="M120" s="861"/>
      <c r="N120" s="861"/>
      <c r="O120" s="861"/>
      <c r="P120" s="861"/>
      <c r="Q120" s="861"/>
      <c r="R120" s="861"/>
      <c r="S120" s="861"/>
      <c r="T120" s="861"/>
      <c r="U120" s="861"/>
      <c r="V120" s="861"/>
      <c r="W120" s="861"/>
    </row>
    <row r="121" spans="1:23" s="864" customFormat="1" ht="18.75" customHeight="1">
      <c r="A121" s="874"/>
      <c r="B121" s="869"/>
      <c r="C121" s="869"/>
      <c r="D121" s="869"/>
      <c r="E121" s="869"/>
      <c r="F121" s="869"/>
      <c r="G121" s="869"/>
      <c r="H121" s="869"/>
      <c r="I121" s="869"/>
      <c r="J121" s="869"/>
      <c r="M121" s="861"/>
      <c r="N121" s="861"/>
      <c r="O121" s="861"/>
      <c r="P121" s="861"/>
      <c r="Q121" s="861"/>
      <c r="R121" s="861"/>
      <c r="S121" s="861"/>
      <c r="T121" s="861"/>
      <c r="U121" s="861"/>
      <c r="V121" s="861"/>
      <c r="W121" s="861"/>
    </row>
    <row r="122" spans="1:23" s="864" customFormat="1" ht="18.75" customHeight="1">
      <c r="A122" s="874"/>
      <c r="B122" s="869"/>
      <c r="C122" s="869"/>
      <c r="D122" s="869"/>
      <c r="E122" s="869"/>
      <c r="F122" s="869"/>
      <c r="G122" s="869"/>
      <c r="H122" s="869"/>
      <c r="I122" s="869"/>
      <c r="J122" s="869"/>
      <c r="M122" s="861"/>
      <c r="N122" s="861"/>
      <c r="O122" s="861"/>
      <c r="P122" s="861"/>
      <c r="Q122" s="861"/>
      <c r="R122" s="861"/>
      <c r="S122" s="861"/>
      <c r="T122" s="861"/>
      <c r="U122" s="861"/>
      <c r="V122" s="861"/>
      <c r="W122" s="861"/>
    </row>
    <row r="123" spans="1:23" s="864" customFormat="1" ht="18.75" customHeight="1">
      <c r="A123" s="874"/>
      <c r="B123" s="869"/>
      <c r="C123" s="869"/>
      <c r="D123" s="869"/>
      <c r="E123" s="869"/>
      <c r="F123" s="869"/>
      <c r="G123" s="869"/>
      <c r="H123" s="869"/>
      <c r="I123" s="869"/>
      <c r="J123" s="869"/>
      <c r="M123" s="861"/>
      <c r="N123" s="861"/>
      <c r="O123" s="861"/>
      <c r="P123" s="861"/>
      <c r="Q123" s="861"/>
      <c r="R123" s="861"/>
      <c r="S123" s="861"/>
      <c r="T123" s="861"/>
      <c r="U123" s="861"/>
      <c r="V123" s="861"/>
      <c r="W123" s="861"/>
    </row>
    <row r="124" spans="1:23" s="864" customFormat="1" ht="18.75" customHeight="1">
      <c r="A124" s="874"/>
      <c r="B124" s="869"/>
      <c r="C124" s="869"/>
      <c r="D124" s="869"/>
      <c r="E124" s="869"/>
      <c r="F124" s="869"/>
      <c r="G124" s="869"/>
      <c r="H124" s="869"/>
      <c r="I124" s="869"/>
      <c r="J124" s="869"/>
      <c r="M124" s="861"/>
      <c r="N124" s="861"/>
      <c r="O124" s="861"/>
      <c r="P124" s="861"/>
      <c r="Q124" s="861"/>
      <c r="R124" s="861"/>
      <c r="S124" s="861"/>
      <c r="T124" s="861"/>
      <c r="U124" s="861"/>
      <c r="V124" s="861"/>
      <c r="W124" s="861"/>
    </row>
    <row r="125" spans="1:23" s="864" customFormat="1" ht="18.75" customHeight="1">
      <c r="A125" s="874"/>
      <c r="B125" s="869"/>
      <c r="C125" s="869"/>
      <c r="D125" s="869"/>
      <c r="E125" s="869"/>
      <c r="F125" s="869"/>
      <c r="G125" s="869"/>
      <c r="H125" s="869"/>
      <c r="I125" s="869"/>
      <c r="J125" s="869"/>
      <c r="M125" s="861"/>
      <c r="N125" s="861"/>
      <c r="O125" s="861"/>
      <c r="P125" s="861"/>
      <c r="Q125" s="861"/>
      <c r="R125" s="861"/>
      <c r="S125" s="861"/>
      <c r="T125" s="861"/>
      <c r="U125" s="861"/>
      <c r="V125" s="861"/>
      <c r="W125" s="861"/>
    </row>
    <row r="126" spans="1:23" s="864" customFormat="1" ht="18.75" customHeight="1">
      <c r="A126" s="874"/>
      <c r="B126" s="869"/>
      <c r="C126" s="869"/>
      <c r="D126" s="869"/>
      <c r="E126" s="869"/>
      <c r="F126" s="869"/>
      <c r="G126" s="869"/>
      <c r="H126" s="869"/>
      <c r="I126" s="869"/>
      <c r="J126" s="869"/>
      <c r="M126" s="861"/>
      <c r="N126" s="861"/>
      <c r="O126" s="861"/>
      <c r="P126" s="861"/>
      <c r="Q126" s="861"/>
      <c r="R126" s="861"/>
      <c r="S126" s="861"/>
      <c r="T126" s="861"/>
      <c r="U126" s="861"/>
      <c r="V126" s="861"/>
      <c r="W126" s="861"/>
    </row>
    <row r="127" spans="1:23" s="864" customFormat="1" ht="18.75" customHeight="1">
      <c r="A127" s="874"/>
      <c r="B127" s="869"/>
      <c r="C127" s="869"/>
      <c r="D127" s="869"/>
      <c r="E127" s="869"/>
      <c r="F127" s="869"/>
      <c r="G127" s="869"/>
      <c r="H127" s="869"/>
      <c r="I127" s="869"/>
      <c r="J127" s="869"/>
      <c r="M127" s="861"/>
      <c r="N127" s="861"/>
      <c r="O127" s="861"/>
      <c r="P127" s="861"/>
      <c r="Q127" s="861"/>
      <c r="R127" s="861"/>
      <c r="S127" s="861"/>
      <c r="T127" s="861"/>
      <c r="U127" s="861"/>
      <c r="V127" s="861"/>
      <c r="W127" s="861"/>
    </row>
    <row r="128" spans="1:23" s="864" customFormat="1" ht="19.5" customHeight="1">
      <c r="A128" s="874"/>
      <c r="B128" s="869"/>
      <c r="C128" s="869"/>
      <c r="D128" s="869"/>
      <c r="E128" s="869"/>
      <c r="F128" s="869"/>
      <c r="G128" s="869"/>
      <c r="H128" s="869"/>
      <c r="I128" s="869"/>
      <c r="J128" s="869"/>
      <c r="M128" s="861"/>
      <c r="N128" s="861"/>
      <c r="O128" s="861"/>
      <c r="P128" s="861"/>
      <c r="Q128" s="861"/>
      <c r="R128" s="861"/>
      <c r="S128" s="861"/>
      <c r="T128" s="861"/>
      <c r="U128" s="861"/>
      <c r="V128" s="861"/>
      <c r="W128" s="861"/>
    </row>
    <row r="129" spans="1:23" s="864" customFormat="1" ht="18.75" customHeight="1">
      <c r="A129" s="874"/>
      <c r="B129" s="869"/>
      <c r="C129" s="869"/>
      <c r="D129" s="869"/>
      <c r="E129" s="869"/>
      <c r="F129" s="869"/>
      <c r="G129" s="869"/>
      <c r="H129" s="869"/>
      <c r="I129" s="869"/>
      <c r="J129" s="869"/>
      <c r="M129" s="861"/>
      <c r="N129" s="861"/>
      <c r="O129" s="861"/>
      <c r="P129" s="861"/>
      <c r="Q129" s="861"/>
      <c r="R129" s="861"/>
      <c r="S129" s="861"/>
      <c r="T129" s="861"/>
      <c r="U129" s="861"/>
      <c r="V129" s="861"/>
      <c r="W129" s="861"/>
    </row>
    <row r="130" spans="1:23" s="864" customFormat="1" ht="18.75" customHeight="1">
      <c r="A130" s="874"/>
      <c r="B130" s="869"/>
      <c r="C130" s="869"/>
      <c r="D130" s="869"/>
      <c r="E130" s="869"/>
      <c r="F130" s="869"/>
      <c r="G130" s="869"/>
      <c r="H130" s="869"/>
      <c r="I130" s="869"/>
      <c r="J130" s="869"/>
      <c r="M130" s="861"/>
      <c r="N130" s="861"/>
      <c r="O130" s="861"/>
      <c r="P130" s="861"/>
      <c r="Q130" s="861"/>
      <c r="R130" s="861"/>
      <c r="S130" s="861"/>
      <c r="T130" s="861"/>
      <c r="U130" s="861"/>
      <c r="V130" s="861"/>
      <c r="W130" s="861"/>
    </row>
    <row r="131" spans="1:23" s="864" customFormat="1" ht="18.75" customHeight="1">
      <c r="A131" s="874"/>
      <c r="B131" s="869"/>
      <c r="C131" s="869"/>
      <c r="D131" s="869"/>
      <c r="E131" s="869"/>
      <c r="F131" s="869"/>
      <c r="G131" s="869"/>
      <c r="H131" s="869"/>
      <c r="I131" s="869"/>
      <c r="J131" s="869"/>
      <c r="M131" s="861"/>
      <c r="N131" s="861"/>
      <c r="O131" s="861"/>
      <c r="P131" s="861"/>
      <c r="Q131" s="861"/>
      <c r="R131" s="861"/>
      <c r="S131" s="861"/>
      <c r="T131" s="861"/>
      <c r="U131" s="861"/>
      <c r="V131" s="861"/>
      <c r="W131" s="861"/>
    </row>
    <row r="132" spans="1:23" s="864" customFormat="1" ht="18.75" customHeight="1">
      <c r="A132" s="874"/>
      <c r="B132" s="869"/>
      <c r="C132" s="869"/>
      <c r="D132" s="869"/>
      <c r="E132" s="869"/>
      <c r="F132" s="869"/>
      <c r="G132" s="869"/>
      <c r="H132" s="869"/>
      <c r="I132" s="869"/>
      <c r="J132" s="869"/>
      <c r="M132" s="861"/>
      <c r="N132" s="861"/>
      <c r="O132" s="861"/>
      <c r="P132" s="861"/>
      <c r="Q132" s="861"/>
      <c r="R132" s="861"/>
      <c r="S132" s="861"/>
      <c r="T132" s="861"/>
      <c r="U132" s="861"/>
      <c r="V132" s="861"/>
      <c r="W132" s="861"/>
    </row>
    <row r="133" spans="1:23" s="864" customFormat="1" ht="18.75" customHeight="1">
      <c r="A133" s="874"/>
      <c r="B133" s="869"/>
      <c r="C133" s="869"/>
      <c r="D133" s="869"/>
      <c r="E133" s="869"/>
      <c r="F133" s="869"/>
      <c r="G133" s="869"/>
      <c r="H133" s="869"/>
      <c r="I133" s="869"/>
      <c r="J133" s="869"/>
      <c r="M133" s="861"/>
      <c r="N133" s="861"/>
      <c r="O133" s="861"/>
      <c r="P133" s="861"/>
      <c r="Q133" s="861"/>
      <c r="R133" s="861"/>
      <c r="S133" s="861"/>
      <c r="T133" s="861"/>
      <c r="U133" s="861"/>
      <c r="V133" s="861"/>
      <c r="W133" s="861"/>
    </row>
    <row r="134" spans="1:23" s="864" customFormat="1" ht="18.75" customHeight="1">
      <c r="A134" s="874"/>
      <c r="B134" s="869"/>
      <c r="C134" s="869"/>
      <c r="D134" s="869"/>
      <c r="E134" s="869"/>
      <c r="F134" s="869"/>
      <c r="G134" s="869"/>
      <c r="H134" s="869"/>
      <c r="I134" s="869"/>
      <c r="J134" s="869"/>
      <c r="M134" s="861"/>
      <c r="N134" s="861"/>
      <c r="O134" s="861"/>
      <c r="P134" s="861"/>
      <c r="Q134" s="861"/>
      <c r="R134" s="861"/>
      <c r="S134" s="861"/>
      <c r="T134" s="861"/>
      <c r="U134" s="861"/>
      <c r="V134" s="861"/>
      <c r="W134" s="861"/>
    </row>
    <row r="135" spans="1:23" s="864" customFormat="1" ht="18.75" customHeight="1">
      <c r="A135" s="874"/>
      <c r="B135" s="869"/>
      <c r="C135" s="869"/>
      <c r="D135" s="869"/>
      <c r="E135" s="869"/>
      <c r="F135" s="869"/>
      <c r="G135" s="869"/>
      <c r="H135" s="869"/>
      <c r="I135" s="869"/>
      <c r="J135" s="869"/>
      <c r="M135" s="861"/>
      <c r="N135" s="861"/>
      <c r="O135" s="861"/>
      <c r="P135" s="861"/>
      <c r="Q135" s="861"/>
      <c r="R135" s="861"/>
      <c r="S135" s="861"/>
      <c r="T135" s="861"/>
      <c r="U135" s="861"/>
      <c r="V135" s="861"/>
      <c r="W135" s="861"/>
    </row>
    <row r="136" spans="1:23" s="864" customFormat="1" ht="18.75" customHeight="1">
      <c r="A136" s="874"/>
      <c r="B136" s="869"/>
      <c r="C136" s="869"/>
      <c r="D136" s="869"/>
      <c r="E136" s="869"/>
      <c r="F136" s="869"/>
      <c r="G136" s="869"/>
      <c r="H136" s="869"/>
      <c r="I136" s="869"/>
      <c r="J136" s="869"/>
      <c r="M136" s="861"/>
      <c r="N136" s="861"/>
      <c r="O136" s="861"/>
      <c r="P136" s="861"/>
      <c r="Q136" s="861"/>
      <c r="R136" s="861"/>
      <c r="S136" s="861"/>
      <c r="T136" s="861"/>
      <c r="U136" s="861"/>
      <c r="V136" s="861"/>
      <c r="W136" s="861"/>
    </row>
    <row r="137" spans="1:23" s="864" customFormat="1" ht="18.75" customHeight="1">
      <c r="A137" s="874"/>
      <c r="B137" s="869"/>
      <c r="C137" s="869"/>
      <c r="D137" s="869"/>
      <c r="E137" s="869"/>
      <c r="F137" s="869"/>
      <c r="G137" s="869"/>
      <c r="H137" s="869"/>
      <c r="I137" s="869"/>
      <c r="J137" s="869"/>
      <c r="M137" s="861"/>
      <c r="N137" s="861"/>
      <c r="O137" s="861"/>
      <c r="P137" s="861"/>
      <c r="Q137" s="861"/>
      <c r="R137" s="861"/>
      <c r="S137" s="861"/>
      <c r="T137" s="861"/>
      <c r="U137" s="861"/>
      <c r="V137" s="861"/>
      <c r="W137" s="861"/>
    </row>
    <row r="138" spans="1:23" s="864" customFormat="1" ht="18.75" customHeight="1">
      <c r="A138" s="874"/>
      <c r="B138" s="869"/>
      <c r="C138" s="869"/>
      <c r="D138" s="869"/>
      <c r="E138" s="869"/>
      <c r="F138" s="869"/>
      <c r="G138" s="869"/>
      <c r="H138" s="869"/>
      <c r="I138" s="869"/>
      <c r="J138" s="869"/>
      <c r="M138" s="861"/>
      <c r="N138" s="861"/>
      <c r="O138" s="861"/>
      <c r="P138" s="861"/>
      <c r="Q138" s="861"/>
      <c r="R138" s="861"/>
      <c r="S138" s="861"/>
      <c r="T138" s="861"/>
      <c r="U138" s="861"/>
      <c r="V138" s="861"/>
      <c r="W138" s="861"/>
    </row>
    <row r="139" spans="1:23" s="864" customFormat="1" ht="18.75" customHeight="1">
      <c r="A139" s="874"/>
      <c r="B139" s="869"/>
      <c r="C139" s="869"/>
      <c r="D139" s="869"/>
      <c r="E139" s="869"/>
      <c r="F139" s="869"/>
      <c r="G139" s="869"/>
      <c r="H139" s="869"/>
      <c r="I139" s="869"/>
      <c r="J139" s="869"/>
      <c r="M139" s="861"/>
      <c r="N139" s="861"/>
      <c r="O139" s="861"/>
      <c r="P139" s="861"/>
      <c r="Q139" s="861"/>
      <c r="R139" s="861"/>
      <c r="S139" s="861"/>
      <c r="T139" s="861"/>
      <c r="U139" s="861"/>
      <c r="V139" s="861"/>
      <c r="W139" s="861"/>
    </row>
    <row r="140" spans="1:23" s="864" customFormat="1" ht="18.75" customHeight="1">
      <c r="A140" s="874"/>
      <c r="B140" s="869"/>
      <c r="C140" s="869"/>
      <c r="D140" s="869"/>
      <c r="E140" s="869"/>
      <c r="F140" s="869"/>
      <c r="G140" s="869"/>
      <c r="H140" s="869"/>
      <c r="I140" s="869"/>
      <c r="J140" s="869"/>
      <c r="M140" s="861"/>
      <c r="N140" s="861"/>
      <c r="O140" s="861"/>
      <c r="P140" s="861"/>
      <c r="Q140" s="861"/>
      <c r="R140" s="861"/>
      <c r="S140" s="861"/>
      <c r="T140" s="861"/>
      <c r="U140" s="861"/>
      <c r="V140" s="861"/>
      <c r="W140" s="861"/>
    </row>
  </sheetData>
  <mergeCells count="17">
    <mergeCell ref="A53:A54"/>
    <mergeCell ref="A56:A58"/>
    <mergeCell ref="A59:A63"/>
    <mergeCell ref="A64:A66"/>
    <mergeCell ref="A68:A69"/>
    <mergeCell ref="A27:A29"/>
    <mergeCell ref="A31:A35"/>
    <mergeCell ref="A36:A37"/>
    <mergeCell ref="A41:A42"/>
    <mergeCell ref="A45:A46"/>
    <mergeCell ref="A47:A48"/>
    <mergeCell ref="A1:K1"/>
    <mergeCell ref="A4:A5"/>
    <mergeCell ref="A6:A8"/>
    <mergeCell ref="A10:A11"/>
    <mergeCell ref="A13:A15"/>
    <mergeCell ref="A16:A24"/>
  </mergeCells>
  <printOptions horizontalCentered="1"/>
  <pageMargins left="0.15748031496063" right="0.35433070866141703" top="0.59055118110236204" bottom="0.59055118110236204" header="0.511811023622047" footer="0.511811023622047"/>
  <pageSetup paperSize="9" scale="71" fitToHeight="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4897A-E655-4828-9F48-EB8145347AAF}">
  <sheetPr>
    <tabColor rgb="FF009A00"/>
  </sheetPr>
  <dimension ref="A1:F42"/>
  <sheetViews>
    <sheetView rightToLeft="1" view="pageBreakPreview" zoomScaleNormal="100" zoomScaleSheetLayoutView="100" workbookViewId="0">
      <selection sqref="A1:E1"/>
    </sheetView>
  </sheetViews>
  <sheetFormatPr defaultColWidth="9.140625" defaultRowHeight="18" customHeight="1"/>
  <cols>
    <col min="1" max="1" width="27.7109375" style="688" customWidth="1"/>
    <col min="2" max="4" width="19.85546875" style="728" customWidth="1"/>
    <col min="5" max="5" width="24.7109375" style="728" customWidth="1"/>
    <col min="6" max="6" width="6.28515625" style="891" customWidth="1"/>
    <col min="7" max="16384" width="9.140625" style="688"/>
  </cols>
  <sheetData>
    <row r="1" spans="1:6" ht="42" customHeight="1" thickBot="1">
      <c r="A1" s="442" t="s">
        <v>1491</v>
      </c>
      <c r="B1" s="443"/>
      <c r="C1" s="443"/>
      <c r="D1" s="443"/>
      <c r="E1" s="443"/>
      <c r="F1" s="880"/>
    </row>
    <row r="2" spans="1:6" ht="48.75" customHeight="1" thickBot="1">
      <c r="A2" s="689" t="s">
        <v>461</v>
      </c>
      <c r="B2" s="756" t="s">
        <v>1492</v>
      </c>
      <c r="C2" s="756" t="s">
        <v>1493</v>
      </c>
      <c r="D2" s="756" t="s">
        <v>1494</v>
      </c>
      <c r="E2" s="881" t="s">
        <v>1495</v>
      </c>
      <c r="F2" s="882"/>
    </row>
    <row r="3" spans="1:6" ht="21" customHeight="1">
      <c r="A3" s="423">
        <v>1395</v>
      </c>
      <c r="B3" s="424">
        <v>820</v>
      </c>
      <c r="C3" s="424">
        <v>1776</v>
      </c>
      <c r="D3" s="424">
        <v>122</v>
      </c>
      <c r="E3" s="424" t="s">
        <v>1496</v>
      </c>
      <c r="F3" s="883"/>
    </row>
    <row r="4" spans="1:6" ht="21" customHeight="1">
      <c r="A4" s="423">
        <v>1396</v>
      </c>
      <c r="B4" s="424">
        <v>854</v>
      </c>
      <c r="C4" s="424">
        <v>1859</v>
      </c>
      <c r="D4" s="424">
        <v>119</v>
      </c>
      <c r="E4" s="424" t="s">
        <v>1496</v>
      </c>
      <c r="F4" s="883"/>
    </row>
    <row r="5" spans="1:6" ht="21" customHeight="1">
      <c r="A5" s="423">
        <v>1397</v>
      </c>
      <c r="B5" s="424">
        <v>885</v>
      </c>
      <c r="C5" s="424">
        <v>1935</v>
      </c>
      <c r="D5" s="424">
        <v>121</v>
      </c>
      <c r="E5" s="424" t="s">
        <v>1496</v>
      </c>
      <c r="F5" s="688"/>
    </row>
    <row r="6" spans="1:6" ht="21" customHeight="1">
      <c r="A6" s="423">
        <v>1398</v>
      </c>
      <c r="B6" s="424">
        <v>885</v>
      </c>
      <c r="C6" s="424">
        <v>1959</v>
      </c>
      <c r="D6" s="424">
        <v>121</v>
      </c>
      <c r="E6" s="424" t="s">
        <v>1496</v>
      </c>
      <c r="F6" s="883"/>
    </row>
    <row r="7" spans="1:6" ht="21" customHeight="1">
      <c r="A7" s="423">
        <v>1399</v>
      </c>
      <c r="B7" s="424">
        <v>856</v>
      </c>
      <c r="C7" s="424">
        <v>2460</v>
      </c>
      <c r="D7" s="424">
        <v>129</v>
      </c>
      <c r="E7" s="424">
        <v>463</v>
      </c>
      <c r="F7" s="884"/>
    </row>
    <row r="8" spans="1:6" ht="21" customHeight="1" thickBot="1">
      <c r="A8" s="885">
        <v>1400</v>
      </c>
      <c r="B8" s="886">
        <v>891</v>
      </c>
      <c r="C8" s="886">
        <v>2523</v>
      </c>
      <c r="D8" s="886">
        <v>106</v>
      </c>
      <c r="E8" s="886">
        <v>471</v>
      </c>
      <c r="F8" s="884"/>
    </row>
    <row r="9" spans="1:6" ht="21" customHeight="1" thickBot="1">
      <c r="A9" s="629" t="s">
        <v>261</v>
      </c>
      <c r="B9" s="887">
        <v>45</v>
      </c>
      <c r="C9" s="888">
        <v>145</v>
      </c>
      <c r="D9" s="889">
        <v>3</v>
      </c>
      <c r="E9" s="888">
        <v>19</v>
      </c>
      <c r="F9" s="883"/>
    </row>
    <row r="10" spans="1:6" ht="21" customHeight="1" thickBot="1">
      <c r="A10" s="431" t="s">
        <v>262</v>
      </c>
      <c r="B10" s="889">
        <v>37</v>
      </c>
      <c r="C10" s="888">
        <v>114</v>
      </c>
      <c r="D10" s="889">
        <v>7</v>
      </c>
      <c r="E10" s="888">
        <v>34</v>
      </c>
      <c r="F10" s="883"/>
    </row>
    <row r="11" spans="1:6" ht="21" customHeight="1" thickBot="1">
      <c r="A11" s="431" t="s">
        <v>13</v>
      </c>
      <c r="B11" s="889">
        <v>16</v>
      </c>
      <c r="C11" s="888">
        <v>54</v>
      </c>
      <c r="D11" s="889">
        <v>7</v>
      </c>
      <c r="E11" s="888">
        <v>10</v>
      </c>
      <c r="F11" s="883"/>
    </row>
    <row r="12" spans="1:6" ht="21" customHeight="1" thickBot="1">
      <c r="A12" s="431" t="s">
        <v>14</v>
      </c>
      <c r="B12" s="889">
        <v>53</v>
      </c>
      <c r="C12" s="888">
        <v>185</v>
      </c>
      <c r="D12" s="889">
        <v>11</v>
      </c>
      <c r="E12" s="888">
        <v>23</v>
      </c>
      <c r="F12" s="883"/>
    </row>
    <row r="13" spans="1:6" ht="21" customHeight="1" thickBot="1">
      <c r="A13" s="431" t="s">
        <v>33</v>
      </c>
      <c r="B13" s="889">
        <v>18</v>
      </c>
      <c r="C13" s="888">
        <v>107</v>
      </c>
      <c r="D13" s="889">
        <v>6</v>
      </c>
      <c r="E13" s="888">
        <v>7</v>
      </c>
      <c r="F13" s="883"/>
    </row>
    <row r="14" spans="1:6" ht="21" customHeight="1" thickBot="1">
      <c r="A14" s="431" t="s">
        <v>15</v>
      </c>
      <c r="B14" s="889">
        <v>12</v>
      </c>
      <c r="C14" s="888">
        <v>35</v>
      </c>
      <c r="D14" s="889">
        <v>0</v>
      </c>
      <c r="E14" s="888">
        <v>10</v>
      </c>
      <c r="F14" s="883"/>
    </row>
    <row r="15" spans="1:6" ht="21" customHeight="1" thickBot="1">
      <c r="A15" s="431" t="s">
        <v>16</v>
      </c>
      <c r="B15" s="889">
        <v>16</v>
      </c>
      <c r="C15" s="888">
        <v>42</v>
      </c>
      <c r="D15" s="889">
        <v>4</v>
      </c>
      <c r="E15" s="888">
        <v>20</v>
      </c>
      <c r="F15" s="883"/>
    </row>
    <row r="16" spans="1:6" ht="21" customHeight="1" thickBot="1">
      <c r="A16" s="431" t="s">
        <v>491</v>
      </c>
      <c r="B16" s="889">
        <v>106</v>
      </c>
      <c r="C16" s="888">
        <v>156</v>
      </c>
      <c r="D16" s="889">
        <v>6</v>
      </c>
      <c r="E16" s="888">
        <v>22</v>
      </c>
      <c r="F16" s="883"/>
    </row>
    <row r="17" spans="1:6" ht="21" customHeight="1" thickBot="1">
      <c r="A17" s="640" t="s">
        <v>474</v>
      </c>
      <c r="B17" s="889">
        <v>11</v>
      </c>
      <c r="C17" s="888">
        <v>32</v>
      </c>
      <c r="D17" s="889">
        <v>2</v>
      </c>
      <c r="E17" s="888">
        <v>9</v>
      </c>
      <c r="F17" s="883"/>
    </row>
    <row r="18" spans="1:6" ht="21" customHeight="1" thickBot="1">
      <c r="A18" s="431" t="s">
        <v>31</v>
      </c>
      <c r="B18" s="889">
        <v>18</v>
      </c>
      <c r="C18" s="888">
        <v>31</v>
      </c>
      <c r="D18" s="889">
        <v>0</v>
      </c>
      <c r="E18" s="888">
        <v>11</v>
      </c>
      <c r="F18" s="883"/>
    </row>
    <row r="19" spans="1:6" ht="21" customHeight="1" thickBot="1">
      <c r="A19" s="431" t="s">
        <v>30</v>
      </c>
      <c r="B19" s="889">
        <v>63</v>
      </c>
      <c r="C19" s="888">
        <v>313</v>
      </c>
      <c r="D19" s="889">
        <v>10</v>
      </c>
      <c r="E19" s="888">
        <v>33</v>
      </c>
      <c r="F19" s="883"/>
    </row>
    <row r="20" spans="1:6" ht="21" customHeight="1" thickBot="1">
      <c r="A20" s="431" t="s">
        <v>29</v>
      </c>
      <c r="B20" s="889">
        <v>12</v>
      </c>
      <c r="C20" s="888">
        <v>35</v>
      </c>
      <c r="D20" s="889">
        <v>2</v>
      </c>
      <c r="E20" s="888">
        <v>8</v>
      </c>
      <c r="F20" s="883"/>
    </row>
    <row r="21" spans="1:6" ht="21" customHeight="1" thickBot="1">
      <c r="A21" s="431" t="s">
        <v>17</v>
      </c>
      <c r="B21" s="889">
        <v>51</v>
      </c>
      <c r="C21" s="888">
        <v>151</v>
      </c>
      <c r="D21" s="889">
        <v>9</v>
      </c>
      <c r="E21" s="888">
        <v>29</v>
      </c>
      <c r="F21" s="883"/>
    </row>
    <row r="22" spans="1:6" ht="21" customHeight="1" thickBot="1">
      <c r="A22" s="431" t="s">
        <v>18</v>
      </c>
      <c r="B22" s="889">
        <v>12</v>
      </c>
      <c r="C22" s="888">
        <v>44</v>
      </c>
      <c r="D22" s="889">
        <v>3</v>
      </c>
      <c r="E22" s="888">
        <v>8</v>
      </c>
      <c r="F22" s="883"/>
    </row>
    <row r="23" spans="1:6" ht="21" customHeight="1" thickBot="1">
      <c r="A23" s="431" t="s">
        <v>19</v>
      </c>
      <c r="B23" s="889">
        <v>9</v>
      </c>
      <c r="C23" s="888">
        <v>42</v>
      </c>
      <c r="D23" s="889">
        <v>1</v>
      </c>
      <c r="E23" s="888">
        <v>7</v>
      </c>
      <c r="F23" s="883"/>
    </row>
    <row r="24" spans="1:6" ht="21" customHeight="1" thickBot="1">
      <c r="A24" s="435" t="s">
        <v>475</v>
      </c>
      <c r="B24" s="889">
        <v>18</v>
      </c>
      <c r="C24" s="888">
        <v>51</v>
      </c>
      <c r="D24" s="889">
        <v>5</v>
      </c>
      <c r="E24" s="888">
        <v>21</v>
      </c>
      <c r="F24" s="883"/>
    </row>
    <row r="25" spans="1:6" ht="21" customHeight="1" thickBot="1">
      <c r="A25" s="431" t="s">
        <v>20</v>
      </c>
      <c r="B25" s="889">
        <v>70</v>
      </c>
      <c r="C25" s="888">
        <v>114</v>
      </c>
      <c r="D25" s="889">
        <v>1</v>
      </c>
      <c r="E25" s="888">
        <v>37</v>
      </c>
      <c r="F25" s="883"/>
    </row>
    <row r="26" spans="1:6" ht="21" customHeight="1" thickBot="1">
      <c r="A26" s="431" t="s">
        <v>21</v>
      </c>
      <c r="B26" s="889">
        <v>13</v>
      </c>
      <c r="C26" s="888">
        <v>44</v>
      </c>
      <c r="D26" s="889">
        <v>0</v>
      </c>
      <c r="E26" s="888">
        <v>6</v>
      </c>
      <c r="F26" s="883"/>
    </row>
    <row r="27" spans="1:6" ht="21" customHeight="1" thickBot="1">
      <c r="A27" s="431" t="s">
        <v>22</v>
      </c>
      <c r="B27" s="889">
        <v>9</v>
      </c>
      <c r="C27" s="888">
        <v>59</v>
      </c>
      <c r="D27" s="889">
        <v>6</v>
      </c>
      <c r="E27" s="888">
        <v>1</v>
      </c>
      <c r="F27" s="883"/>
    </row>
    <row r="28" spans="1:6" ht="21" customHeight="1" thickBot="1">
      <c r="A28" s="431" t="s">
        <v>477</v>
      </c>
      <c r="B28" s="889">
        <v>8</v>
      </c>
      <c r="C28" s="888">
        <v>18</v>
      </c>
      <c r="D28" s="889">
        <v>2</v>
      </c>
      <c r="E28" s="888">
        <v>2</v>
      </c>
      <c r="F28" s="883"/>
    </row>
    <row r="29" spans="1:6" ht="21" customHeight="1" thickBot="1">
      <c r="A29" s="431" t="s">
        <v>222</v>
      </c>
      <c r="B29" s="889">
        <v>18</v>
      </c>
      <c r="C29" s="888">
        <v>33</v>
      </c>
      <c r="D29" s="889">
        <v>0</v>
      </c>
      <c r="E29" s="888">
        <v>10</v>
      </c>
      <c r="F29" s="883"/>
    </row>
    <row r="30" spans="1:6" ht="21" customHeight="1" thickBot="1">
      <c r="A30" s="431" t="s">
        <v>223</v>
      </c>
      <c r="B30" s="889">
        <v>39</v>
      </c>
      <c r="C30" s="888">
        <v>72</v>
      </c>
      <c r="D30" s="889">
        <v>5</v>
      </c>
      <c r="E30" s="888">
        <v>23</v>
      </c>
      <c r="F30" s="883"/>
    </row>
    <row r="31" spans="1:6" ht="21" customHeight="1" thickBot="1">
      <c r="A31" s="431" t="s">
        <v>224</v>
      </c>
      <c r="B31" s="889">
        <v>23</v>
      </c>
      <c r="C31" s="888">
        <v>82</v>
      </c>
      <c r="D31" s="889">
        <v>0</v>
      </c>
      <c r="E31" s="888">
        <v>14</v>
      </c>
      <c r="F31" s="883"/>
    </row>
    <row r="32" spans="1:6" ht="21" customHeight="1" thickBot="1">
      <c r="A32" s="643" t="s">
        <v>480</v>
      </c>
      <c r="B32" s="889">
        <v>9</v>
      </c>
      <c r="C32" s="888">
        <v>53</v>
      </c>
      <c r="D32" s="889">
        <v>1</v>
      </c>
      <c r="E32" s="888">
        <v>9</v>
      </c>
      <c r="F32" s="883"/>
    </row>
    <row r="33" spans="1:6" ht="21" customHeight="1" thickBot="1">
      <c r="A33" s="431" t="s">
        <v>7</v>
      </c>
      <c r="B33" s="889">
        <v>27</v>
      </c>
      <c r="C33" s="888">
        <v>76</v>
      </c>
      <c r="D33" s="889">
        <v>0</v>
      </c>
      <c r="E33" s="888">
        <v>14</v>
      </c>
      <c r="F33" s="883"/>
    </row>
    <row r="34" spans="1:6" ht="21" customHeight="1" thickBot="1">
      <c r="A34" s="431" t="s">
        <v>23</v>
      </c>
      <c r="B34" s="889">
        <v>34</v>
      </c>
      <c r="C34" s="888">
        <v>47</v>
      </c>
      <c r="D34" s="889">
        <v>0</v>
      </c>
      <c r="E34" s="888">
        <v>16</v>
      </c>
      <c r="F34" s="883"/>
    </row>
    <row r="35" spans="1:6" ht="21" customHeight="1" thickBot="1">
      <c r="A35" s="431" t="s">
        <v>24</v>
      </c>
      <c r="B35" s="889">
        <v>23</v>
      </c>
      <c r="C35" s="888">
        <v>49</v>
      </c>
      <c r="D35" s="889">
        <v>2</v>
      </c>
      <c r="E35" s="888">
        <v>12</v>
      </c>
      <c r="F35" s="883"/>
    </row>
    <row r="36" spans="1:6" ht="21" customHeight="1" thickBot="1">
      <c r="A36" s="431" t="s">
        <v>25</v>
      </c>
      <c r="B36" s="889">
        <v>44</v>
      </c>
      <c r="C36" s="888">
        <v>92</v>
      </c>
      <c r="D36" s="889">
        <v>2</v>
      </c>
      <c r="E36" s="888">
        <v>21</v>
      </c>
      <c r="F36" s="883"/>
    </row>
    <row r="37" spans="1:6" ht="21" customHeight="1" thickBot="1">
      <c r="A37" s="431" t="s">
        <v>226</v>
      </c>
      <c r="B37" s="889">
        <v>19</v>
      </c>
      <c r="C37" s="888">
        <v>62</v>
      </c>
      <c r="D37" s="889">
        <v>5</v>
      </c>
      <c r="E37" s="888">
        <v>3</v>
      </c>
      <c r="F37" s="883"/>
    </row>
    <row r="38" spans="1:6" ht="21" customHeight="1" thickBot="1">
      <c r="A38" s="431" t="s">
        <v>26</v>
      </c>
      <c r="B38" s="889">
        <v>22</v>
      </c>
      <c r="C38" s="888">
        <v>46</v>
      </c>
      <c r="D38" s="889">
        <v>2</v>
      </c>
      <c r="E38" s="888">
        <v>13</v>
      </c>
      <c r="F38" s="883"/>
    </row>
    <row r="39" spans="1:6" ht="21" customHeight="1" thickBot="1">
      <c r="A39" s="431" t="s">
        <v>27</v>
      </c>
      <c r="B39" s="889">
        <v>17</v>
      </c>
      <c r="C39" s="888">
        <v>53</v>
      </c>
      <c r="D39" s="889">
        <v>1</v>
      </c>
      <c r="E39" s="888">
        <v>9</v>
      </c>
      <c r="F39" s="883"/>
    </row>
    <row r="40" spans="1:6" ht="21" customHeight="1" thickBot="1">
      <c r="A40" s="431" t="s">
        <v>12</v>
      </c>
      <c r="B40" s="889">
        <v>19</v>
      </c>
      <c r="C40" s="888">
        <v>86</v>
      </c>
      <c r="D40" s="889">
        <v>3</v>
      </c>
      <c r="E40" s="888">
        <v>10</v>
      </c>
      <c r="F40" s="883"/>
    </row>
    <row r="41" spans="1:6" ht="41.25" customHeight="1">
      <c r="A41" s="890" t="s">
        <v>1497</v>
      </c>
      <c r="B41" s="890"/>
      <c r="C41" s="890"/>
      <c r="D41" s="890"/>
      <c r="E41" s="890"/>
    </row>
    <row r="42" spans="1:6" ht="18" customHeight="1">
      <c r="A42" s="892"/>
      <c r="B42" s="892"/>
      <c r="C42" s="893"/>
      <c r="D42" s="893"/>
    </row>
  </sheetData>
  <mergeCells count="3">
    <mergeCell ref="A1:E1"/>
    <mergeCell ref="A41:E41"/>
    <mergeCell ref="A42:B42"/>
  </mergeCells>
  <printOptions horizontalCentered="1" verticalCentered="1"/>
  <pageMargins left="0.35433070866141736" right="0.55118110236220474" top="0.78740157480314965" bottom="0.39370078740157483" header="0.51181102362204722" footer="0.31496062992125984"/>
  <pageSetup paperSize="9" scale="8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9129E-2B24-42F6-9A8E-A90AA3437BB3}">
  <sheetPr>
    <tabColor rgb="FF339933"/>
  </sheetPr>
  <dimension ref="A1:G45"/>
  <sheetViews>
    <sheetView rightToLeft="1" view="pageBreakPreview" zoomScaleNormal="100" zoomScaleSheetLayoutView="100" workbookViewId="0">
      <selection sqref="A1:E1"/>
    </sheetView>
  </sheetViews>
  <sheetFormatPr defaultColWidth="9.140625" defaultRowHeight="18" customHeight="1"/>
  <cols>
    <col min="1" max="1" width="24" style="688" customWidth="1"/>
    <col min="2" max="2" width="21" style="688" customWidth="1"/>
    <col min="3" max="5" width="21" style="728" customWidth="1"/>
    <col min="6" max="6" width="10.7109375" style="688" customWidth="1"/>
    <col min="7" max="7" width="9.140625" style="288"/>
    <col min="8" max="16384" width="9.140625" style="688"/>
  </cols>
  <sheetData>
    <row r="1" spans="1:5" ht="42.75" customHeight="1" thickBot="1">
      <c r="A1" s="442" t="s">
        <v>1498</v>
      </c>
      <c r="B1" s="443"/>
      <c r="C1" s="443"/>
      <c r="D1" s="443"/>
      <c r="E1" s="443"/>
    </row>
    <row r="2" spans="1:5" ht="48.75" customHeight="1" thickBot="1">
      <c r="A2" s="689" t="s">
        <v>461</v>
      </c>
      <c r="B2" s="756" t="s">
        <v>1499</v>
      </c>
      <c r="C2" s="689" t="s">
        <v>495</v>
      </c>
      <c r="D2" s="894" t="s">
        <v>496</v>
      </c>
      <c r="E2" s="689" t="s">
        <v>1500</v>
      </c>
    </row>
    <row r="3" spans="1:5" ht="21" customHeight="1">
      <c r="A3" s="423">
        <v>1395</v>
      </c>
      <c r="B3" s="424">
        <v>23564</v>
      </c>
      <c r="C3" s="424">
        <v>10125</v>
      </c>
      <c r="D3" s="424">
        <v>10680</v>
      </c>
      <c r="E3" s="424">
        <v>2759</v>
      </c>
    </row>
    <row r="4" spans="1:5" ht="21" customHeight="1">
      <c r="A4" s="423">
        <v>1396</v>
      </c>
      <c r="B4" s="424">
        <v>23036</v>
      </c>
      <c r="C4" s="424">
        <v>9665</v>
      </c>
      <c r="D4" s="424">
        <v>10691</v>
      </c>
      <c r="E4" s="424">
        <v>2680</v>
      </c>
    </row>
    <row r="5" spans="1:5" ht="21" customHeight="1">
      <c r="A5" s="423">
        <v>1397</v>
      </c>
      <c r="B5" s="424">
        <v>23397</v>
      </c>
      <c r="C5" s="424">
        <v>9753</v>
      </c>
      <c r="D5" s="424">
        <v>10948</v>
      </c>
      <c r="E5" s="424">
        <v>2696</v>
      </c>
    </row>
    <row r="6" spans="1:5" ht="21" customHeight="1">
      <c r="A6" s="423">
        <v>1398</v>
      </c>
      <c r="B6" s="424">
        <v>23629</v>
      </c>
      <c r="C6" s="424">
        <v>9871</v>
      </c>
      <c r="D6" s="424">
        <v>11014</v>
      </c>
      <c r="E6" s="424">
        <v>2744</v>
      </c>
    </row>
    <row r="7" spans="1:5" ht="21" customHeight="1">
      <c r="A7" s="423">
        <v>1399</v>
      </c>
      <c r="B7" s="424">
        <v>21184</v>
      </c>
      <c r="C7" s="424">
        <v>8636</v>
      </c>
      <c r="D7" s="424">
        <v>10287</v>
      </c>
      <c r="E7" s="424">
        <v>2261</v>
      </c>
    </row>
    <row r="8" spans="1:5" ht="21" customHeight="1" thickBot="1">
      <c r="A8" s="885">
        <v>1400</v>
      </c>
      <c r="B8" s="886">
        <v>19960</v>
      </c>
      <c r="C8" s="886">
        <v>8289</v>
      </c>
      <c r="D8" s="886">
        <v>9922</v>
      </c>
      <c r="E8" s="886">
        <v>1749</v>
      </c>
    </row>
    <row r="9" spans="1:5" ht="21" customHeight="1" thickBot="1">
      <c r="A9" s="629" t="s">
        <v>261</v>
      </c>
      <c r="B9" s="782">
        <v>1235</v>
      </c>
      <c r="C9" s="895">
        <v>364</v>
      </c>
      <c r="D9" s="809">
        <v>782</v>
      </c>
      <c r="E9" s="895">
        <v>89</v>
      </c>
    </row>
    <row r="10" spans="1:5" ht="21" customHeight="1" thickBot="1">
      <c r="A10" s="431" t="s">
        <v>262</v>
      </c>
      <c r="B10" s="782">
        <v>729</v>
      </c>
      <c r="C10" s="895">
        <v>202</v>
      </c>
      <c r="D10" s="809">
        <v>472</v>
      </c>
      <c r="E10" s="895">
        <v>55</v>
      </c>
    </row>
    <row r="11" spans="1:5" ht="21" customHeight="1" thickBot="1">
      <c r="A11" s="431" t="s">
        <v>13</v>
      </c>
      <c r="B11" s="782">
        <v>437</v>
      </c>
      <c r="C11" s="895">
        <v>109</v>
      </c>
      <c r="D11" s="809">
        <v>271</v>
      </c>
      <c r="E11" s="895">
        <v>57</v>
      </c>
    </row>
    <row r="12" spans="1:5" ht="21" customHeight="1" thickBot="1">
      <c r="A12" s="431" t="s">
        <v>14</v>
      </c>
      <c r="B12" s="782">
        <v>1894</v>
      </c>
      <c r="C12" s="895">
        <v>767</v>
      </c>
      <c r="D12" s="809">
        <v>995</v>
      </c>
      <c r="E12" s="895">
        <v>132</v>
      </c>
    </row>
    <row r="13" spans="1:5" ht="21" customHeight="1" thickBot="1">
      <c r="A13" s="431" t="s">
        <v>33</v>
      </c>
      <c r="B13" s="782">
        <v>584</v>
      </c>
      <c r="C13" s="895">
        <v>363</v>
      </c>
      <c r="D13" s="809">
        <v>183</v>
      </c>
      <c r="E13" s="895">
        <v>38</v>
      </c>
    </row>
    <row r="14" spans="1:5" ht="21" customHeight="1" thickBot="1">
      <c r="A14" s="431" t="s">
        <v>15</v>
      </c>
      <c r="B14" s="782">
        <v>164</v>
      </c>
      <c r="C14" s="895">
        <v>33</v>
      </c>
      <c r="D14" s="809">
        <v>101</v>
      </c>
      <c r="E14" s="895">
        <v>30</v>
      </c>
    </row>
    <row r="15" spans="1:5" ht="21" customHeight="1" thickBot="1">
      <c r="A15" s="431" t="s">
        <v>16</v>
      </c>
      <c r="B15" s="782">
        <v>195</v>
      </c>
      <c r="C15" s="895">
        <v>69</v>
      </c>
      <c r="D15" s="809">
        <v>104</v>
      </c>
      <c r="E15" s="895">
        <v>22</v>
      </c>
    </row>
    <row r="16" spans="1:5" ht="21" customHeight="1" thickBot="1">
      <c r="A16" s="431" t="s">
        <v>491</v>
      </c>
      <c r="B16" s="782">
        <v>2063</v>
      </c>
      <c r="C16" s="895">
        <v>1271</v>
      </c>
      <c r="D16" s="809">
        <v>676</v>
      </c>
      <c r="E16" s="895">
        <v>116</v>
      </c>
    </row>
    <row r="17" spans="1:5" ht="21" customHeight="1" thickBot="1">
      <c r="A17" s="640" t="s">
        <v>474</v>
      </c>
      <c r="B17" s="782">
        <v>228</v>
      </c>
      <c r="C17" s="895">
        <v>79</v>
      </c>
      <c r="D17" s="809">
        <v>116</v>
      </c>
      <c r="E17" s="895">
        <v>33</v>
      </c>
    </row>
    <row r="18" spans="1:5" ht="21" customHeight="1" thickBot="1">
      <c r="A18" s="431" t="s">
        <v>31</v>
      </c>
      <c r="B18" s="782">
        <v>212</v>
      </c>
      <c r="C18" s="895">
        <v>65</v>
      </c>
      <c r="D18" s="809">
        <v>120</v>
      </c>
      <c r="E18" s="895">
        <v>27</v>
      </c>
    </row>
    <row r="19" spans="1:5" ht="21" customHeight="1" thickBot="1">
      <c r="A19" s="431" t="s">
        <v>30</v>
      </c>
      <c r="B19" s="782">
        <v>2218</v>
      </c>
      <c r="C19" s="895">
        <v>725</v>
      </c>
      <c r="D19" s="809">
        <v>1221</v>
      </c>
      <c r="E19" s="895">
        <v>272</v>
      </c>
    </row>
    <row r="20" spans="1:5" ht="21" customHeight="1" thickBot="1">
      <c r="A20" s="431" t="s">
        <v>28</v>
      </c>
      <c r="B20" s="782">
        <v>191</v>
      </c>
      <c r="C20" s="895">
        <v>65</v>
      </c>
      <c r="D20" s="809">
        <v>95</v>
      </c>
      <c r="E20" s="895">
        <v>31</v>
      </c>
    </row>
    <row r="21" spans="1:5" ht="21" customHeight="1" thickBot="1">
      <c r="A21" s="431" t="s">
        <v>17</v>
      </c>
      <c r="B21" s="782">
        <v>671</v>
      </c>
      <c r="C21" s="895">
        <v>349</v>
      </c>
      <c r="D21" s="809">
        <v>294</v>
      </c>
      <c r="E21" s="895">
        <v>28</v>
      </c>
    </row>
    <row r="22" spans="1:5" ht="21" customHeight="1" thickBot="1">
      <c r="A22" s="431" t="s">
        <v>18</v>
      </c>
      <c r="B22" s="782">
        <v>237</v>
      </c>
      <c r="C22" s="895">
        <v>71</v>
      </c>
      <c r="D22" s="809">
        <v>152</v>
      </c>
      <c r="E22" s="895">
        <v>14</v>
      </c>
    </row>
    <row r="23" spans="1:5" ht="21" customHeight="1" thickBot="1">
      <c r="A23" s="431" t="s">
        <v>19</v>
      </c>
      <c r="B23" s="782">
        <v>158</v>
      </c>
      <c r="C23" s="895">
        <v>50</v>
      </c>
      <c r="D23" s="809">
        <v>95</v>
      </c>
      <c r="E23" s="895">
        <v>13</v>
      </c>
    </row>
    <row r="24" spans="1:5" ht="21" customHeight="1" thickBot="1">
      <c r="A24" s="435" t="s">
        <v>475</v>
      </c>
      <c r="B24" s="782">
        <v>250</v>
      </c>
      <c r="C24" s="895">
        <v>101</v>
      </c>
      <c r="D24" s="809">
        <v>120</v>
      </c>
      <c r="E24" s="895">
        <v>29</v>
      </c>
    </row>
    <row r="25" spans="1:5" ht="21" customHeight="1" thickBot="1">
      <c r="A25" s="431" t="s">
        <v>20</v>
      </c>
      <c r="B25" s="782">
        <v>1175</v>
      </c>
      <c r="C25" s="895">
        <v>669</v>
      </c>
      <c r="D25" s="809">
        <v>428</v>
      </c>
      <c r="E25" s="895">
        <v>78</v>
      </c>
    </row>
    <row r="26" spans="1:5" ht="21" customHeight="1" thickBot="1">
      <c r="A26" s="431" t="s">
        <v>21</v>
      </c>
      <c r="B26" s="782">
        <v>342</v>
      </c>
      <c r="C26" s="895">
        <v>131</v>
      </c>
      <c r="D26" s="809">
        <v>162</v>
      </c>
      <c r="E26" s="895">
        <v>49</v>
      </c>
    </row>
    <row r="27" spans="1:5" ht="21" customHeight="1" thickBot="1">
      <c r="A27" s="431" t="s">
        <v>22</v>
      </c>
      <c r="B27" s="782">
        <v>333</v>
      </c>
      <c r="C27" s="895">
        <v>151</v>
      </c>
      <c r="D27" s="809">
        <v>162</v>
      </c>
      <c r="E27" s="895">
        <v>20</v>
      </c>
    </row>
    <row r="28" spans="1:5" ht="21" customHeight="1" thickBot="1">
      <c r="A28" s="431" t="s">
        <v>477</v>
      </c>
      <c r="B28" s="782">
        <v>189</v>
      </c>
      <c r="C28" s="895">
        <v>81</v>
      </c>
      <c r="D28" s="809">
        <v>87</v>
      </c>
      <c r="E28" s="895">
        <v>21</v>
      </c>
    </row>
    <row r="29" spans="1:5" ht="21" customHeight="1" thickBot="1">
      <c r="A29" s="431" t="s">
        <v>222</v>
      </c>
      <c r="B29" s="782">
        <v>335</v>
      </c>
      <c r="C29" s="895">
        <v>89</v>
      </c>
      <c r="D29" s="809">
        <v>214</v>
      </c>
      <c r="E29" s="895">
        <v>32</v>
      </c>
    </row>
    <row r="30" spans="1:5" ht="21" customHeight="1" thickBot="1">
      <c r="A30" s="431" t="s">
        <v>223</v>
      </c>
      <c r="B30" s="782">
        <v>583</v>
      </c>
      <c r="C30" s="895">
        <v>177</v>
      </c>
      <c r="D30" s="809">
        <v>356</v>
      </c>
      <c r="E30" s="895">
        <v>50</v>
      </c>
    </row>
    <row r="31" spans="1:5" ht="21" customHeight="1" thickBot="1">
      <c r="A31" s="431" t="s">
        <v>224</v>
      </c>
      <c r="B31" s="782">
        <v>537</v>
      </c>
      <c r="C31" s="895">
        <v>199</v>
      </c>
      <c r="D31" s="809">
        <v>281</v>
      </c>
      <c r="E31" s="895">
        <v>57</v>
      </c>
    </row>
    <row r="32" spans="1:5" ht="21" customHeight="1" thickBot="1">
      <c r="A32" s="643" t="s">
        <v>480</v>
      </c>
      <c r="B32" s="782">
        <v>177</v>
      </c>
      <c r="C32" s="895">
        <v>59</v>
      </c>
      <c r="D32" s="809">
        <v>100</v>
      </c>
      <c r="E32" s="895">
        <v>18</v>
      </c>
    </row>
    <row r="33" spans="1:5" ht="21" customHeight="1" thickBot="1">
      <c r="A33" s="431" t="s">
        <v>7</v>
      </c>
      <c r="B33" s="782">
        <v>732</v>
      </c>
      <c r="C33" s="895">
        <v>243</v>
      </c>
      <c r="D33" s="809">
        <v>379</v>
      </c>
      <c r="E33" s="895">
        <v>110</v>
      </c>
    </row>
    <row r="34" spans="1:5" ht="21" customHeight="1" thickBot="1">
      <c r="A34" s="431" t="s">
        <v>23</v>
      </c>
      <c r="B34" s="782">
        <v>1100</v>
      </c>
      <c r="C34" s="895">
        <v>578</v>
      </c>
      <c r="D34" s="809">
        <v>424</v>
      </c>
      <c r="E34" s="895">
        <v>98</v>
      </c>
    </row>
    <row r="35" spans="1:5" ht="21" customHeight="1" thickBot="1">
      <c r="A35" s="431" t="s">
        <v>24</v>
      </c>
      <c r="B35" s="782">
        <v>350</v>
      </c>
      <c r="C35" s="895">
        <v>117</v>
      </c>
      <c r="D35" s="809">
        <v>195</v>
      </c>
      <c r="E35" s="895">
        <v>38</v>
      </c>
    </row>
    <row r="36" spans="1:5" ht="21" customHeight="1" thickBot="1">
      <c r="A36" s="431" t="s">
        <v>25</v>
      </c>
      <c r="B36" s="782">
        <v>1060</v>
      </c>
      <c r="C36" s="895">
        <v>543</v>
      </c>
      <c r="D36" s="809">
        <v>468</v>
      </c>
      <c r="E36" s="895">
        <v>49</v>
      </c>
    </row>
    <row r="37" spans="1:5" ht="21" customHeight="1" thickBot="1">
      <c r="A37" s="431" t="s">
        <v>226</v>
      </c>
      <c r="B37" s="782">
        <v>360</v>
      </c>
      <c r="C37" s="895">
        <v>137</v>
      </c>
      <c r="D37" s="809">
        <v>182</v>
      </c>
      <c r="E37" s="895">
        <v>41</v>
      </c>
    </row>
    <row r="38" spans="1:5" ht="21" customHeight="1" thickBot="1">
      <c r="A38" s="431" t="s">
        <v>26</v>
      </c>
      <c r="B38" s="782">
        <v>188</v>
      </c>
      <c r="C38" s="895">
        <v>70</v>
      </c>
      <c r="D38" s="809">
        <v>111</v>
      </c>
      <c r="E38" s="895">
        <v>7</v>
      </c>
    </row>
    <row r="39" spans="1:5" ht="21" customHeight="1" thickBot="1">
      <c r="A39" s="431" t="s">
        <v>27</v>
      </c>
      <c r="B39" s="782">
        <v>374</v>
      </c>
      <c r="C39" s="895">
        <v>148</v>
      </c>
      <c r="D39" s="809">
        <v>218</v>
      </c>
      <c r="E39" s="895">
        <v>8</v>
      </c>
    </row>
    <row r="40" spans="1:5" ht="21" customHeight="1" thickBot="1">
      <c r="A40" s="431" t="s">
        <v>12</v>
      </c>
      <c r="B40" s="782">
        <v>659</v>
      </c>
      <c r="C40" s="895">
        <v>214</v>
      </c>
      <c r="D40" s="809">
        <v>358</v>
      </c>
      <c r="E40" s="895">
        <v>87</v>
      </c>
    </row>
    <row r="41" spans="1:5" ht="21" customHeight="1">
      <c r="A41" s="896"/>
      <c r="B41" s="896"/>
      <c r="C41" s="897"/>
      <c r="D41" s="898"/>
      <c r="E41" s="899"/>
    </row>
    <row r="42" spans="1:5" ht="10.5" customHeight="1">
      <c r="A42" s="900"/>
      <c r="B42" s="900"/>
      <c r="C42" s="899"/>
      <c r="D42" s="899"/>
      <c r="E42" s="899"/>
    </row>
    <row r="43" spans="1:5" ht="18" customHeight="1">
      <c r="A43" s="901"/>
      <c r="B43" s="901"/>
      <c r="C43" s="901"/>
      <c r="D43" s="901"/>
      <c r="E43" s="698"/>
    </row>
    <row r="45" spans="1:5" ht="18" customHeight="1">
      <c r="E45" s="902"/>
    </row>
  </sheetData>
  <mergeCells count="2">
    <mergeCell ref="A1:E1"/>
    <mergeCell ref="A43:D43"/>
  </mergeCells>
  <printOptions horizontalCentered="1" verticalCentered="1"/>
  <pageMargins left="0.35433070866141736" right="0.55118110236220474" top="0.78740157480314965" bottom="0.39370078740157483" header="0.51181102362204722" footer="0.31496062992125984"/>
  <pageSetup paperSize="9" scale="85" orientation="portrait" r:id="rId1"/>
  <headerFooter alignWithMargins="0"/>
  <rowBreaks count="1" manualBreakCount="1">
    <brk id="40" max="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2AB31-BAE6-44E2-8DAB-8C46254283AC}">
  <sheetPr>
    <tabColor rgb="FF339933"/>
  </sheetPr>
  <dimension ref="A1:O47"/>
  <sheetViews>
    <sheetView rightToLeft="1" view="pageBreakPreview" zoomScaleSheetLayoutView="100" workbookViewId="0">
      <selection sqref="A1:N1"/>
    </sheetView>
  </sheetViews>
  <sheetFormatPr defaultColWidth="9.140625" defaultRowHeight="15.75"/>
  <cols>
    <col min="1" max="1" width="22.85546875" style="903" customWidth="1"/>
    <col min="2" max="2" width="8.42578125" style="927" customWidth="1"/>
    <col min="3" max="12" width="7.42578125" style="927" customWidth="1"/>
    <col min="13" max="13" width="7.85546875" style="927" customWidth="1"/>
    <col min="14" max="14" width="7.5703125" style="927" customWidth="1"/>
    <col min="15" max="16384" width="9.140625" style="903"/>
  </cols>
  <sheetData>
    <row r="1" spans="1:15" ht="42" customHeight="1" thickBot="1">
      <c r="A1" s="442" t="s">
        <v>1501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</row>
    <row r="2" spans="1:15" ht="55.5" customHeight="1" thickBot="1">
      <c r="A2" s="904" t="s">
        <v>461</v>
      </c>
      <c r="B2" s="905" t="s">
        <v>1499</v>
      </c>
      <c r="C2" s="906" t="s">
        <v>898</v>
      </c>
      <c r="D2" s="906" t="s">
        <v>1502</v>
      </c>
      <c r="E2" s="907" t="s">
        <v>1503</v>
      </c>
      <c r="F2" s="907" t="s">
        <v>1504</v>
      </c>
      <c r="G2" s="906" t="s">
        <v>1505</v>
      </c>
      <c r="H2" s="908" t="s">
        <v>1506</v>
      </c>
      <c r="I2" s="906" t="s">
        <v>1507</v>
      </c>
      <c r="J2" s="906" t="s">
        <v>1508</v>
      </c>
      <c r="K2" s="906" t="s">
        <v>1509</v>
      </c>
      <c r="L2" s="908" t="s">
        <v>1510</v>
      </c>
      <c r="M2" s="908" t="s">
        <v>1511</v>
      </c>
      <c r="N2" s="908" t="s">
        <v>1512</v>
      </c>
    </row>
    <row r="3" spans="1:15" ht="21" customHeight="1">
      <c r="A3" s="455">
        <v>1395</v>
      </c>
      <c r="B3" s="424">
        <v>17172</v>
      </c>
      <c r="C3" s="424">
        <v>9674</v>
      </c>
      <c r="D3" s="424">
        <v>2095</v>
      </c>
      <c r="E3" s="909">
        <v>1818</v>
      </c>
      <c r="F3" s="909"/>
      <c r="G3" s="424">
        <v>172</v>
      </c>
      <c r="H3" s="424">
        <v>312</v>
      </c>
      <c r="I3" s="424">
        <v>350</v>
      </c>
      <c r="J3" s="424">
        <v>55</v>
      </c>
      <c r="K3" s="424">
        <v>2405</v>
      </c>
      <c r="L3" s="424" t="s">
        <v>286</v>
      </c>
      <c r="M3" s="424">
        <v>291</v>
      </c>
      <c r="N3" s="424" t="s">
        <v>286</v>
      </c>
    </row>
    <row r="4" spans="1:15" ht="21" customHeight="1">
      <c r="A4" s="455">
        <v>1396</v>
      </c>
      <c r="B4" s="424">
        <v>17979</v>
      </c>
      <c r="C4" s="424">
        <v>10097</v>
      </c>
      <c r="D4" s="424">
        <v>2178</v>
      </c>
      <c r="E4" s="909">
        <v>1919</v>
      </c>
      <c r="F4" s="909"/>
      <c r="G4" s="424">
        <v>185</v>
      </c>
      <c r="H4" s="424">
        <v>311</v>
      </c>
      <c r="I4" s="424">
        <v>373</v>
      </c>
      <c r="J4" s="424">
        <v>77</v>
      </c>
      <c r="K4" s="424">
        <v>2532</v>
      </c>
      <c r="L4" s="424" t="s">
        <v>286</v>
      </c>
      <c r="M4" s="424">
        <v>307</v>
      </c>
      <c r="N4" s="424" t="s">
        <v>286</v>
      </c>
    </row>
    <row r="5" spans="1:15" ht="21" customHeight="1">
      <c r="A5" s="455">
        <v>1397</v>
      </c>
      <c r="B5" s="424">
        <v>18982</v>
      </c>
      <c r="C5" s="424">
        <v>10530</v>
      </c>
      <c r="D5" s="424">
        <v>2222</v>
      </c>
      <c r="E5" s="909">
        <v>2109</v>
      </c>
      <c r="F5" s="909"/>
      <c r="G5" s="424">
        <v>228</v>
      </c>
      <c r="H5" s="424">
        <v>377</v>
      </c>
      <c r="I5" s="910">
        <v>411</v>
      </c>
      <c r="J5" s="424">
        <v>69</v>
      </c>
      <c r="K5" s="424">
        <v>2648</v>
      </c>
      <c r="L5" s="910" t="s">
        <v>286</v>
      </c>
      <c r="M5" s="424">
        <v>388</v>
      </c>
      <c r="N5" s="910" t="s">
        <v>286</v>
      </c>
    </row>
    <row r="6" spans="1:15" ht="21" customHeight="1">
      <c r="A6" s="455">
        <v>1398</v>
      </c>
      <c r="B6" s="424">
        <v>19197</v>
      </c>
      <c r="C6" s="424">
        <v>10610</v>
      </c>
      <c r="D6" s="424">
        <v>2235</v>
      </c>
      <c r="E6" s="909">
        <v>2161</v>
      </c>
      <c r="F6" s="909"/>
      <c r="G6" s="424">
        <v>232</v>
      </c>
      <c r="H6" s="424">
        <v>378</v>
      </c>
      <c r="I6" s="910">
        <v>417</v>
      </c>
      <c r="J6" s="424">
        <v>69</v>
      </c>
      <c r="K6" s="424">
        <v>2687</v>
      </c>
      <c r="L6" s="910" t="s">
        <v>286</v>
      </c>
      <c r="M6" s="424">
        <v>408</v>
      </c>
      <c r="N6" s="910" t="s">
        <v>286</v>
      </c>
    </row>
    <row r="7" spans="1:15" ht="21" customHeight="1">
      <c r="A7" s="455">
        <v>1399</v>
      </c>
      <c r="B7" s="424">
        <v>24728</v>
      </c>
      <c r="C7" s="424">
        <v>11816</v>
      </c>
      <c r="D7" s="424">
        <v>4055</v>
      </c>
      <c r="E7" s="424">
        <v>2230</v>
      </c>
      <c r="F7" s="424">
        <v>1739</v>
      </c>
      <c r="G7" s="424">
        <v>269</v>
      </c>
      <c r="H7" s="424">
        <v>494</v>
      </c>
      <c r="I7" s="910">
        <v>571</v>
      </c>
      <c r="J7" s="424">
        <v>78</v>
      </c>
      <c r="K7" s="424">
        <v>2903</v>
      </c>
      <c r="L7" s="424">
        <v>178</v>
      </c>
      <c r="M7" s="424">
        <v>344</v>
      </c>
      <c r="N7" s="424">
        <v>51</v>
      </c>
      <c r="O7" s="911"/>
    </row>
    <row r="8" spans="1:15" ht="21" customHeight="1" thickBot="1">
      <c r="A8" s="912">
        <v>1400</v>
      </c>
      <c r="B8" s="886">
        <v>26980</v>
      </c>
      <c r="C8" s="886">
        <v>12613</v>
      </c>
      <c r="D8" s="886">
        <v>4371</v>
      </c>
      <c r="E8" s="886">
        <v>2502</v>
      </c>
      <c r="F8" s="886">
        <v>2175</v>
      </c>
      <c r="G8" s="886">
        <v>314</v>
      </c>
      <c r="H8" s="886">
        <v>615</v>
      </c>
      <c r="I8" s="913">
        <v>587</v>
      </c>
      <c r="J8" s="886">
        <v>105</v>
      </c>
      <c r="K8" s="886">
        <v>3069</v>
      </c>
      <c r="L8" s="886">
        <v>169</v>
      </c>
      <c r="M8" s="886">
        <v>389</v>
      </c>
      <c r="N8" s="886">
        <v>71</v>
      </c>
      <c r="O8" s="911"/>
    </row>
    <row r="9" spans="1:15" ht="21" customHeight="1" thickBot="1">
      <c r="A9" s="914" t="s">
        <v>261</v>
      </c>
      <c r="B9" s="915">
        <v>1304</v>
      </c>
      <c r="C9" s="916">
        <v>672</v>
      </c>
      <c r="D9" s="917">
        <v>212</v>
      </c>
      <c r="E9" s="916">
        <v>123</v>
      </c>
      <c r="F9" s="917">
        <v>116</v>
      </c>
      <c r="G9" s="916">
        <v>16</v>
      </c>
      <c r="H9" s="917">
        <v>32</v>
      </c>
      <c r="I9" s="916" t="s">
        <v>1513</v>
      </c>
      <c r="J9" s="917">
        <v>6</v>
      </c>
      <c r="K9" s="918">
        <v>82</v>
      </c>
      <c r="L9" s="917">
        <v>8</v>
      </c>
      <c r="M9" s="918">
        <v>7</v>
      </c>
      <c r="N9" s="919">
        <v>2</v>
      </c>
      <c r="O9" s="911"/>
    </row>
    <row r="10" spans="1:15" ht="21" customHeight="1" thickBot="1">
      <c r="A10" s="431" t="s">
        <v>262</v>
      </c>
      <c r="B10" s="920">
        <v>955</v>
      </c>
      <c r="C10" s="888">
        <v>439</v>
      </c>
      <c r="D10" s="887">
        <v>152</v>
      </c>
      <c r="E10" s="888">
        <v>101</v>
      </c>
      <c r="F10" s="887">
        <v>88</v>
      </c>
      <c r="G10" s="888">
        <v>11</v>
      </c>
      <c r="H10" s="887">
        <v>25</v>
      </c>
      <c r="I10" s="888">
        <v>21</v>
      </c>
      <c r="J10" s="887">
        <v>3</v>
      </c>
      <c r="K10" s="921">
        <v>95</v>
      </c>
      <c r="L10" s="887">
        <v>3</v>
      </c>
      <c r="M10" s="921">
        <v>14</v>
      </c>
      <c r="N10" s="922">
        <v>3</v>
      </c>
    </row>
    <row r="11" spans="1:15" ht="21" customHeight="1" thickBot="1">
      <c r="A11" s="431" t="s">
        <v>13</v>
      </c>
      <c r="B11" s="920">
        <v>413</v>
      </c>
      <c r="C11" s="888">
        <v>175</v>
      </c>
      <c r="D11" s="887">
        <v>62</v>
      </c>
      <c r="E11" s="888">
        <v>55</v>
      </c>
      <c r="F11" s="887">
        <v>51</v>
      </c>
      <c r="G11" s="888">
        <v>4</v>
      </c>
      <c r="H11" s="887">
        <v>11</v>
      </c>
      <c r="I11" s="888">
        <v>11</v>
      </c>
      <c r="J11" s="887">
        <v>1</v>
      </c>
      <c r="K11" s="921">
        <v>33</v>
      </c>
      <c r="L11" s="887">
        <v>2</v>
      </c>
      <c r="M11" s="921">
        <v>6</v>
      </c>
      <c r="N11" s="922">
        <v>2</v>
      </c>
    </row>
    <row r="12" spans="1:15" ht="21" customHeight="1" thickBot="1">
      <c r="A12" s="431" t="s">
        <v>14</v>
      </c>
      <c r="B12" s="920">
        <v>1884</v>
      </c>
      <c r="C12" s="888">
        <v>913</v>
      </c>
      <c r="D12" s="887">
        <v>293</v>
      </c>
      <c r="E12" s="888">
        <v>185</v>
      </c>
      <c r="F12" s="887">
        <v>159</v>
      </c>
      <c r="G12" s="888">
        <v>15</v>
      </c>
      <c r="H12" s="887">
        <v>35</v>
      </c>
      <c r="I12" s="888">
        <v>36</v>
      </c>
      <c r="J12" s="887">
        <v>3</v>
      </c>
      <c r="K12" s="921">
        <v>212</v>
      </c>
      <c r="L12" s="887">
        <v>6</v>
      </c>
      <c r="M12" s="921">
        <v>24</v>
      </c>
      <c r="N12" s="922">
        <v>3</v>
      </c>
    </row>
    <row r="13" spans="1:15" ht="21" customHeight="1" thickBot="1">
      <c r="A13" s="431" t="s">
        <v>33</v>
      </c>
      <c r="B13" s="920">
        <v>842</v>
      </c>
      <c r="C13" s="888">
        <v>439</v>
      </c>
      <c r="D13" s="887">
        <v>136</v>
      </c>
      <c r="E13" s="888">
        <v>73</v>
      </c>
      <c r="F13" s="887">
        <v>65</v>
      </c>
      <c r="G13" s="888">
        <v>11</v>
      </c>
      <c r="H13" s="887">
        <v>19</v>
      </c>
      <c r="I13" s="888">
        <v>15</v>
      </c>
      <c r="J13" s="887">
        <v>1</v>
      </c>
      <c r="K13" s="921">
        <v>68</v>
      </c>
      <c r="L13" s="887">
        <v>5</v>
      </c>
      <c r="M13" s="921">
        <v>8</v>
      </c>
      <c r="N13" s="922">
        <v>2</v>
      </c>
    </row>
    <row r="14" spans="1:15" ht="21" customHeight="1" thickBot="1">
      <c r="A14" s="431" t="s">
        <v>15</v>
      </c>
      <c r="B14" s="920">
        <v>216</v>
      </c>
      <c r="C14" s="888">
        <v>75</v>
      </c>
      <c r="D14" s="887">
        <v>49</v>
      </c>
      <c r="E14" s="888">
        <v>18</v>
      </c>
      <c r="F14" s="887">
        <v>31</v>
      </c>
      <c r="G14" s="888">
        <v>2</v>
      </c>
      <c r="H14" s="887">
        <v>6</v>
      </c>
      <c r="I14" s="888">
        <v>9</v>
      </c>
      <c r="J14" s="887">
        <v>0</v>
      </c>
      <c r="K14" s="921">
        <v>23</v>
      </c>
      <c r="L14" s="887">
        <v>1</v>
      </c>
      <c r="M14" s="921">
        <v>2</v>
      </c>
      <c r="N14" s="922">
        <v>0</v>
      </c>
    </row>
    <row r="15" spans="1:15" ht="21" customHeight="1" thickBot="1">
      <c r="A15" s="431" t="s">
        <v>16</v>
      </c>
      <c r="B15" s="920">
        <v>316</v>
      </c>
      <c r="C15" s="888">
        <v>125</v>
      </c>
      <c r="D15" s="887">
        <v>59</v>
      </c>
      <c r="E15" s="888">
        <v>36</v>
      </c>
      <c r="F15" s="887">
        <v>30</v>
      </c>
      <c r="G15" s="888">
        <v>4</v>
      </c>
      <c r="H15" s="887">
        <v>10</v>
      </c>
      <c r="I15" s="888">
        <v>10</v>
      </c>
      <c r="J15" s="887">
        <v>1</v>
      </c>
      <c r="K15" s="921">
        <v>37</v>
      </c>
      <c r="L15" s="887">
        <v>1</v>
      </c>
      <c r="M15" s="921">
        <v>3</v>
      </c>
      <c r="N15" s="922">
        <v>0</v>
      </c>
    </row>
    <row r="16" spans="1:15" ht="21" customHeight="1" thickBot="1">
      <c r="A16" s="431" t="s">
        <v>491</v>
      </c>
      <c r="B16" s="920">
        <v>5608</v>
      </c>
      <c r="C16" s="888">
        <v>2754</v>
      </c>
      <c r="D16" s="887">
        <v>936</v>
      </c>
      <c r="E16" s="888">
        <v>528</v>
      </c>
      <c r="F16" s="887">
        <v>459</v>
      </c>
      <c r="G16" s="888">
        <v>73</v>
      </c>
      <c r="H16" s="887">
        <v>100</v>
      </c>
      <c r="I16" s="888">
        <v>105</v>
      </c>
      <c r="J16" s="887">
        <v>4</v>
      </c>
      <c r="K16" s="921">
        <v>429</v>
      </c>
      <c r="L16" s="887">
        <v>59</v>
      </c>
      <c r="M16" s="921">
        <v>140</v>
      </c>
      <c r="N16" s="922">
        <v>21</v>
      </c>
    </row>
    <row r="17" spans="1:14" ht="21" customHeight="1" thickBot="1">
      <c r="A17" s="431" t="s">
        <v>474</v>
      </c>
      <c r="B17" s="920">
        <v>276</v>
      </c>
      <c r="C17" s="888">
        <v>119</v>
      </c>
      <c r="D17" s="887">
        <v>40</v>
      </c>
      <c r="E17" s="888">
        <v>28</v>
      </c>
      <c r="F17" s="887">
        <v>24</v>
      </c>
      <c r="G17" s="888">
        <v>3</v>
      </c>
      <c r="H17" s="887">
        <v>6</v>
      </c>
      <c r="I17" s="888">
        <v>11</v>
      </c>
      <c r="J17" s="887">
        <v>1</v>
      </c>
      <c r="K17" s="921">
        <v>38</v>
      </c>
      <c r="L17" s="887">
        <v>1</v>
      </c>
      <c r="M17" s="921">
        <v>4</v>
      </c>
      <c r="N17" s="922">
        <v>1</v>
      </c>
    </row>
    <row r="18" spans="1:14" ht="21" customHeight="1" thickBot="1">
      <c r="A18" s="431" t="s">
        <v>31</v>
      </c>
      <c r="B18" s="920">
        <v>240</v>
      </c>
      <c r="C18" s="888">
        <v>98</v>
      </c>
      <c r="D18" s="887">
        <v>42</v>
      </c>
      <c r="E18" s="888">
        <v>28</v>
      </c>
      <c r="F18" s="887">
        <v>18</v>
      </c>
      <c r="G18" s="888">
        <v>3</v>
      </c>
      <c r="H18" s="887">
        <v>7</v>
      </c>
      <c r="I18" s="888">
        <v>10</v>
      </c>
      <c r="J18" s="887">
        <v>1</v>
      </c>
      <c r="K18" s="921">
        <v>30</v>
      </c>
      <c r="L18" s="887">
        <v>1</v>
      </c>
      <c r="M18" s="921">
        <v>1</v>
      </c>
      <c r="N18" s="922">
        <v>1</v>
      </c>
    </row>
    <row r="19" spans="1:14" ht="21" customHeight="1" thickBot="1">
      <c r="A19" s="431" t="s">
        <v>30</v>
      </c>
      <c r="B19" s="920">
        <v>2233</v>
      </c>
      <c r="C19" s="888">
        <v>1082</v>
      </c>
      <c r="D19" s="887">
        <v>340</v>
      </c>
      <c r="E19" s="888">
        <v>214</v>
      </c>
      <c r="F19" s="887">
        <v>202</v>
      </c>
      <c r="G19" s="888">
        <v>17</v>
      </c>
      <c r="H19" s="887">
        <v>37</v>
      </c>
      <c r="I19" s="888">
        <v>33</v>
      </c>
      <c r="J19" s="887">
        <v>6</v>
      </c>
      <c r="K19" s="921">
        <v>256</v>
      </c>
      <c r="L19" s="887">
        <v>12</v>
      </c>
      <c r="M19" s="921">
        <v>29</v>
      </c>
      <c r="N19" s="922">
        <v>5</v>
      </c>
    </row>
    <row r="20" spans="1:14" ht="21" customHeight="1" thickBot="1">
      <c r="A20" s="431" t="s">
        <v>29</v>
      </c>
      <c r="B20" s="920">
        <v>229</v>
      </c>
      <c r="C20" s="888">
        <v>106</v>
      </c>
      <c r="D20" s="887">
        <v>34</v>
      </c>
      <c r="E20" s="888">
        <v>23</v>
      </c>
      <c r="F20" s="887">
        <v>22</v>
      </c>
      <c r="G20" s="888">
        <v>2</v>
      </c>
      <c r="H20" s="887">
        <v>8</v>
      </c>
      <c r="I20" s="888">
        <v>6</v>
      </c>
      <c r="J20" s="887">
        <v>0</v>
      </c>
      <c r="K20" s="921">
        <v>25</v>
      </c>
      <c r="L20" s="887">
        <v>0</v>
      </c>
      <c r="M20" s="921">
        <v>2</v>
      </c>
      <c r="N20" s="922">
        <v>1</v>
      </c>
    </row>
    <row r="21" spans="1:14" ht="21" customHeight="1" thickBot="1">
      <c r="A21" s="431" t="s">
        <v>17</v>
      </c>
      <c r="B21" s="920">
        <v>1512</v>
      </c>
      <c r="C21" s="888">
        <v>641</v>
      </c>
      <c r="D21" s="887">
        <v>229</v>
      </c>
      <c r="E21" s="888">
        <v>158</v>
      </c>
      <c r="F21" s="887">
        <v>131</v>
      </c>
      <c r="G21" s="888">
        <v>20</v>
      </c>
      <c r="H21" s="887">
        <v>38</v>
      </c>
      <c r="I21" s="888">
        <v>34</v>
      </c>
      <c r="J21" s="887">
        <v>4</v>
      </c>
      <c r="K21" s="921">
        <v>226</v>
      </c>
      <c r="L21" s="887">
        <v>8</v>
      </c>
      <c r="M21" s="921">
        <v>21</v>
      </c>
      <c r="N21" s="922">
        <v>2</v>
      </c>
    </row>
    <row r="22" spans="1:14" ht="21" customHeight="1" thickBot="1">
      <c r="A22" s="431" t="s">
        <v>18</v>
      </c>
      <c r="B22" s="920">
        <v>290</v>
      </c>
      <c r="C22" s="888">
        <v>135</v>
      </c>
      <c r="D22" s="887">
        <v>53</v>
      </c>
      <c r="E22" s="888">
        <v>27</v>
      </c>
      <c r="F22" s="887">
        <v>20</v>
      </c>
      <c r="G22" s="888">
        <v>4</v>
      </c>
      <c r="H22" s="887">
        <v>9</v>
      </c>
      <c r="I22" s="888">
        <v>9</v>
      </c>
      <c r="J22" s="887">
        <v>0</v>
      </c>
      <c r="K22" s="921">
        <v>28</v>
      </c>
      <c r="L22" s="887">
        <v>1</v>
      </c>
      <c r="M22" s="921">
        <v>2</v>
      </c>
      <c r="N22" s="922">
        <v>2</v>
      </c>
    </row>
    <row r="23" spans="1:14" ht="21" customHeight="1" thickBot="1">
      <c r="A23" s="431" t="s">
        <v>19</v>
      </c>
      <c r="B23" s="920">
        <v>245</v>
      </c>
      <c r="C23" s="888">
        <v>92</v>
      </c>
      <c r="D23" s="887">
        <v>40</v>
      </c>
      <c r="E23" s="888">
        <v>20</v>
      </c>
      <c r="F23" s="887">
        <v>15</v>
      </c>
      <c r="G23" s="888">
        <v>3</v>
      </c>
      <c r="H23" s="887">
        <v>8</v>
      </c>
      <c r="I23" s="888">
        <v>8</v>
      </c>
      <c r="J23" s="887">
        <v>8</v>
      </c>
      <c r="K23" s="921">
        <v>45</v>
      </c>
      <c r="L23" s="887">
        <v>2</v>
      </c>
      <c r="M23" s="921">
        <v>4</v>
      </c>
      <c r="N23" s="922">
        <v>0</v>
      </c>
    </row>
    <row r="24" spans="1:14" ht="21" customHeight="1" thickBot="1">
      <c r="A24" s="435" t="s">
        <v>475</v>
      </c>
      <c r="B24" s="920">
        <v>517</v>
      </c>
      <c r="C24" s="888">
        <v>241</v>
      </c>
      <c r="D24" s="887">
        <v>83</v>
      </c>
      <c r="E24" s="888">
        <v>52</v>
      </c>
      <c r="F24" s="887">
        <v>50</v>
      </c>
      <c r="G24" s="888">
        <v>6</v>
      </c>
      <c r="H24" s="887">
        <v>18</v>
      </c>
      <c r="I24" s="888">
        <v>1</v>
      </c>
      <c r="J24" s="887">
        <v>2</v>
      </c>
      <c r="K24" s="921">
        <v>56</v>
      </c>
      <c r="L24" s="887">
        <v>4</v>
      </c>
      <c r="M24" s="921">
        <v>3</v>
      </c>
      <c r="N24" s="922">
        <v>1</v>
      </c>
    </row>
    <row r="25" spans="1:14" ht="21" customHeight="1" thickBot="1">
      <c r="A25" s="431" t="s">
        <v>20</v>
      </c>
      <c r="B25" s="920">
        <v>1740</v>
      </c>
      <c r="C25" s="888">
        <v>895</v>
      </c>
      <c r="D25" s="887">
        <v>333</v>
      </c>
      <c r="E25" s="888">
        <v>87</v>
      </c>
      <c r="F25" s="887">
        <v>23</v>
      </c>
      <c r="G25" s="888">
        <v>23</v>
      </c>
      <c r="H25" s="887">
        <v>33</v>
      </c>
      <c r="I25" s="888">
        <v>45</v>
      </c>
      <c r="J25" s="887">
        <v>25</v>
      </c>
      <c r="K25" s="921">
        <v>251</v>
      </c>
      <c r="L25" s="887">
        <v>5</v>
      </c>
      <c r="M25" s="921">
        <v>17</v>
      </c>
      <c r="N25" s="922">
        <v>3</v>
      </c>
    </row>
    <row r="26" spans="1:14" ht="21" customHeight="1" thickBot="1">
      <c r="A26" s="431" t="s">
        <v>21</v>
      </c>
      <c r="B26" s="920">
        <v>302</v>
      </c>
      <c r="C26" s="888">
        <v>163</v>
      </c>
      <c r="D26" s="887">
        <v>41</v>
      </c>
      <c r="E26" s="888">
        <v>23</v>
      </c>
      <c r="F26" s="887">
        <v>21</v>
      </c>
      <c r="G26" s="888">
        <v>2</v>
      </c>
      <c r="H26" s="887">
        <v>1</v>
      </c>
      <c r="I26" s="888">
        <v>6</v>
      </c>
      <c r="J26" s="887">
        <v>0</v>
      </c>
      <c r="K26" s="921">
        <v>43</v>
      </c>
      <c r="L26" s="887">
        <v>1</v>
      </c>
      <c r="M26" s="921">
        <v>1</v>
      </c>
      <c r="N26" s="922">
        <v>0</v>
      </c>
    </row>
    <row r="27" spans="1:14" ht="21" customHeight="1" thickBot="1">
      <c r="A27" s="431" t="s">
        <v>22</v>
      </c>
      <c r="B27" s="920">
        <v>366</v>
      </c>
      <c r="C27" s="888">
        <v>156</v>
      </c>
      <c r="D27" s="887">
        <v>53</v>
      </c>
      <c r="E27" s="888">
        <v>36</v>
      </c>
      <c r="F27" s="887">
        <v>32</v>
      </c>
      <c r="G27" s="888">
        <v>5</v>
      </c>
      <c r="H27" s="887">
        <v>10</v>
      </c>
      <c r="I27" s="888">
        <v>10</v>
      </c>
      <c r="J27" s="887">
        <v>2</v>
      </c>
      <c r="K27" s="921">
        <v>50</v>
      </c>
      <c r="L27" s="887">
        <v>2</v>
      </c>
      <c r="M27" s="921">
        <v>7</v>
      </c>
      <c r="N27" s="922">
        <v>3</v>
      </c>
    </row>
    <row r="28" spans="1:14" ht="21" customHeight="1" thickBot="1">
      <c r="A28" s="431" t="s">
        <v>477</v>
      </c>
      <c r="B28" s="920">
        <v>165</v>
      </c>
      <c r="C28" s="888">
        <v>78</v>
      </c>
      <c r="D28" s="887">
        <v>24</v>
      </c>
      <c r="E28" s="888">
        <v>12</v>
      </c>
      <c r="F28" s="887">
        <v>9</v>
      </c>
      <c r="G28" s="888">
        <v>2</v>
      </c>
      <c r="H28" s="887">
        <v>4</v>
      </c>
      <c r="I28" s="888">
        <v>3</v>
      </c>
      <c r="J28" s="887">
        <v>2</v>
      </c>
      <c r="K28" s="921">
        <v>27</v>
      </c>
      <c r="L28" s="887">
        <v>1</v>
      </c>
      <c r="M28" s="921">
        <v>2</v>
      </c>
      <c r="N28" s="922">
        <v>1</v>
      </c>
    </row>
    <row r="29" spans="1:14" ht="21" customHeight="1" thickBot="1">
      <c r="A29" s="431" t="s">
        <v>222</v>
      </c>
      <c r="B29" s="920">
        <v>401</v>
      </c>
      <c r="C29" s="888">
        <v>172</v>
      </c>
      <c r="D29" s="887">
        <v>57</v>
      </c>
      <c r="E29" s="888">
        <v>31</v>
      </c>
      <c r="F29" s="887">
        <v>54</v>
      </c>
      <c r="G29" s="888">
        <v>6</v>
      </c>
      <c r="H29" s="887">
        <v>13</v>
      </c>
      <c r="I29" s="888">
        <v>10</v>
      </c>
      <c r="J29" s="887">
        <v>0</v>
      </c>
      <c r="K29" s="921">
        <v>52</v>
      </c>
      <c r="L29" s="887">
        <v>2</v>
      </c>
      <c r="M29" s="921">
        <v>3</v>
      </c>
      <c r="N29" s="922">
        <v>1</v>
      </c>
    </row>
    <row r="30" spans="1:14" ht="21" customHeight="1" thickBot="1">
      <c r="A30" s="431" t="s">
        <v>223</v>
      </c>
      <c r="B30" s="920">
        <v>780</v>
      </c>
      <c r="C30" s="888">
        <v>379</v>
      </c>
      <c r="D30" s="887">
        <v>125</v>
      </c>
      <c r="E30" s="888">
        <v>70</v>
      </c>
      <c r="F30" s="887">
        <v>57</v>
      </c>
      <c r="G30" s="888">
        <v>9</v>
      </c>
      <c r="H30" s="887">
        <v>17</v>
      </c>
      <c r="I30" s="888">
        <v>27</v>
      </c>
      <c r="J30" s="887">
        <v>7</v>
      </c>
      <c r="K30" s="921">
        <v>80</v>
      </c>
      <c r="L30" s="887">
        <v>3</v>
      </c>
      <c r="M30" s="921">
        <v>4</v>
      </c>
      <c r="N30" s="922">
        <v>2</v>
      </c>
    </row>
    <row r="31" spans="1:14" ht="21" customHeight="1" thickBot="1">
      <c r="A31" s="431" t="s">
        <v>224</v>
      </c>
      <c r="B31" s="920">
        <v>671</v>
      </c>
      <c r="C31" s="888">
        <v>342</v>
      </c>
      <c r="D31" s="887">
        <v>90</v>
      </c>
      <c r="E31" s="888">
        <v>61</v>
      </c>
      <c r="F31" s="887">
        <v>50</v>
      </c>
      <c r="G31" s="888">
        <v>5</v>
      </c>
      <c r="H31" s="887">
        <v>17</v>
      </c>
      <c r="I31" s="888">
        <v>13</v>
      </c>
      <c r="J31" s="887">
        <v>2</v>
      </c>
      <c r="K31" s="921">
        <v>80</v>
      </c>
      <c r="L31" s="887">
        <v>4</v>
      </c>
      <c r="M31" s="921">
        <v>5</v>
      </c>
      <c r="N31" s="922">
        <v>2</v>
      </c>
    </row>
    <row r="32" spans="1:14" ht="21" customHeight="1" thickBot="1">
      <c r="A32" s="431" t="s">
        <v>480</v>
      </c>
      <c r="B32" s="920">
        <v>264</v>
      </c>
      <c r="C32" s="888">
        <v>103</v>
      </c>
      <c r="D32" s="887">
        <v>39</v>
      </c>
      <c r="E32" s="888">
        <v>33</v>
      </c>
      <c r="F32" s="887">
        <v>28</v>
      </c>
      <c r="G32" s="888">
        <v>3</v>
      </c>
      <c r="H32" s="887">
        <v>6</v>
      </c>
      <c r="I32" s="888">
        <v>4</v>
      </c>
      <c r="J32" s="887">
        <v>0</v>
      </c>
      <c r="K32" s="921">
        <v>44</v>
      </c>
      <c r="L32" s="887">
        <v>0</v>
      </c>
      <c r="M32" s="921">
        <v>4</v>
      </c>
      <c r="N32" s="922">
        <v>0</v>
      </c>
    </row>
    <row r="33" spans="1:15" ht="21" customHeight="1" thickBot="1">
      <c r="A33" s="431" t="s">
        <v>7</v>
      </c>
      <c r="B33" s="920">
        <v>682</v>
      </c>
      <c r="C33" s="888">
        <v>278</v>
      </c>
      <c r="D33" s="887">
        <v>112</v>
      </c>
      <c r="E33" s="888">
        <v>71</v>
      </c>
      <c r="F33" s="887">
        <v>62</v>
      </c>
      <c r="G33" s="888">
        <v>5</v>
      </c>
      <c r="H33" s="887">
        <v>17</v>
      </c>
      <c r="I33" s="888">
        <v>13</v>
      </c>
      <c r="J33" s="887">
        <v>1</v>
      </c>
      <c r="K33" s="921">
        <v>108</v>
      </c>
      <c r="L33" s="887">
        <v>4</v>
      </c>
      <c r="M33" s="921">
        <v>9</v>
      </c>
      <c r="N33" s="922">
        <v>2</v>
      </c>
    </row>
    <row r="34" spans="1:15" ht="21" customHeight="1" thickBot="1">
      <c r="A34" s="431" t="s">
        <v>23</v>
      </c>
      <c r="B34" s="920">
        <v>951</v>
      </c>
      <c r="C34" s="888">
        <v>404</v>
      </c>
      <c r="D34" s="887">
        <v>148</v>
      </c>
      <c r="E34" s="888">
        <v>90</v>
      </c>
      <c r="F34" s="887">
        <v>76</v>
      </c>
      <c r="G34" s="888">
        <v>7</v>
      </c>
      <c r="H34" s="887">
        <v>25</v>
      </c>
      <c r="I34" s="888">
        <v>23</v>
      </c>
      <c r="J34" s="887">
        <v>4</v>
      </c>
      <c r="K34" s="921">
        <v>145</v>
      </c>
      <c r="L34" s="887">
        <v>6</v>
      </c>
      <c r="M34" s="921">
        <v>20</v>
      </c>
      <c r="N34" s="922">
        <v>3</v>
      </c>
    </row>
    <row r="35" spans="1:15" ht="21" customHeight="1" thickBot="1">
      <c r="A35" s="431" t="s">
        <v>24</v>
      </c>
      <c r="B35" s="920">
        <v>455</v>
      </c>
      <c r="C35" s="888">
        <v>199</v>
      </c>
      <c r="D35" s="887">
        <v>69</v>
      </c>
      <c r="E35" s="888">
        <v>45</v>
      </c>
      <c r="F35" s="887">
        <v>42</v>
      </c>
      <c r="G35" s="888">
        <v>8</v>
      </c>
      <c r="H35" s="887">
        <v>18</v>
      </c>
      <c r="I35" s="888">
        <v>1</v>
      </c>
      <c r="J35" s="887">
        <v>0</v>
      </c>
      <c r="K35" s="921">
        <v>59</v>
      </c>
      <c r="L35" s="887">
        <v>4</v>
      </c>
      <c r="M35" s="921">
        <v>9</v>
      </c>
      <c r="N35" s="922">
        <v>1</v>
      </c>
    </row>
    <row r="36" spans="1:15" ht="21" customHeight="1" thickBot="1">
      <c r="A36" s="431" t="s">
        <v>25</v>
      </c>
      <c r="B36" s="920">
        <v>1324</v>
      </c>
      <c r="C36" s="888">
        <v>556</v>
      </c>
      <c r="D36" s="887">
        <v>209</v>
      </c>
      <c r="E36" s="888">
        <v>128</v>
      </c>
      <c r="F36" s="887">
        <v>107</v>
      </c>
      <c r="G36" s="888">
        <v>14</v>
      </c>
      <c r="H36" s="887">
        <v>30</v>
      </c>
      <c r="I36" s="888">
        <v>24</v>
      </c>
      <c r="J36" s="887">
        <v>3</v>
      </c>
      <c r="K36" s="921">
        <v>226</v>
      </c>
      <c r="L36" s="887">
        <v>10</v>
      </c>
      <c r="M36" s="921">
        <v>15</v>
      </c>
      <c r="N36" s="922">
        <v>2</v>
      </c>
    </row>
    <row r="37" spans="1:15" ht="21" customHeight="1" thickBot="1">
      <c r="A37" s="431" t="s">
        <v>226</v>
      </c>
      <c r="B37" s="920">
        <v>475</v>
      </c>
      <c r="C37" s="888">
        <v>170</v>
      </c>
      <c r="D37" s="887">
        <v>80</v>
      </c>
      <c r="E37" s="888">
        <v>53</v>
      </c>
      <c r="F37" s="887">
        <v>42</v>
      </c>
      <c r="G37" s="888">
        <v>10</v>
      </c>
      <c r="H37" s="887">
        <v>14</v>
      </c>
      <c r="I37" s="888">
        <v>23</v>
      </c>
      <c r="J37" s="887">
        <v>13</v>
      </c>
      <c r="K37" s="921">
        <v>57</v>
      </c>
      <c r="L37" s="887">
        <v>3</v>
      </c>
      <c r="M37" s="921">
        <v>8</v>
      </c>
      <c r="N37" s="922">
        <v>2</v>
      </c>
    </row>
    <row r="38" spans="1:15" ht="21" customHeight="1" thickBot="1">
      <c r="A38" s="431" t="s">
        <v>26</v>
      </c>
      <c r="B38" s="920">
        <v>333</v>
      </c>
      <c r="C38" s="888">
        <v>141</v>
      </c>
      <c r="D38" s="887">
        <v>64</v>
      </c>
      <c r="E38" s="888">
        <v>28</v>
      </c>
      <c r="F38" s="887">
        <v>24</v>
      </c>
      <c r="G38" s="888">
        <v>6</v>
      </c>
      <c r="H38" s="887">
        <v>13</v>
      </c>
      <c r="I38" s="888">
        <v>15</v>
      </c>
      <c r="J38" s="887">
        <v>2</v>
      </c>
      <c r="K38" s="921">
        <v>34</v>
      </c>
      <c r="L38" s="887">
        <v>2</v>
      </c>
      <c r="M38" s="921">
        <v>3</v>
      </c>
      <c r="N38" s="922">
        <v>1</v>
      </c>
    </row>
    <row r="39" spans="1:15" ht="21" customHeight="1" thickBot="1">
      <c r="A39" s="431" t="s">
        <v>27</v>
      </c>
      <c r="B39" s="920">
        <v>493</v>
      </c>
      <c r="C39" s="888">
        <v>256</v>
      </c>
      <c r="D39" s="887">
        <v>83</v>
      </c>
      <c r="E39" s="888">
        <v>20</v>
      </c>
      <c r="F39" s="887">
        <v>31</v>
      </c>
      <c r="G39" s="888">
        <v>7</v>
      </c>
      <c r="H39" s="887">
        <v>14</v>
      </c>
      <c r="I39" s="888">
        <v>9</v>
      </c>
      <c r="J39" s="887">
        <v>1</v>
      </c>
      <c r="K39" s="921">
        <v>59</v>
      </c>
      <c r="L39" s="887">
        <v>5</v>
      </c>
      <c r="M39" s="921">
        <v>7</v>
      </c>
      <c r="N39" s="922">
        <v>1</v>
      </c>
    </row>
    <row r="40" spans="1:15" ht="21" customHeight="1" thickBot="1">
      <c r="A40" s="431" t="s">
        <v>12</v>
      </c>
      <c r="B40" s="920">
        <v>498</v>
      </c>
      <c r="C40" s="888">
        <v>215</v>
      </c>
      <c r="D40" s="887">
        <v>84</v>
      </c>
      <c r="E40" s="888">
        <v>45</v>
      </c>
      <c r="F40" s="887">
        <v>36</v>
      </c>
      <c r="G40" s="888">
        <v>8</v>
      </c>
      <c r="H40" s="887">
        <v>14</v>
      </c>
      <c r="I40" s="888">
        <v>14</v>
      </c>
      <c r="J40" s="887">
        <v>2</v>
      </c>
      <c r="K40" s="921">
        <v>71</v>
      </c>
      <c r="L40" s="887">
        <v>3</v>
      </c>
      <c r="M40" s="921">
        <v>5</v>
      </c>
      <c r="N40" s="922">
        <v>1</v>
      </c>
    </row>
    <row r="41" spans="1:15" ht="24.75" customHeight="1">
      <c r="A41" s="923" t="s">
        <v>1514</v>
      </c>
      <c r="B41" s="923"/>
      <c r="C41" s="923"/>
      <c r="D41" s="923"/>
      <c r="E41" s="923"/>
      <c r="F41" s="923"/>
      <c r="G41" s="923"/>
      <c r="H41" s="923"/>
      <c r="I41" s="923"/>
      <c r="J41" s="923"/>
      <c r="K41" s="923"/>
      <c r="L41" s="923"/>
      <c r="M41" s="923"/>
      <c r="N41" s="923"/>
    </row>
    <row r="42" spans="1:15" ht="21" customHeight="1">
      <c r="A42" s="924" t="s">
        <v>1515</v>
      </c>
      <c r="B42" s="925"/>
      <c r="C42" s="925"/>
      <c r="D42" s="925"/>
      <c r="E42" s="925"/>
      <c r="F42" s="925"/>
      <c r="G42" s="925"/>
      <c r="H42" s="925"/>
      <c r="I42" s="925"/>
      <c r="J42" s="925"/>
      <c r="K42" s="925"/>
      <c r="L42" s="925"/>
      <c r="M42" s="925"/>
      <c r="N42" s="925"/>
    </row>
    <row r="43" spans="1:15">
      <c r="A43" s="926"/>
    </row>
    <row r="47" spans="1:15">
      <c r="A47" s="928"/>
      <c r="B47" s="929"/>
      <c r="C47" s="929"/>
      <c r="D47" s="929"/>
      <c r="E47" s="929"/>
      <c r="F47" s="929"/>
      <c r="G47" s="929"/>
      <c r="H47" s="929"/>
      <c r="I47" s="929"/>
      <c r="J47" s="929"/>
      <c r="K47" s="929"/>
      <c r="L47" s="929"/>
      <c r="M47" s="929"/>
      <c r="N47" s="929"/>
      <c r="O47" s="929"/>
    </row>
  </sheetData>
  <mergeCells count="7">
    <mergeCell ref="A42:N42"/>
    <mergeCell ref="A1:N1"/>
    <mergeCell ref="E3:F3"/>
    <mergeCell ref="E4:F4"/>
    <mergeCell ref="E5:F5"/>
    <mergeCell ref="E6:F6"/>
    <mergeCell ref="A41:N41"/>
  </mergeCells>
  <printOptions horizontalCentered="1" verticalCentered="1"/>
  <pageMargins left="0.19685039370078741" right="0.59055118110236227" top="0.78740157480314965" bottom="0.39370078740157483" header="0.51181102362204722" footer="0.27559055118110237"/>
  <pageSetup paperSize="9" scale="8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B67B-4D58-4AB1-A0CB-19D7D822D46F}">
  <sheetPr>
    <tabColor rgb="FF339933"/>
  </sheetPr>
  <dimension ref="A1:I41"/>
  <sheetViews>
    <sheetView rightToLeft="1" view="pageBreakPreview" zoomScaleSheetLayoutView="100" workbookViewId="0">
      <selection sqref="A1:E1"/>
    </sheetView>
  </sheetViews>
  <sheetFormatPr defaultColWidth="14.7109375" defaultRowHeight="18" customHeight="1"/>
  <cols>
    <col min="1" max="1" width="24.42578125" style="691" customWidth="1"/>
    <col min="2" max="2" width="23.28515625" style="786" customWidth="1"/>
    <col min="3" max="3" width="23.28515625" style="785" customWidth="1"/>
    <col min="4" max="5" width="23.28515625" style="786" customWidth="1"/>
    <col min="6" max="16384" width="14.7109375" style="691"/>
  </cols>
  <sheetData>
    <row r="1" spans="1:9" ht="42" customHeight="1" thickBot="1">
      <c r="A1" s="930" t="s">
        <v>1538</v>
      </c>
      <c r="B1" s="931"/>
      <c r="C1" s="931"/>
      <c r="D1" s="931"/>
      <c r="E1" s="931"/>
    </row>
    <row r="2" spans="1:9" ht="48" customHeight="1" thickBot="1">
      <c r="A2" s="689" t="s">
        <v>461</v>
      </c>
      <c r="B2" s="756" t="s">
        <v>1499</v>
      </c>
      <c r="C2" s="932" t="s">
        <v>1076</v>
      </c>
      <c r="D2" s="933" t="s">
        <v>1516</v>
      </c>
      <c r="E2" s="689" t="s">
        <v>1500</v>
      </c>
    </row>
    <row r="3" spans="1:9" ht="21" customHeight="1">
      <c r="A3" s="423">
        <v>1395</v>
      </c>
      <c r="B3" s="910">
        <v>51368996</v>
      </c>
      <c r="C3" s="910">
        <v>20992836</v>
      </c>
      <c r="D3" s="910">
        <v>28371249</v>
      </c>
      <c r="E3" s="910">
        <v>2004911</v>
      </c>
    </row>
    <row r="4" spans="1:9" ht="21" customHeight="1">
      <c r="A4" s="423">
        <v>1396</v>
      </c>
      <c r="B4" s="910">
        <v>51354382</v>
      </c>
      <c r="C4" s="910">
        <v>20302951</v>
      </c>
      <c r="D4" s="910">
        <v>29154631</v>
      </c>
      <c r="E4" s="910">
        <v>1896800</v>
      </c>
    </row>
    <row r="5" spans="1:9" ht="21" customHeight="1">
      <c r="A5" s="423">
        <v>1397</v>
      </c>
      <c r="B5" s="910">
        <v>67836172</v>
      </c>
      <c r="C5" s="910">
        <v>38027596</v>
      </c>
      <c r="D5" s="910">
        <v>28014325</v>
      </c>
      <c r="E5" s="910">
        <v>1794251</v>
      </c>
      <c r="G5" s="934"/>
    </row>
    <row r="6" spans="1:9" ht="21" customHeight="1">
      <c r="A6" s="423">
        <v>1398</v>
      </c>
      <c r="B6" s="910">
        <v>68235952</v>
      </c>
      <c r="C6" s="910">
        <v>39089294</v>
      </c>
      <c r="D6" s="910">
        <v>27537327</v>
      </c>
      <c r="E6" s="910">
        <v>1609331</v>
      </c>
    </row>
    <row r="7" spans="1:9" ht="21" customHeight="1">
      <c r="A7" s="423">
        <v>1399</v>
      </c>
      <c r="B7" s="423">
        <v>61988444</v>
      </c>
      <c r="C7" s="423">
        <v>38103583</v>
      </c>
      <c r="D7" s="423">
        <v>22706335</v>
      </c>
      <c r="E7" s="423">
        <v>1178526</v>
      </c>
      <c r="G7" s="935"/>
      <c r="H7" s="935"/>
      <c r="I7" s="935"/>
    </row>
    <row r="8" spans="1:9" ht="21" customHeight="1">
      <c r="A8" s="936">
        <v>1400</v>
      </c>
      <c r="B8" s="937">
        <f>C8+D8+E8</f>
        <v>69531817</v>
      </c>
      <c r="C8" s="937">
        <f>SUM(C9:C41)</f>
        <v>42000442</v>
      </c>
      <c r="D8" s="937">
        <f>SUM(D9:D41)</f>
        <v>26314511</v>
      </c>
      <c r="E8" s="937">
        <f>SUM(E9:E41)</f>
        <v>1216864</v>
      </c>
      <c r="G8" s="935"/>
      <c r="H8" s="935"/>
      <c r="I8" s="935"/>
    </row>
    <row r="9" spans="1:9" ht="21" customHeight="1" thickBot="1">
      <c r="A9" s="629" t="s">
        <v>261</v>
      </c>
      <c r="B9" s="782">
        <f t="shared" ref="B9:B40" si="0">C9+D9+E9</f>
        <v>3295490</v>
      </c>
      <c r="C9" s="888">
        <v>1242476</v>
      </c>
      <c r="D9" s="887">
        <v>1947851</v>
      </c>
      <c r="E9" s="921">
        <v>105163</v>
      </c>
    </row>
    <row r="10" spans="1:9" ht="21" customHeight="1" thickBot="1">
      <c r="A10" s="431" t="s">
        <v>262</v>
      </c>
      <c r="B10" s="693">
        <f t="shared" si="0"/>
        <v>1653296</v>
      </c>
      <c r="C10" s="888">
        <v>469748</v>
      </c>
      <c r="D10" s="887">
        <v>1144683</v>
      </c>
      <c r="E10" s="921">
        <v>38865</v>
      </c>
    </row>
    <row r="11" spans="1:9" ht="21" customHeight="1" thickBot="1">
      <c r="A11" s="431" t="s">
        <v>13</v>
      </c>
      <c r="B11" s="693">
        <f t="shared" si="0"/>
        <v>1281434</v>
      </c>
      <c r="C11" s="888">
        <v>318074</v>
      </c>
      <c r="D11" s="887">
        <v>894532</v>
      </c>
      <c r="E11" s="921">
        <v>68828</v>
      </c>
    </row>
    <row r="12" spans="1:9" ht="21" customHeight="1" thickBot="1">
      <c r="A12" s="431" t="s">
        <v>14</v>
      </c>
      <c r="B12" s="693">
        <f t="shared" si="0"/>
        <v>5396493</v>
      </c>
      <c r="C12" s="888">
        <v>2573567</v>
      </c>
      <c r="D12" s="887">
        <v>2657686</v>
      </c>
      <c r="E12" s="921">
        <v>165240</v>
      </c>
    </row>
    <row r="13" spans="1:9" ht="21" customHeight="1" thickBot="1">
      <c r="A13" s="431" t="s">
        <v>33</v>
      </c>
      <c r="B13" s="693">
        <f t="shared" si="0"/>
        <v>1320664</v>
      </c>
      <c r="C13" s="888">
        <v>919984</v>
      </c>
      <c r="D13" s="887">
        <v>374828</v>
      </c>
      <c r="E13" s="921">
        <v>25852</v>
      </c>
    </row>
    <row r="14" spans="1:9" ht="21" customHeight="1" thickBot="1">
      <c r="A14" s="431" t="s">
        <v>15</v>
      </c>
      <c r="B14" s="693">
        <f t="shared" si="0"/>
        <v>456949</v>
      </c>
      <c r="C14" s="888">
        <v>138629</v>
      </c>
      <c r="D14" s="887">
        <v>309803</v>
      </c>
      <c r="E14" s="921">
        <v>8517</v>
      </c>
    </row>
    <row r="15" spans="1:9" ht="21" customHeight="1" thickBot="1">
      <c r="A15" s="431" t="s">
        <v>16</v>
      </c>
      <c r="B15" s="693">
        <f t="shared" si="0"/>
        <v>732765</v>
      </c>
      <c r="C15" s="888">
        <v>389433</v>
      </c>
      <c r="D15" s="887">
        <v>340381</v>
      </c>
      <c r="E15" s="921">
        <v>2951</v>
      </c>
    </row>
    <row r="16" spans="1:9" ht="21" customHeight="1" thickBot="1">
      <c r="A16" s="431" t="s">
        <v>491</v>
      </c>
      <c r="B16" s="693">
        <f t="shared" si="0"/>
        <v>5473709</v>
      </c>
      <c r="C16" s="888">
        <v>3890539</v>
      </c>
      <c r="D16" s="887">
        <v>1537745</v>
      </c>
      <c r="E16" s="921">
        <v>45425</v>
      </c>
    </row>
    <row r="17" spans="1:5" ht="21" customHeight="1" thickBot="1">
      <c r="A17" s="640" t="s">
        <v>474</v>
      </c>
      <c r="B17" s="693">
        <f t="shared" si="0"/>
        <v>904559</v>
      </c>
      <c r="C17" s="888">
        <v>373370</v>
      </c>
      <c r="D17" s="887">
        <v>522813</v>
      </c>
      <c r="E17" s="921">
        <v>8376</v>
      </c>
    </row>
    <row r="18" spans="1:5" ht="21" customHeight="1" thickBot="1">
      <c r="A18" s="431" t="s">
        <v>31</v>
      </c>
      <c r="B18" s="693">
        <f t="shared" si="0"/>
        <v>411760</v>
      </c>
      <c r="C18" s="888">
        <v>127302</v>
      </c>
      <c r="D18" s="887">
        <v>283806</v>
      </c>
      <c r="E18" s="921">
        <v>652</v>
      </c>
    </row>
    <row r="19" spans="1:5" ht="21" customHeight="1" thickBot="1">
      <c r="A19" s="431" t="s">
        <v>30</v>
      </c>
      <c r="B19" s="693">
        <f t="shared" si="0"/>
        <v>3933027</v>
      </c>
      <c r="C19" s="888">
        <v>1551452</v>
      </c>
      <c r="D19" s="887">
        <v>2352188</v>
      </c>
      <c r="E19" s="921">
        <v>29387</v>
      </c>
    </row>
    <row r="20" spans="1:5" ht="21" customHeight="1" thickBot="1">
      <c r="A20" s="431" t="s">
        <v>29</v>
      </c>
      <c r="B20" s="693">
        <f t="shared" si="0"/>
        <v>392980</v>
      </c>
      <c r="C20" s="888">
        <v>129810</v>
      </c>
      <c r="D20" s="887">
        <v>252999</v>
      </c>
      <c r="E20" s="921">
        <v>10171</v>
      </c>
    </row>
    <row r="21" spans="1:5" ht="21" customHeight="1" thickBot="1">
      <c r="A21" s="431" t="s">
        <v>17</v>
      </c>
      <c r="B21" s="693">
        <f t="shared" si="0"/>
        <v>2883863</v>
      </c>
      <c r="C21" s="888">
        <v>1923533</v>
      </c>
      <c r="D21" s="887">
        <v>941111</v>
      </c>
      <c r="E21" s="921">
        <v>19219</v>
      </c>
    </row>
    <row r="22" spans="1:5" ht="21" customHeight="1" thickBot="1">
      <c r="A22" s="431" t="s">
        <v>18</v>
      </c>
      <c r="B22" s="693">
        <f t="shared" si="0"/>
        <v>771084</v>
      </c>
      <c r="C22" s="888">
        <v>224274</v>
      </c>
      <c r="D22" s="887">
        <v>530833</v>
      </c>
      <c r="E22" s="921">
        <v>15977</v>
      </c>
    </row>
    <row r="23" spans="1:5" ht="21" customHeight="1" thickBot="1">
      <c r="A23" s="431" t="s">
        <v>19</v>
      </c>
      <c r="B23" s="693">
        <f t="shared" si="0"/>
        <v>450478</v>
      </c>
      <c r="C23" s="888">
        <v>134919</v>
      </c>
      <c r="D23" s="887">
        <v>291737</v>
      </c>
      <c r="E23" s="921">
        <v>23822</v>
      </c>
    </row>
    <row r="24" spans="1:5" ht="21" customHeight="1" thickBot="1">
      <c r="A24" s="435" t="s">
        <v>475</v>
      </c>
      <c r="B24" s="693">
        <f t="shared" si="0"/>
        <v>405081</v>
      </c>
      <c r="C24" s="888">
        <v>162604</v>
      </c>
      <c r="D24" s="887">
        <v>226539</v>
      </c>
      <c r="E24" s="921">
        <v>15938</v>
      </c>
    </row>
    <row r="25" spans="1:5" ht="21" customHeight="1" thickBot="1">
      <c r="A25" s="431" t="s">
        <v>20</v>
      </c>
      <c r="B25" s="693">
        <f t="shared" si="0"/>
        <v>13795080</v>
      </c>
      <c r="C25" s="888">
        <v>12089918</v>
      </c>
      <c r="D25" s="887">
        <v>1696090</v>
      </c>
      <c r="E25" s="921">
        <v>9072</v>
      </c>
    </row>
    <row r="26" spans="1:5" ht="21" customHeight="1" thickBot="1">
      <c r="A26" s="431" t="s">
        <v>21</v>
      </c>
      <c r="B26" s="693">
        <f t="shared" si="0"/>
        <v>1017498</v>
      </c>
      <c r="C26" s="888">
        <v>463473</v>
      </c>
      <c r="D26" s="887">
        <v>498836</v>
      </c>
      <c r="E26" s="921">
        <v>55189</v>
      </c>
    </row>
    <row r="27" spans="1:5" ht="21" customHeight="1" thickBot="1">
      <c r="A27" s="431" t="s">
        <v>22</v>
      </c>
      <c r="B27" s="693">
        <f t="shared" si="0"/>
        <v>916464</v>
      </c>
      <c r="C27" s="888">
        <v>492357</v>
      </c>
      <c r="D27" s="887">
        <v>414812</v>
      </c>
      <c r="E27" s="921">
        <v>9295</v>
      </c>
    </row>
    <row r="28" spans="1:5" ht="21" customHeight="1" thickBot="1">
      <c r="A28" s="431" t="s">
        <v>477</v>
      </c>
      <c r="B28" s="693">
        <f t="shared" si="0"/>
        <v>666074</v>
      </c>
      <c r="C28" s="888">
        <v>364706</v>
      </c>
      <c r="D28" s="887">
        <v>257224</v>
      </c>
      <c r="E28" s="921">
        <v>44144</v>
      </c>
    </row>
    <row r="29" spans="1:5" ht="21" customHeight="1" thickBot="1">
      <c r="A29" s="431" t="s">
        <v>222</v>
      </c>
      <c r="B29" s="693">
        <f t="shared" si="0"/>
        <v>817677</v>
      </c>
      <c r="C29" s="888">
        <v>169864</v>
      </c>
      <c r="D29" s="887">
        <v>616677</v>
      </c>
      <c r="E29" s="921">
        <v>31136</v>
      </c>
    </row>
    <row r="30" spans="1:5" ht="21" customHeight="1" thickBot="1">
      <c r="A30" s="431" t="s">
        <v>223</v>
      </c>
      <c r="B30" s="693">
        <f t="shared" si="0"/>
        <v>1530411</v>
      </c>
      <c r="C30" s="888">
        <v>538219</v>
      </c>
      <c r="D30" s="887">
        <v>933772</v>
      </c>
      <c r="E30" s="921">
        <v>58420</v>
      </c>
    </row>
    <row r="31" spans="1:5" ht="21" customHeight="1" thickBot="1">
      <c r="A31" s="431" t="s">
        <v>224</v>
      </c>
      <c r="B31" s="693">
        <f t="shared" si="0"/>
        <v>1018658</v>
      </c>
      <c r="C31" s="888">
        <v>414825</v>
      </c>
      <c r="D31" s="887">
        <v>588093</v>
      </c>
      <c r="E31" s="921">
        <v>15740</v>
      </c>
    </row>
    <row r="32" spans="1:5" ht="21" customHeight="1" thickBot="1">
      <c r="A32" s="643" t="s">
        <v>480</v>
      </c>
      <c r="B32" s="693">
        <f t="shared" si="0"/>
        <v>475389</v>
      </c>
      <c r="C32" s="888">
        <v>134238</v>
      </c>
      <c r="D32" s="887">
        <v>323082</v>
      </c>
      <c r="E32" s="921">
        <v>18069</v>
      </c>
    </row>
    <row r="33" spans="1:7" ht="21" customHeight="1" thickBot="1">
      <c r="A33" s="431" t="s">
        <v>7</v>
      </c>
      <c r="B33" s="693">
        <f t="shared" si="0"/>
        <v>1840270</v>
      </c>
      <c r="C33" s="888">
        <v>812438</v>
      </c>
      <c r="D33" s="887">
        <v>1023205</v>
      </c>
      <c r="E33" s="921">
        <v>4627</v>
      </c>
    </row>
    <row r="34" spans="1:7" ht="21" customHeight="1" thickBot="1">
      <c r="A34" s="431" t="s">
        <v>23</v>
      </c>
      <c r="B34" s="693">
        <f t="shared" si="0"/>
        <v>2336775</v>
      </c>
      <c r="C34" s="888">
        <v>1459559</v>
      </c>
      <c r="D34" s="887">
        <v>860217</v>
      </c>
      <c r="E34" s="921">
        <v>16999</v>
      </c>
    </row>
    <row r="35" spans="1:7" ht="21" customHeight="1" thickBot="1">
      <c r="A35" s="431" t="s">
        <v>24</v>
      </c>
      <c r="B35" s="693">
        <f t="shared" si="0"/>
        <v>1050443</v>
      </c>
      <c r="C35" s="888">
        <v>380285</v>
      </c>
      <c r="D35" s="887">
        <v>638494</v>
      </c>
      <c r="E35" s="921">
        <v>31664</v>
      </c>
    </row>
    <row r="36" spans="1:7" ht="21" customHeight="1" thickBot="1">
      <c r="A36" s="431" t="s">
        <v>25</v>
      </c>
      <c r="B36" s="693">
        <f t="shared" si="0"/>
        <v>9684023</v>
      </c>
      <c r="C36" s="888">
        <v>8383922</v>
      </c>
      <c r="D36" s="887">
        <v>1225587</v>
      </c>
      <c r="E36" s="921">
        <v>74514</v>
      </c>
    </row>
    <row r="37" spans="1:7" ht="21" customHeight="1" thickBot="1">
      <c r="A37" s="431" t="s">
        <v>226</v>
      </c>
      <c r="B37" s="693">
        <f t="shared" si="0"/>
        <v>1107487</v>
      </c>
      <c r="C37" s="888">
        <v>492255</v>
      </c>
      <c r="D37" s="887">
        <v>582477</v>
      </c>
      <c r="E37" s="921">
        <v>32755</v>
      </c>
    </row>
    <row r="38" spans="1:7" ht="21" customHeight="1" thickBot="1">
      <c r="A38" s="431" t="s">
        <v>26</v>
      </c>
      <c r="B38" s="693">
        <f t="shared" si="0"/>
        <v>580434</v>
      </c>
      <c r="C38" s="888">
        <v>234536</v>
      </c>
      <c r="D38" s="887">
        <v>336767</v>
      </c>
      <c r="E38" s="921">
        <v>9131</v>
      </c>
    </row>
    <row r="39" spans="1:7" ht="21" customHeight="1" thickBot="1">
      <c r="A39" s="431" t="s">
        <v>27</v>
      </c>
      <c r="B39" s="693">
        <f t="shared" si="0"/>
        <v>1066753</v>
      </c>
      <c r="C39" s="888">
        <v>412633</v>
      </c>
      <c r="D39" s="887">
        <v>645712</v>
      </c>
      <c r="E39" s="921">
        <v>8408</v>
      </c>
    </row>
    <row r="40" spans="1:7" ht="21" customHeight="1" thickBot="1">
      <c r="A40" s="431" t="s">
        <v>12</v>
      </c>
      <c r="B40" s="693">
        <f t="shared" si="0"/>
        <v>1864749</v>
      </c>
      <c r="C40" s="888">
        <v>587500</v>
      </c>
      <c r="D40" s="887">
        <v>1063931</v>
      </c>
      <c r="E40" s="921">
        <v>213318</v>
      </c>
    </row>
    <row r="41" spans="1:7" ht="30" customHeight="1">
      <c r="A41" s="938"/>
      <c r="B41" s="938"/>
      <c r="C41" s="938"/>
      <c r="D41" s="938"/>
      <c r="E41" s="938"/>
      <c r="F41" s="939"/>
      <c r="G41" s="939"/>
    </row>
  </sheetData>
  <mergeCells count="2">
    <mergeCell ref="A1:E1"/>
    <mergeCell ref="A41:E41"/>
  </mergeCells>
  <printOptions horizontalCentered="1" verticalCentered="1"/>
  <pageMargins left="0.10433070899999999" right="0.30118110199999998" top="0.78740157480314998" bottom="0.39370078740157499" header="0.511811023622047" footer="0.31496062992126"/>
  <pageSetup paperSize="9" scale="80" orientation="portrait" r:id="rId1"/>
  <headerFooter alignWithMargins="0">
    <oddFooter>&amp;C&amp;"Nazanin,Bold"&amp;12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C5D9E-FEE7-40E2-96C8-575CBCDBFA08}">
  <sheetPr>
    <tabColor rgb="FF339933"/>
  </sheetPr>
  <dimension ref="A1:D35"/>
  <sheetViews>
    <sheetView rightToLeft="1" view="pageBreakPreview" zoomScaleNormal="100" zoomScaleSheetLayoutView="100" workbookViewId="0">
      <selection sqref="A1:D1"/>
    </sheetView>
  </sheetViews>
  <sheetFormatPr defaultRowHeight="12.75"/>
  <cols>
    <col min="1" max="1" width="23.7109375" style="288" customWidth="1"/>
    <col min="2" max="2" width="17.7109375" style="288" customWidth="1"/>
    <col min="3" max="3" width="24.5703125" style="288" customWidth="1"/>
    <col min="4" max="4" width="19.85546875" style="288" customWidth="1"/>
    <col min="5" max="16384" width="9.140625" style="288"/>
  </cols>
  <sheetData>
    <row r="1" spans="1:4" ht="20.25" thickBot="1">
      <c r="A1" s="930" t="s">
        <v>1517</v>
      </c>
      <c r="B1" s="940"/>
      <c r="C1" s="940"/>
      <c r="D1" s="940"/>
    </row>
    <row r="2" spans="1:4" ht="39">
      <c r="A2" s="941" t="s">
        <v>461</v>
      </c>
      <c r="B2" s="942" t="s">
        <v>1518</v>
      </c>
      <c r="C2" s="943" t="s">
        <v>1519</v>
      </c>
      <c r="D2" s="944" t="s">
        <v>1520</v>
      </c>
    </row>
    <row r="3" spans="1:4" ht="21.75" thickBot="1">
      <c r="A3" s="945">
        <v>1400</v>
      </c>
      <c r="B3" s="946">
        <f>SUM(B4:B35)</f>
        <v>3723293</v>
      </c>
      <c r="C3" s="946">
        <f>SUM(C4:C35)</f>
        <v>137321026.76125702</v>
      </c>
      <c r="D3" s="946">
        <f>C3*1000000/B3</f>
        <v>36881606.352563985</v>
      </c>
    </row>
    <row r="4" spans="1:4" ht="21" customHeight="1" thickBot="1">
      <c r="A4" s="947" t="s">
        <v>261</v>
      </c>
      <c r="B4" s="948">
        <v>171680</v>
      </c>
      <c r="C4" s="949">
        <v>6485265.1653269995</v>
      </c>
      <c r="D4" s="950">
        <f t="shared" ref="D4:D35" si="0">C4*1000000/B4</f>
        <v>37775309.676881403</v>
      </c>
    </row>
    <row r="5" spans="1:4" ht="21" customHeight="1" thickBot="1">
      <c r="A5" s="951" t="s">
        <v>262</v>
      </c>
      <c r="B5" s="948">
        <v>98798</v>
      </c>
      <c r="C5" s="949">
        <v>3603196.6144770002</v>
      </c>
      <c r="D5" s="950">
        <f t="shared" si="0"/>
        <v>36470339.627087593</v>
      </c>
    </row>
    <row r="6" spans="1:4" ht="21" customHeight="1" thickBot="1">
      <c r="A6" s="951" t="s">
        <v>13</v>
      </c>
      <c r="B6" s="948">
        <v>56081</v>
      </c>
      <c r="C6" s="949">
        <v>1743393.4592120002</v>
      </c>
      <c r="D6" s="950">
        <f t="shared" si="0"/>
        <v>31087060.844350141</v>
      </c>
    </row>
    <row r="7" spans="1:4" ht="21" customHeight="1" thickBot="1">
      <c r="A7" s="951" t="s">
        <v>14</v>
      </c>
      <c r="B7" s="948">
        <v>285494</v>
      </c>
      <c r="C7" s="949">
        <v>9538305.1725599989</v>
      </c>
      <c r="D7" s="950">
        <f t="shared" si="0"/>
        <v>33409827.080639165</v>
      </c>
    </row>
    <row r="8" spans="1:4" ht="21" customHeight="1" thickBot="1">
      <c r="A8" s="951" t="s">
        <v>33</v>
      </c>
      <c r="B8" s="948">
        <v>152815</v>
      </c>
      <c r="C8" s="949">
        <v>5688265.2910559997</v>
      </c>
      <c r="D8" s="950">
        <f t="shared" si="0"/>
        <v>37223212.976841278</v>
      </c>
    </row>
    <row r="9" spans="1:4" ht="21" customHeight="1" thickBot="1">
      <c r="A9" s="951" t="s">
        <v>15</v>
      </c>
      <c r="B9" s="948">
        <v>28988</v>
      </c>
      <c r="C9" s="949">
        <v>830340.98138600006</v>
      </c>
      <c r="D9" s="950">
        <f t="shared" si="0"/>
        <v>28644300.447978474</v>
      </c>
    </row>
    <row r="10" spans="1:4" ht="21" customHeight="1" thickBot="1">
      <c r="A10" s="951" t="s">
        <v>16</v>
      </c>
      <c r="B10" s="948">
        <v>35314</v>
      </c>
      <c r="C10" s="949">
        <v>1259300.4749790002</v>
      </c>
      <c r="D10" s="950">
        <f t="shared" si="0"/>
        <v>35660091.60613355</v>
      </c>
    </row>
    <row r="11" spans="1:4" ht="21" customHeight="1" thickBot="1">
      <c r="A11" s="951" t="s">
        <v>491</v>
      </c>
      <c r="B11" s="948">
        <v>817323</v>
      </c>
      <c r="C11" s="949">
        <v>34178868.889357001</v>
      </c>
      <c r="D11" s="950">
        <f t="shared" si="0"/>
        <v>41818068.119160965</v>
      </c>
    </row>
    <row r="12" spans="1:4" ht="21" customHeight="1" thickBot="1">
      <c r="A12" s="952" t="s">
        <v>474</v>
      </c>
      <c r="B12" s="948">
        <v>47873</v>
      </c>
      <c r="C12" s="949">
        <v>1791335.2804139999</v>
      </c>
      <c r="D12" s="950">
        <f t="shared" si="0"/>
        <v>37418488.091700956</v>
      </c>
    </row>
    <row r="13" spans="1:4" ht="21" customHeight="1" thickBot="1">
      <c r="A13" s="951" t="s">
        <v>1521</v>
      </c>
      <c r="B13" s="948">
        <v>33109</v>
      </c>
      <c r="C13" s="949">
        <v>980896.72127400001</v>
      </c>
      <c r="D13" s="950">
        <f t="shared" si="0"/>
        <v>29626286.54667915</v>
      </c>
    </row>
    <row r="14" spans="1:4" ht="21" customHeight="1" thickBot="1">
      <c r="A14" s="951" t="s">
        <v>30</v>
      </c>
      <c r="B14" s="948">
        <v>231834</v>
      </c>
      <c r="C14" s="949">
        <v>7970974.3125</v>
      </c>
      <c r="D14" s="950">
        <f t="shared" si="0"/>
        <v>34382248.990657106</v>
      </c>
    </row>
    <row r="15" spans="1:4" ht="21" customHeight="1" thickBot="1">
      <c r="A15" s="951" t="s">
        <v>29</v>
      </c>
      <c r="B15" s="948">
        <v>22738</v>
      </c>
      <c r="C15" s="949">
        <v>793896.05030099989</v>
      </c>
      <c r="D15" s="950">
        <f t="shared" si="0"/>
        <v>34914946.358562753</v>
      </c>
    </row>
    <row r="16" spans="1:4" ht="21" customHeight="1" thickBot="1">
      <c r="A16" s="951" t="s">
        <v>17</v>
      </c>
      <c r="B16" s="948">
        <v>236926</v>
      </c>
      <c r="C16" s="949">
        <v>9021098.812876001</v>
      </c>
      <c r="D16" s="950">
        <f t="shared" si="0"/>
        <v>38075596.654128298</v>
      </c>
    </row>
    <row r="17" spans="1:4" ht="21" customHeight="1" thickBot="1">
      <c r="A17" s="951" t="s">
        <v>18</v>
      </c>
      <c r="B17" s="948">
        <v>49845</v>
      </c>
      <c r="C17" s="949">
        <v>1837045.6904629997</v>
      </c>
      <c r="D17" s="950">
        <f t="shared" si="0"/>
        <v>36855164.820202626</v>
      </c>
    </row>
    <row r="18" spans="1:4" ht="21" customHeight="1" thickBot="1">
      <c r="A18" s="951" t="s">
        <v>19</v>
      </c>
      <c r="B18" s="948">
        <v>45654</v>
      </c>
      <c r="C18" s="949">
        <v>1752770.663433</v>
      </c>
      <c r="D18" s="950">
        <f t="shared" si="0"/>
        <v>38392488.356617168</v>
      </c>
    </row>
    <row r="19" spans="1:4" ht="21" customHeight="1" thickBot="1">
      <c r="A19" s="953" t="s">
        <v>475</v>
      </c>
      <c r="B19" s="948">
        <v>45595</v>
      </c>
      <c r="C19" s="949">
        <v>1295065.1129949999</v>
      </c>
      <c r="D19" s="950">
        <f t="shared" si="0"/>
        <v>28403665.160543915</v>
      </c>
    </row>
    <row r="20" spans="1:4" ht="21" customHeight="1" thickBot="1">
      <c r="A20" s="951" t="s">
        <v>20</v>
      </c>
      <c r="B20" s="948">
        <v>221527</v>
      </c>
      <c r="C20" s="949">
        <v>8678992.0871890001</v>
      </c>
      <c r="D20" s="950">
        <f t="shared" si="0"/>
        <v>39178032.868178599</v>
      </c>
    </row>
    <row r="21" spans="1:4" ht="21" customHeight="1" thickBot="1">
      <c r="A21" s="951" t="s">
        <v>21</v>
      </c>
      <c r="B21" s="948">
        <v>57444</v>
      </c>
      <c r="C21" s="949">
        <v>2239422.6001929999</v>
      </c>
      <c r="D21" s="950">
        <f t="shared" si="0"/>
        <v>38984447.46523571</v>
      </c>
    </row>
    <row r="22" spans="1:4" ht="21" customHeight="1" thickBot="1">
      <c r="A22" s="951" t="s">
        <v>22</v>
      </c>
      <c r="B22" s="948">
        <v>64052</v>
      </c>
      <c r="C22" s="949">
        <v>2217442.4437620002</v>
      </c>
      <c r="D22" s="950">
        <f t="shared" si="0"/>
        <v>34619409.913226753</v>
      </c>
    </row>
    <row r="23" spans="1:4" ht="21" customHeight="1" thickBot="1">
      <c r="A23" s="951" t="s">
        <v>477</v>
      </c>
      <c r="B23" s="948">
        <v>42239</v>
      </c>
      <c r="C23" s="949">
        <v>1723073.6748319999</v>
      </c>
      <c r="D23" s="950">
        <f t="shared" si="0"/>
        <v>40793429.646345794</v>
      </c>
    </row>
    <row r="24" spans="1:4" ht="21" customHeight="1" thickBot="1">
      <c r="A24" s="951" t="s">
        <v>222</v>
      </c>
      <c r="B24" s="948">
        <v>52931</v>
      </c>
      <c r="C24" s="949">
        <v>1754064.704802</v>
      </c>
      <c r="D24" s="950">
        <f t="shared" si="0"/>
        <v>33138703.308118116</v>
      </c>
    </row>
    <row r="25" spans="1:4" ht="21" customHeight="1" thickBot="1">
      <c r="A25" s="951" t="s">
        <v>223</v>
      </c>
      <c r="B25" s="948">
        <v>129640</v>
      </c>
      <c r="C25" s="949">
        <v>3959323.6105419998</v>
      </c>
      <c r="D25" s="950">
        <f t="shared" si="0"/>
        <v>30540910.294214748</v>
      </c>
    </row>
    <row r="26" spans="1:4" ht="21" customHeight="1" thickBot="1">
      <c r="A26" s="951" t="s">
        <v>224</v>
      </c>
      <c r="B26" s="948">
        <v>62414</v>
      </c>
      <c r="C26" s="949">
        <v>2349802.2918090001</v>
      </c>
      <c r="D26" s="950">
        <f t="shared" si="0"/>
        <v>37648641.199234143</v>
      </c>
    </row>
    <row r="27" spans="1:4" ht="21" customHeight="1" thickBot="1">
      <c r="A27" s="951" t="s">
        <v>480</v>
      </c>
      <c r="B27" s="948">
        <v>27960</v>
      </c>
      <c r="C27" s="949">
        <v>1011293.248504</v>
      </c>
      <c r="D27" s="950">
        <f t="shared" si="0"/>
        <v>36169286.427181691</v>
      </c>
    </row>
    <row r="28" spans="1:4" ht="21" customHeight="1" thickBot="1">
      <c r="A28" s="951" t="s">
        <v>7</v>
      </c>
      <c r="B28" s="948">
        <v>68833</v>
      </c>
      <c r="C28" s="949">
        <v>2344943.7471190002</v>
      </c>
      <c r="D28" s="950">
        <f t="shared" si="0"/>
        <v>34067144.351096131</v>
      </c>
    </row>
    <row r="29" spans="1:4" ht="21" customHeight="1" thickBot="1">
      <c r="A29" s="951" t="s">
        <v>23</v>
      </c>
      <c r="B29" s="948">
        <v>105178</v>
      </c>
      <c r="C29" s="949">
        <v>3658992.5849100002</v>
      </c>
      <c r="D29" s="950">
        <f t="shared" si="0"/>
        <v>34788573.512616709</v>
      </c>
    </row>
    <row r="30" spans="1:4" ht="21" customHeight="1" thickBot="1">
      <c r="A30" s="951" t="s">
        <v>24</v>
      </c>
      <c r="B30" s="948">
        <v>59386</v>
      </c>
      <c r="C30" s="949">
        <v>2034918.4171240001</v>
      </c>
      <c r="D30" s="950">
        <f t="shared" si="0"/>
        <v>34265961.962819524</v>
      </c>
    </row>
    <row r="31" spans="1:4" ht="21" customHeight="1" thickBot="1">
      <c r="A31" s="951" t="s">
        <v>25</v>
      </c>
      <c r="B31" s="948">
        <v>161490</v>
      </c>
      <c r="C31" s="949">
        <v>5849728.6660850001</v>
      </c>
      <c r="D31" s="950">
        <f t="shared" si="0"/>
        <v>36223473.070066258</v>
      </c>
    </row>
    <row r="32" spans="1:4" ht="21" customHeight="1" thickBot="1">
      <c r="A32" s="951" t="s">
        <v>226</v>
      </c>
      <c r="B32" s="948">
        <v>72486</v>
      </c>
      <c r="C32" s="949">
        <v>2447885.4146440001</v>
      </c>
      <c r="D32" s="950">
        <f t="shared" si="0"/>
        <v>33770457.94558949</v>
      </c>
    </row>
    <row r="33" spans="1:4" ht="21" customHeight="1" thickBot="1">
      <c r="A33" s="951" t="s">
        <v>26</v>
      </c>
      <c r="B33" s="948">
        <v>62029</v>
      </c>
      <c r="C33" s="949">
        <v>2076536.1603379999</v>
      </c>
      <c r="D33" s="950">
        <f t="shared" si="0"/>
        <v>33476860.18375276</v>
      </c>
    </row>
    <row r="34" spans="1:4" ht="21" customHeight="1" thickBot="1">
      <c r="A34" s="951" t="s">
        <v>27</v>
      </c>
      <c r="B34" s="948">
        <v>47581</v>
      </c>
      <c r="C34" s="949">
        <v>2082566.9829330002</v>
      </c>
      <c r="D34" s="950">
        <f t="shared" si="0"/>
        <v>43768877.975095108</v>
      </c>
    </row>
    <row r="35" spans="1:4" ht="21" customHeight="1" thickBot="1">
      <c r="A35" s="951" t="s">
        <v>12</v>
      </c>
      <c r="B35" s="954">
        <v>128036</v>
      </c>
      <c r="C35" s="949">
        <v>4122021.4338609995</v>
      </c>
      <c r="D35" s="955">
        <f t="shared" si="0"/>
        <v>32194237.822651438</v>
      </c>
    </row>
  </sheetData>
  <mergeCells count="1">
    <mergeCell ref="A1:D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986A8-C88D-41C8-8F38-747778AA25A2}">
  <sheetPr>
    <tabColor rgb="FF339933"/>
  </sheetPr>
  <dimension ref="A1:D35"/>
  <sheetViews>
    <sheetView rightToLeft="1" view="pageBreakPreview" zoomScaleNormal="100" zoomScaleSheetLayoutView="100" workbookViewId="0">
      <selection sqref="A1:D1"/>
    </sheetView>
  </sheetViews>
  <sheetFormatPr defaultRowHeight="12.75"/>
  <cols>
    <col min="1" max="1" width="27" style="288" customWidth="1"/>
    <col min="2" max="2" width="21" style="288" customWidth="1"/>
    <col min="3" max="3" width="19.42578125" style="288" customWidth="1"/>
    <col min="4" max="4" width="19.85546875" style="288" customWidth="1"/>
    <col min="5" max="16384" width="9.140625" style="288"/>
  </cols>
  <sheetData>
    <row r="1" spans="1:4" ht="21.75" thickBot="1">
      <c r="A1" s="930" t="s">
        <v>1522</v>
      </c>
      <c r="B1" s="931"/>
      <c r="C1" s="931"/>
      <c r="D1" s="931"/>
    </row>
    <row r="2" spans="1:4" ht="39.75" thickBot="1">
      <c r="A2" s="956" t="s">
        <v>461</v>
      </c>
      <c r="B2" s="957" t="s">
        <v>1523</v>
      </c>
      <c r="C2" s="958" t="s">
        <v>1524</v>
      </c>
      <c r="D2" s="957" t="s">
        <v>1525</v>
      </c>
    </row>
    <row r="3" spans="1:4" ht="21.75" thickBot="1">
      <c r="A3" s="423">
        <v>1400</v>
      </c>
      <c r="B3" s="959">
        <f>SUM(B4:B36)</f>
        <v>313188301</v>
      </c>
      <c r="C3" s="959">
        <f>SUM(C4:C36)</f>
        <v>155768738.48322794</v>
      </c>
      <c r="D3" s="959">
        <f>C3/B3*1000000</f>
        <v>497364.48643152841</v>
      </c>
    </row>
    <row r="4" spans="1:4" ht="21" customHeight="1" thickBot="1">
      <c r="A4" s="960" t="s">
        <v>261</v>
      </c>
      <c r="B4" s="961">
        <v>16013412</v>
      </c>
      <c r="C4" s="962">
        <v>7733968.1471480001</v>
      </c>
      <c r="D4" s="961">
        <f>C4/B4*1000000</f>
        <v>482968.161135678</v>
      </c>
    </row>
    <row r="5" spans="1:4" ht="21" customHeight="1" thickBot="1">
      <c r="A5" s="963" t="s">
        <v>262</v>
      </c>
      <c r="B5" s="961">
        <v>8801772</v>
      </c>
      <c r="C5" s="962">
        <v>3806589.3943299996</v>
      </c>
      <c r="D5" s="964">
        <f>C5/B5*1000000</f>
        <v>432479.89090492227</v>
      </c>
    </row>
    <row r="6" spans="1:4" ht="21" customHeight="1" thickBot="1">
      <c r="A6" s="963" t="s">
        <v>13</v>
      </c>
      <c r="B6" s="961">
        <v>5405966</v>
      </c>
      <c r="C6" s="962">
        <v>2196544.2812799998</v>
      </c>
      <c r="D6" s="964">
        <f t="shared" ref="D6:D34" si="0">C6/B6*1000000</f>
        <v>406318.5527396953</v>
      </c>
    </row>
    <row r="7" spans="1:4" ht="21" customHeight="1" thickBot="1">
      <c r="A7" s="963" t="s">
        <v>14</v>
      </c>
      <c r="B7" s="961">
        <v>25725320</v>
      </c>
      <c r="C7" s="962">
        <v>11254589.627866</v>
      </c>
      <c r="D7" s="964">
        <f t="shared" si="0"/>
        <v>437490.75338483637</v>
      </c>
    </row>
    <row r="8" spans="1:4" ht="21" customHeight="1" thickBot="1">
      <c r="A8" s="963" t="s">
        <v>33</v>
      </c>
      <c r="B8" s="961">
        <v>11270621</v>
      </c>
      <c r="C8" s="962">
        <v>6258143.1576729994</v>
      </c>
      <c r="D8" s="964">
        <f t="shared" si="0"/>
        <v>555261.60960190208</v>
      </c>
    </row>
    <row r="9" spans="1:4" ht="21" customHeight="1" thickBot="1">
      <c r="A9" s="963" t="s">
        <v>15</v>
      </c>
      <c r="B9" s="961">
        <v>2687206</v>
      </c>
      <c r="C9" s="962">
        <v>1001588.476889</v>
      </c>
      <c r="D9" s="964">
        <f t="shared" si="0"/>
        <v>372724.85878976161</v>
      </c>
    </row>
    <row r="10" spans="1:4" ht="21" customHeight="1" thickBot="1">
      <c r="A10" s="963" t="s">
        <v>16</v>
      </c>
      <c r="B10" s="961">
        <v>3531614</v>
      </c>
      <c r="C10" s="962">
        <v>1648489.9415849997</v>
      </c>
      <c r="D10" s="964">
        <f t="shared" si="0"/>
        <v>466780.89439700934</v>
      </c>
    </row>
    <row r="11" spans="1:4" ht="21" customHeight="1" thickBot="1">
      <c r="A11" s="963" t="s">
        <v>491</v>
      </c>
      <c r="B11" s="961">
        <v>53309771</v>
      </c>
      <c r="C11" s="962">
        <v>38090575.403392002</v>
      </c>
      <c r="D11" s="964">
        <f t="shared" si="0"/>
        <v>714513.95661391981</v>
      </c>
    </row>
    <row r="12" spans="1:4" ht="21" customHeight="1" thickBot="1">
      <c r="A12" s="965" t="s">
        <v>474</v>
      </c>
      <c r="B12" s="961">
        <v>4742758</v>
      </c>
      <c r="C12" s="962">
        <v>1905377.14007</v>
      </c>
      <c r="D12" s="964">
        <f t="shared" si="0"/>
        <v>401744.54190367716</v>
      </c>
    </row>
    <row r="13" spans="1:4" ht="21" customHeight="1" thickBot="1">
      <c r="A13" s="963" t="s">
        <v>1521</v>
      </c>
      <c r="B13" s="961">
        <v>2520224</v>
      </c>
      <c r="C13" s="962">
        <v>903958.64960900007</v>
      </c>
      <c r="D13" s="964">
        <f t="shared" si="0"/>
        <v>358681.86701221799</v>
      </c>
    </row>
    <row r="14" spans="1:4" ht="21" customHeight="1" thickBot="1">
      <c r="A14" s="963" t="s">
        <v>1526</v>
      </c>
      <c r="B14" s="961">
        <v>19984053</v>
      </c>
      <c r="C14" s="962">
        <v>9788564.3294840008</v>
      </c>
      <c r="D14" s="964">
        <f t="shared" si="0"/>
        <v>489818.77347322897</v>
      </c>
    </row>
    <row r="15" spans="1:4" ht="21" customHeight="1" thickBot="1">
      <c r="A15" s="963" t="s">
        <v>29</v>
      </c>
      <c r="B15" s="961">
        <v>1996138</v>
      </c>
      <c r="C15" s="962">
        <v>803179.99866100017</v>
      </c>
      <c r="D15" s="964">
        <f t="shared" si="0"/>
        <v>402366.96994947252</v>
      </c>
    </row>
    <row r="16" spans="1:4" ht="21" customHeight="1" thickBot="1">
      <c r="A16" s="963" t="s">
        <v>17</v>
      </c>
      <c r="B16" s="961">
        <v>20641936</v>
      </c>
      <c r="C16" s="962">
        <v>10375269.175026</v>
      </c>
      <c r="D16" s="964">
        <f t="shared" si="0"/>
        <v>502630.62413457729</v>
      </c>
    </row>
    <row r="17" spans="1:4" ht="21" customHeight="1" thickBot="1">
      <c r="A17" s="963" t="s">
        <v>18</v>
      </c>
      <c r="B17" s="961">
        <v>3940801</v>
      </c>
      <c r="C17" s="962">
        <v>1771763.553914</v>
      </c>
      <c r="D17" s="964">
        <f t="shared" si="0"/>
        <v>449594.77880613611</v>
      </c>
    </row>
    <row r="18" spans="1:4" ht="21" customHeight="1" thickBot="1">
      <c r="A18" s="963" t="s">
        <v>19</v>
      </c>
      <c r="B18" s="961">
        <v>3258648</v>
      </c>
      <c r="C18" s="962">
        <v>1502745.7978630001</v>
      </c>
      <c r="D18" s="964">
        <f t="shared" si="0"/>
        <v>461156.22118835791</v>
      </c>
    </row>
    <row r="19" spans="1:4" ht="21" customHeight="1" thickBot="1">
      <c r="A19" s="966" t="s">
        <v>475</v>
      </c>
      <c r="B19" s="961">
        <v>2718047</v>
      </c>
      <c r="C19" s="962">
        <v>1322000.6063409999</v>
      </c>
      <c r="D19" s="964">
        <f t="shared" si="0"/>
        <v>486378.86185963667</v>
      </c>
    </row>
    <row r="20" spans="1:4" ht="21" customHeight="1" thickBot="1">
      <c r="A20" s="963" t="s">
        <v>20</v>
      </c>
      <c r="B20" s="961">
        <v>27409520</v>
      </c>
      <c r="C20" s="962">
        <v>10674662.039641</v>
      </c>
      <c r="D20" s="964">
        <f t="shared" si="0"/>
        <v>389450.89296131418</v>
      </c>
    </row>
    <row r="21" spans="1:4" ht="21" customHeight="1" thickBot="1">
      <c r="A21" s="963" t="s">
        <v>21</v>
      </c>
      <c r="B21" s="961">
        <v>5655057</v>
      </c>
      <c r="C21" s="962">
        <v>2454182.9296320002</v>
      </c>
      <c r="D21" s="964">
        <f t="shared" si="0"/>
        <v>433980.22860459232</v>
      </c>
    </row>
    <row r="22" spans="1:4" ht="21" customHeight="1" thickBot="1">
      <c r="A22" s="963" t="s">
        <v>22</v>
      </c>
      <c r="B22" s="961">
        <v>5862760</v>
      </c>
      <c r="C22" s="962">
        <v>3051734.0133119994</v>
      </c>
      <c r="D22" s="964">
        <f t="shared" si="0"/>
        <v>520528.55878664652</v>
      </c>
    </row>
    <row r="23" spans="1:4" ht="21" customHeight="1" thickBot="1">
      <c r="A23" s="963" t="s">
        <v>477</v>
      </c>
      <c r="B23" s="961">
        <v>3759546</v>
      </c>
      <c r="C23" s="962">
        <v>1943484.6433100002</v>
      </c>
      <c r="D23" s="964">
        <f t="shared" si="0"/>
        <v>516946.63220239902</v>
      </c>
    </row>
    <row r="24" spans="1:4" ht="21" customHeight="1" thickBot="1">
      <c r="A24" s="963" t="s">
        <v>222</v>
      </c>
      <c r="B24" s="961">
        <v>4873864</v>
      </c>
      <c r="C24" s="962">
        <v>1679849.7898880001</v>
      </c>
      <c r="D24" s="964">
        <f t="shared" si="0"/>
        <v>344664.88804119284</v>
      </c>
    </row>
    <row r="25" spans="1:4" ht="21" customHeight="1" thickBot="1">
      <c r="A25" s="963" t="s">
        <v>223</v>
      </c>
      <c r="B25" s="961">
        <v>7943073</v>
      </c>
      <c r="C25" s="962">
        <v>3986834.0894320006</v>
      </c>
      <c r="D25" s="964">
        <f t="shared" si="0"/>
        <v>501925.90316518559</v>
      </c>
    </row>
    <row r="26" spans="1:4" ht="21" customHeight="1" thickBot="1">
      <c r="A26" s="963" t="s">
        <v>224</v>
      </c>
      <c r="B26" s="961">
        <v>4676936</v>
      </c>
      <c r="C26" s="962">
        <v>2217507.309746</v>
      </c>
      <c r="D26" s="964">
        <f t="shared" si="0"/>
        <v>474136.76598225848</v>
      </c>
    </row>
    <row r="27" spans="1:4" ht="21" customHeight="1" thickBot="1">
      <c r="A27" s="963" t="s">
        <v>480</v>
      </c>
      <c r="B27" s="961">
        <v>2867982</v>
      </c>
      <c r="C27" s="962">
        <v>977991.84142099996</v>
      </c>
      <c r="D27" s="964">
        <f t="shared" si="0"/>
        <v>341003.47959680361</v>
      </c>
    </row>
    <row r="28" spans="1:4" ht="21" customHeight="1" thickBot="1">
      <c r="A28" s="963" t="s">
        <v>7</v>
      </c>
      <c r="B28" s="961">
        <v>6479574</v>
      </c>
      <c r="C28" s="962">
        <v>2705501.4398639994</v>
      </c>
      <c r="D28" s="964">
        <f t="shared" si="0"/>
        <v>417543.10389294103</v>
      </c>
    </row>
    <row r="29" spans="1:4" ht="21" customHeight="1" thickBot="1">
      <c r="A29" s="963" t="s">
        <v>23</v>
      </c>
      <c r="B29" s="961">
        <v>8905282</v>
      </c>
      <c r="C29" s="962">
        <v>4771126.3077230006</v>
      </c>
      <c r="D29" s="964">
        <f t="shared" si="0"/>
        <v>535763.64091816533</v>
      </c>
    </row>
    <row r="30" spans="1:4" ht="21" customHeight="1" thickBot="1">
      <c r="A30" s="963" t="s">
        <v>24</v>
      </c>
      <c r="B30" s="961">
        <v>4770285</v>
      </c>
      <c r="C30" s="962">
        <v>2323529.0184479998</v>
      </c>
      <c r="D30" s="964">
        <f t="shared" si="0"/>
        <v>487083.89927394275</v>
      </c>
    </row>
    <row r="31" spans="1:4" ht="21" customHeight="1" thickBot="1">
      <c r="A31" s="963" t="s">
        <v>25</v>
      </c>
      <c r="B31" s="961">
        <v>18540814</v>
      </c>
      <c r="C31" s="962">
        <v>6684091.557262999</v>
      </c>
      <c r="D31" s="964">
        <f t="shared" si="0"/>
        <v>360506.90963530506</v>
      </c>
    </row>
    <row r="32" spans="1:4" ht="21" customHeight="1" thickBot="1">
      <c r="A32" s="963" t="s">
        <v>226</v>
      </c>
      <c r="B32" s="961">
        <v>6368169</v>
      </c>
      <c r="C32" s="962">
        <v>2939727.0189880002</v>
      </c>
      <c r="D32" s="964">
        <f t="shared" si="0"/>
        <v>461628.29833630356</v>
      </c>
    </row>
    <row r="33" spans="1:4" ht="21" customHeight="1" thickBot="1">
      <c r="A33" s="963" t="s">
        <v>26</v>
      </c>
      <c r="B33" s="961">
        <v>3645345</v>
      </c>
      <c r="C33" s="962">
        <v>1763224.987952</v>
      </c>
      <c r="D33" s="964">
        <f t="shared" si="0"/>
        <v>483692.21238373872</v>
      </c>
    </row>
    <row r="34" spans="1:4" ht="21" customHeight="1" thickBot="1">
      <c r="A34" s="963" t="s">
        <v>27</v>
      </c>
      <c r="B34" s="961">
        <v>5357483</v>
      </c>
      <c r="C34" s="962">
        <v>2421100.1082230001</v>
      </c>
      <c r="D34" s="964">
        <f t="shared" si="0"/>
        <v>451909.99359643325</v>
      </c>
    </row>
    <row r="35" spans="1:4" ht="21" customHeight="1" thickBot="1">
      <c r="A35" s="963" t="s">
        <v>12</v>
      </c>
      <c r="B35" s="961">
        <v>9524324</v>
      </c>
      <c r="C35" s="962">
        <v>4810843.7072540009</v>
      </c>
      <c r="D35" s="964">
        <v>267426.04268285638</v>
      </c>
    </row>
  </sheetData>
  <mergeCells count="1">
    <mergeCell ref="A1:D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07C52-1609-45EE-86AE-B08E4474B682}">
  <sheetPr>
    <tabColor rgb="FF339933"/>
  </sheetPr>
  <dimension ref="A1:E37"/>
  <sheetViews>
    <sheetView rightToLeft="1" view="pageBreakPreview" zoomScaleNormal="100" zoomScaleSheetLayoutView="100" workbookViewId="0">
      <selection sqref="A1:D1"/>
    </sheetView>
  </sheetViews>
  <sheetFormatPr defaultColWidth="20.7109375" defaultRowHeight="15.75"/>
  <cols>
    <col min="1" max="1" width="23.7109375" style="35" customWidth="1"/>
    <col min="2" max="2" width="24.7109375" style="35" customWidth="1"/>
    <col min="3" max="4" width="23.7109375" style="35" customWidth="1"/>
    <col min="5" max="239" width="10.28515625" style="35" customWidth="1"/>
    <col min="240" max="241" width="21.42578125" style="35" customWidth="1"/>
    <col min="242" max="242" width="20.7109375" style="35"/>
    <col min="243" max="246" width="23.7109375" style="35" customWidth="1"/>
    <col min="247" max="495" width="10.28515625" style="35" customWidth="1"/>
    <col min="496" max="497" width="21.42578125" style="35" customWidth="1"/>
    <col min="498" max="498" width="20.7109375" style="35"/>
    <col min="499" max="502" width="23.7109375" style="35" customWidth="1"/>
    <col min="503" max="751" width="10.28515625" style="35" customWidth="1"/>
    <col min="752" max="753" width="21.42578125" style="35" customWidth="1"/>
    <col min="754" max="754" width="20.7109375" style="35"/>
    <col min="755" max="758" width="23.7109375" style="35" customWidth="1"/>
    <col min="759" max="1007" width="10.28515625" style="35" customWidth="1"/>
    <col min="1008" max="1009" width="21.42578125" style="35" customWidth="1"/>
    <col min="1010" max="1010" width="20.7109375" style="35"/>
    <col min="1011" max="1014" width="23.7109375" style="35" customWidth="1"/>
    <col min="1015" max="1263" width="10.28515625" style="35" customWidth="1"/>
    <col min="1264" max="1265" width="21.42578125" style="35" customWidth="1"/>
    <col min="1266" max="1266" width="20.7109375" style="35"/>
    <col min="1267" max="1270" width="23.7109375" style="35" customWidth="1"/>
    <col min="1271" max="1519" width="10.28515625" style="35" customWidth="1"/>
    <col min="1520" max="1521" width="21.42578125" style="35" customWidth="1"/>
    <col min="1522" max="1522" width="20.7109375" style="35"/>
    <col min="1523" max="1526" width="23.7109375" style="35" customWidth="1"/>
    <col min="1527" max="1775" width="10.28515625" style="35" customWidth="1"/>
    <col min="1776" max="1777" width="21.42578125" style="35" customWidth="1"/>
    <col min="1778" max="1778" width="20.7109375" style="35"/>
    <col min="1779" max="1782" width="23.7109375" style="35" customWidth="1"/>
    <col min="1783" max="2031" width="10.28515625" style="35" customWidth="1"/>
    <col min="2032" max="2033" width="21.42578125" style="35" customWidth="1"/>
    <col min="2034" max="2034" width="20.7109375" style="35"/>
    <col min="2035" max="2038" width="23.7109375" style="35" customWidth="1"/>
    <col min="2039" max="2287" width="10.28515625" style="35" customWidth="1"/>
    <col min="2288" max="2289" width="21.42578125" style="35" customWidth="1"/>
    <col min="2290" max="2290" width="20.7109375" style="35"/>
    <col min="2291" max="2294" width="23.7109375" style="35" customWidth="1"/>
    <col min="2295" max="2543" width="10.28515625" style="35" customWidth="1"/>
    <col min="2544" max="2545" width="21.42578125" style="35" customWidth="1"/>
    <col min="2546" max="2546" width="20.7109375" style="35"/>
    <col min="2547" max="2550" width="23.7109375" style="35" customWidth="1"/>
    <col min="2551" max="2799" width="10.28515625" style="35" customWidth="1"/>
    <col min="2800" max="2801" width="21.42578125" style="35" customWidth="1"/>
    <col min="2802" max="2802" width="20.7109375" style="35"/>
    <col min="2803" max="2806" width="23.7109375" style="35" customWidth="1"/>
    <col min="2807" max="3055" width="10.28515625" style="35" customWidth="1"/>
    <col min="3056" max="3057" width="21.42578125" style="35" customWidth="1"/>
    <col min="3058" max="3058" width="20.7109375" style="35"/>
    <col min="3059" max="3062" width="23.7109375" style="35" customWidth="1"/>
    <col min="3063" max="3311" width="10.28515625" style="35" customWidth="1"/>
    <col min="3312" max="3313" width="21.42578125" style="35" customWidth="1"/>
    <col min="3314" max="3314" width="20.7109375" style="35"/>
    <col min="3315" max="3318" width="23.7109375" style="35" customWidth="1"/>
    <col min="3319" max="3567" width="10.28515625" style="35" customWidth="1"/>
    <col min="3568" max="3569" width="21.42578125" style="35" customWidth="1"/>
    <col min="3570" max="3570" width="20.7109375" style="35"/>
    <col min="3571" max="3574" width="23.7109375" style="35" customWidth="1"/>
    <col min="3575" max="3823" width="10.28515625" style="35" customWidth="1"/>
    <col min="3824" max="3825" width="21.42578125" style="35" customWidth="1"/>
    <col min="3826" max="3826" width="20.7109375" style="35"/>
    <col min="3827" max="3830" width="23.7109375" style="35" customWidth="1"/>
    <col min="3831" max="4079" width="10.28515625" style="35" customWidth="1"/>
    <col min="4080" max="4081" width="21.42578125" style="35" customWidth="1"/>
    <col min="4082" max="4082" width="20.7109375" style="35"/>
    <col min="4083" max="4086" width="23.7109375" style="35" customWidth="1"/>
    <col min="4087" max="4335" width="10.28515625" style="35" customWidth="1"/>
    <col min="4336" max="4337" width="21.42578125" style="35" customWidth="1"/>
    <col min="4338" max="4338" width="20.7109375" style="35"/>
    <col min="4339" max="4342" width="23.7109375" style="35" customWidth="1"/>
    <col min="4343" max="4591" width="10.28515625" style="35" customWidth="1"/>
    <col min="4592" max="4593" width="21.42578125" style="35" customWidth="1"/>
    <col min="4594" max="4594" width="20.7109375" style="35"/>
    <col min="4595" max="4598" width="23.7109375" style="35" customWidth="1"/>
    <col min="4599" max="4847" width="10.28515625" style="35" customWidth="1"/>
    <col min="4848" max="4849" width="21.42578125" style="35" customWidth="1"/>
    <col min="4850" max="4850" width="20.7109375" style="35"/>
    <col min="4851" max="4854" width="23.7109375" style="35" customWidth="1"/>
    <col min="4855" max="5103" width="10.28515625" style="35" customWidth="1"/>
    <col min="5104" max="5105" width="21.42578125" style="35" customWidth="1"/>
    <col min="5106" max="5106" width="20.7109375" style="35"/>
    <col min="5107" max="5110" width="23.7109375" style="35" customWidth="1"/>
    <col min="5111" max="5359" width="10.28515625" style="35" customWidth="1"/>
    <col min="5360" max="5361" width="21.42578125" style="35" customWidth="1"/>
    <col min="5362" max="5362" width="20.7109375" style="35"/>
    <col min="5363" max="5366" width="23.7109375" style="35" customWidth="1"/>
    <col min="5367" max="5615" width="10.28515625" style="35" customWidth="1"/>
    <col min="5616" max="5617" width="21.42578125" style="35" customWidth="1"/>
    <col min="5618" max="5618" width="20.7109375" style="35"/>
    <col min="5619" max="5622" width="23.7109375" style="35" customWidth="1"/>
    <col min="5623" max="5871" width="10.28515625" style="35" customWidth="1"/>
    <col min="5872" max="5873" width="21.42578125" style="35" customWidth="1"/>
    <col min="5874" max="5874" width="20.7109375" style="35"/>
    <col min="5875" max="5878" width="23.7109375" style="35" customWidth="1"/>
    <col min="5879" max="6127" width="10.28515625" style="35" customWidth="1"/>
    <col min="6128" max="6129" width="21.42578125" style="35" customWidth="1"/>
    <col min="6130" max="6130" width="20.7109375" style="35"/>
    <col min="6131" max="6134" width="23.7109375" style="35" customWidth="1"/>
    <col min="6135" max="6383" width="10.28515625" style="35" customWidth="1"/>
    <col min="6384" max="6385" width="21.42578125" style="35" customWidth="1"/>
    <col min="6386" max="6386" width="20.7109375" style="35"/>
    <col min="6387" max="6390" width="23.7109375" style="35" customWidth="1"/>
    <col min="6391" max="6639" width="10.28515625" style="35" customWidth="1"/>
    <col min="6640" max="6641" width="21.42578125" style="35" customWidth="1"/>
    <col min="6642" max="6642" width="20.7109375" style="35"/>
    <col min="6643" max="6646" width="23.7109375" style="35" customWidth="1"/>
    <col min="6647" max="6895" width="10.28515625" style="35" customWidth="1"/>
    <col min="6896" max="6897" width="21.42578125" style="35" customWidth="1"/>
    <col min="6898" max="6898" width="20.7109375" style="35"/>
    <col min="6899" max="6902" width="23.7109375" style="35" customWidth="1"/>
    <col min="6903" max="7151" width="10.28515625" style="35" customWidth="1"/>
    <col min="7152" max="7153" width="21.42578125" style="35" customWidth="1"/>
    <col min="7154" max="7154" width="20.7109375" style="35"/>
    <col min="7155" max="7158" width="23.7109375" style="35" customWidth="1"/>
    <col min="7159" max="7407" width="10.28515625" style="35" customWidth="1"/>
    <col min="7408" max="7409" width="21.42578125" style="35" customWidth="1"/>
    <col min="7410" max="7410" width="20.7109375" style="35"/>
    <col min="7411" max="7414" width="23.7109375" style="35" customWidth="1"/>
    <col min="7415" max="7663" width="10.28515625" style="35" customWidth="1"/>
    <col min="7664" max="7665" width="21.42578125" style="35" customWidth="1"/>
    <col min="7666" max="7666" width="20.7109375" style="35"/>
    <col min="7667" max="7670" width="23.7109375" style="35" customWidth="1"/>
    <col min="7671" max="7919" width="10.28515625" style="35" customWidth="1"/>
    <col min="7920" max="7921" width="21.42578125" style="35" customWidth="1"/>
    <col min="7922" max="7922" width="20.7109375" style="35"/>
    <col min="7923" max="7926" width="23.7109375" style="35" customWidth="1"/>
    <col min="7927" max="8175" width="10.28515625" style="35" customWidth="1"/>
    <col min="8176" max="8177" width="21.42578125" style="35" customWidth="1"/>
    <col min="8178" max="8178" width="20.7109375" style="35"/>
    <col min="8179" max="8182" width="23.7109375" style="35" customWidth="1"/>
    <col min="8183" max="8431" width="10.28515625" style="35" customWidth="1"/>
    <col min="8432" max="8433" width="21.42578125" style="35" customWidth="1"/>
    <col min="8434" max="8434" width="20.7109375" style="35"/>
    <col min="8435" max="8438" width="23.7109375" style="35" customWidth="1"/>
    <col min="8439" max="8687" width="10.28515625" style="35" customWidth="1"/>
    <col min="8688" max="8689" width="21.42578125" style="35" customWidth="1"/>
    <col min="8690" max="8690" width="20.7109375" style="35"/>
    <col min="8691" max="8694" width="23.7109375" style="35" customWidth="1"/>
    <col min="8695" max="8943" width="10.28515625" style="35" customWidth="1"/>
    <col min="8944" max="8945" width="21.42578125" style="35" customWidth="1"/>
    <col min="8946" max="8946" width="20.7109375" style="35"/>
    <col min="8947" max="8950" width="23.7109375" style="35" customWidth="1"/>
    <col min="8951" max="9199" width="10.28515625" style="35" customWidth="1"/>
    <col min="9200" max="9201" width="21.42578125" style="35" customWidth="1"/>
    <col min="9202" max="9202" width="20.7109375" style="35"/>
    <col min="9203" max="9206" width="23.7109375" style="35" customWidth="1"/>
    <col min="9207" max="9455" width="10.28515625" style="35" customWidth="1"/>
    <col min="9456" max="9457" width="21.42578125" style="35" customWidth="1"/>
    <col min="9458" max="9458" width="20.7109375" style="35"/>
    <col min="9459" max="9462" width="23.7109375" style="35" customWidth="1"/>
    <col min="9463" max="9711" width="10.28515625" style="35" customWidth="1"/>
    <col min="9712" max="9713" width="21.42578125" style="35" customWidth="1"/>
    <col min="9714" max="9714" width="20.7109375" style="35"/>
    <col min="9715" max="9718" width="23.7109375" style="35" customWidth="1"/>
    <col min="9719" max="9967" width="10.28515625" style="35" customWidth="1"/>
    <col min="9968" max="9969" width="21.42578125" style="35" customWidth="1"/>
    <col min="9970" max="9970" width="20.7109375" style="35"/>
    <col min="9971" max="9974" width="23.7109375" style="35" customWidth="1"/>
    <col min="9975" max="10223" width="10.28515625" style="35" customWidth="1"/>
    <col min="10224" max="10225" width="21.42578125" style="35" customWidth="1"/>
    <col min="10226" max="10226" width="20.7109375" style="35"/>
    <col min="10227" max="10230" width="23.7109375" style="35" customWidth="1"/>
    <col min="10231" max="10479" width="10.28515625" style="35" customWidth="1"/>
    <col min="10480" max="10481" width="21.42578125" style="35" customWidth="1"/>
    <col min="10482" max="10482" width="20.7109375" style="35"/>
    <col min="10483" max="10486" width="23.7109375" style="35" customWidth="1"/>
    <col min="10487" max="10735" width="10.28515625" style="35" customWidth="1"/>
    <col min="10736" max="10737" width="21.42578125" style="35" customWidth="1"/>
    <col min="10738" max="10738" width="20.7109375" style="35"/>
    <col min="10739" max="10742" width="23.7109375" style="35" customWidth="1"/>
    <col min="10743" max="10991" width="10.28515625" style="35" customWidth="1"/>
    <col min="10992" max="10993" width="21.42578125" style="35" customWidth="1"/>
    <col min="10994" max="10994" width="20.7109375" style="35"/>
    <col min="10995" max="10998" width="23.7109375" style="35" customWidth="1"/>
    <col min="10999" max="11247" width="10.28515625" style="35" customWidth="1"/>
    <col min="11248" max="11249" width="21.42578125" style="35" customWidth="1"/>
    <col min="11250" max="11250" width="20.7109375" style="35"/>
    <col min="11251" max="11254" width="23.7109375" style="35" customWidth="1"/>
    <col min="11255" max="11503" width="10.28515625" style="35" customWidth="1"/>
    <col min="11504" max="11505" width="21.42578125" style="35" customWidth="1"/>
    <col min="11506" max="11506" width="20.7109375" style="35"/>
    <col min="11507" max="11510" width="23.7109375" style="35" customWidth="1"/>
    <col min="11511" max="11759" width="10.28515625" style="35" customWidth="1"/>
    <col min="11760" max="11761" width="21.42578125" style="35" customWidth="1"/>
    <col min="11762" max="11762" width="20.7109375" style="35"/>
    <col min="11763" max="11766" width="23.7109375" style="35" customWidth="1"/>
    <col min="11767" max="12015" width="10.28515625" style="35" customWidth="1"/>
    <col min="12016" max="12017" width="21.42578125" style="35" customWidth="1"/>
    <col min="12018" max="12018" width="20.7109375" style="35"/>
    <col min="12019" max="12022" width="23.7109375" style="35" customWidth="1"/>
    <col min="12023" max="12271" width="10.28515625" style="35" customWidth="1"/>
    <col min="12272" max="12273" width="21.42578125" style="35" customWidth="1"/>
    <col min="12274" max="12274" width="20.7109375" style="35"/>
    <col min="12275" max="12278" width="23.7109375" style="35" customWidth="1"/>
    <col min="12279" max="12527" width="10.28515625" style="35" customWidth="1"/>
    <col min="12528" max="12529" width="21.42578125" style="35" customWidth="1"/>
    <col min="12530" max="12530" width="20.7109375" style="35"/>
    <col min="12531" max="12534" width="23.7109375" style="35" customWidth="1"/>
    <col min="12535" max="12783" width="10.28515625" style="35" customWidth="1"/>
    <col min="12784" max="12785" width="21.42578125" style="35" customWidth="1"/>
    <col min="12786" max="12786" width="20.7109375" style="35"/>
    <col min="12787" max="12790" width="23.7109375" style="35" customWidth="1"/>
    <col min="12791" max="13039" width="10.28515625" style="35" customWidth="1"/>
    <col min="13040" max="13041" width="21.42578125" style="35" customWidth="1"/>
    <col min="13042" max="13042" width="20.7109375" style="35"/>
    <col min="13043" max="13046" width="23.7109375" style="35" customWidth="1"/>
    <col min="13047" max="13295" width="10.28515625" style="35" customWidth="1"/>
    <col min="13296" max="13297" width="21.42578125" style="35" customWidth="1"/>
    <col min="13298" max="13298" width="20.7109375" style="35"/>
    <col min="13299" max="13302" width="23.7109375" style="35" customWidth="1"/>
    <col min="13303" max="13551" width="10.28515625" style="35" customWidth="1"/>
    <col min="13552" max="13553" width="21.42578125" style="35" customWidth="1"/>
    <col min="13554" max="13554" width="20.7109375" style="35"/>
    <col min="13555" max="13558" width="23.7109375" style="35" customWidth="1"/>
    <col min="13559" max="13807" width="10.28515625" style="35" customWidth="1"/>
    <col min="13808" max="13809" width="21.42578125" style="35" customWidth="1"/>
    <col min="13810" max="13810" width="20.7109375" style="35"/>
    <col min="13811" max="13814" width="23.7109375" style="35" customWidth="1"/>
    <col min="13815" max="14063" width="10.28515625" style="35" customWidth="1"/>
    <col min="14064" max="14065" width="21.42578125" style="35" customWidth="1"/>
    <col min="14066" max="14066" width="20.7109375" style="35"/>
    <col min="14067" max="14070" width="23.7109375" style="35" customWidth="1"/>
    <col min="14071" max="14319" width="10.28515625" style="35" customWidth="1"/>
    <col min="14320" max="14321" width="21.42578125" style="35" customWidth="1"/>
    <col min="14322" max="14322" width="20.7109375" style="35"/>
    <col min="14323" max="14326" width="23.7109375" style="35" customWidth="1"/>
    <col min="14327" max="14575" width="10.28515625" style="35" customWidth="1"/>
    <col min="14576" max="14577" width="21.42578125" style="35" customWidth="1"/>
    <col min="14578" max="14578" width="20.7109375" style="35"/>
    <col min="14579" max="14582" width="23.7109375" style="35" customWidth="1"/>
    <col min="14583" max="14831" width="10.28515625" style="35" customWidth="1"/>
    <col min="14832" max="14833" width="21.42578125" style="35" customWidth="1"/>
    <col min="14834" max="14834" width="20.7109375" style="35"/>
    <col min="14835" max="14838" width="23.7109375" style="35" customWidth="1"/>
    <col min="14839" max="15087" width="10.28515625" style="35" customWidth="1"/>
    <col min="15088" max="15089" width="21.42578125" style="35" customWidth="1"/>
    <col min="15090" max="15090" width="20.7109375" style="35"/>
    <col min="15091" max="15094" width="23.7109375" style="35" customWidth="1"/>
    <col min="15095" max="15343" width="10.28515625" style="35" customWidth="1"/>
    <col min="15344" max="15345" width="21.42578125" style="35" customWidth="1"/>
    <col min="15346" max="15346" width="20.7109375" style="35"/>
    <col min="15347" max="15350" width="23.7109375" style="35" customWidth="1"/>
    <col min="15351" max="15599" width="10.28515625" style="35" customWidth="1"/>
    <col min="15600" max="15601" width="21.42578125" style="35" customWidth="1"/>
    <col min="15602" max="15602" width="20.7109375" style="35"/>
    <col min="15603" max="15606" width="23.7109375" style="35" customWidth="1"/>
    <col min="15607" max="15855" width="10.28515625" style="35" customWidth="1"/>
    <col min="15856" max="15857" width="21.42578125" style="35" customWidth="1"/>
    <col min="15858" max="15858" width="20.7109375" style="35"/>
    <col min="15859" max="15862" width="23.7109375" style="35" customWidth="1"/>
    <col min="15863" max="16111" width="10.28515625" style="35" customWidth="1"/>
    <col min="16112" max="16113" width="21.42578125" style="35" customWidth="1"/>
    <col min="16114" max="16114" width="20.7109375" style="35"/>
    <col min="16115" max="16118" width="23.7109375" style="35" customWidth="1"/>
    <col min="16119" max="16367" width="10.28515625" style="35" customWidth="1"/>
    <col min="16368" max="16369" width="21.42578125" style="35" customWidth="1"/>
    <col min="16370" max="16384" width="20.7109375" style="35"/>
  </cols>
  <sheetData>
    <row r="1" spans="1:5" ht="42" customHeight="1" thickBot="1">
      <c r="A1" s="967" t="s">
        <v>1527</v>
      </c>
      <c r="B1" s="303"/>
      <c r="C1" s="303"/>
      <c r="D1" s="303"/>
    </row>
    <row r="2" spans="1:5" ht="48" customHeight="1" thickBot="1">
      <c r="A2" s="49" t="s">
        <v>68</v>
      </c>
      <c r="B2" s="50" t="s">
        <v>40</v>
      </c>
      <c r="C2" s="50" t="s">
        <v>104</v>
      </c>
      <c r="D2" s="51" t="s">
        <v>106</v>
      </c>
    </row>
    <row r="3" spans="1:5" ht="27" customHeight="1">
      <c r="A3" s="2">
        <v>1398</v>
      </c>
      <c r="B3" s="3">
        <v>46703</v>
      </c>
      <c r="C3" s="3">
        <v>23589</v>
      </c>
      <c r="D3" s="3">
        <v>23114</v>
      </c>
    </row>
    <row r="4" spans="1:5" ht="27" customHeight="1">
      <c r="A4" s="2">
        <v>1399</v>
      </c>
      <c r="B4" s="3">
        <v>45429</v>
      </c>
      <c r="C4" s="3">
        <v>22905</v>
      </c>
      <c r="D4" s="3">
        <v>22524</v>
      </c>
      <c r="E4" s="46"/>
    </row>
    <row r="5" spans="1:5" ht="27" customHeight="1" thickBot="1">
      <c r="A5" s="2">
        <v>1400</v>
      </c>
      <c r="B5" s="3">
        <f>B6+B7+B8+B9+B10+B11+B12+B13+B14+B15+B16+B17+B18+B19+B20+B21+B22+B23+B24+B25+B26+B27+B28+B29+B30+B31+B32+B33+B34+B35+B36+B37</f>
        <v>46195</v>
      </c>
      <c r="C5" s="3">
        <f>C6+C7+C8+C9+C10+C11+C12+C13+C14+C15+C16+C17+C18+C19+C20+C21+C22+C23+C24+C25+C26+C27+C28+C29+C30+C31+C32+C33+C34+C35+C36+C37</f>
        <v>23815</v>
      </c>
      <c r="D5" s="3">
        <f>D6+D7+D8+D9+D10+D11+D12+D13+D14+D15+D16+D17+D18+D19+D20+D21+D22+D23+D24+D25+D26+D27+D28+D29+D30+D31+D32+D33+D34+D35+D36+D37</f>
        <v>22380</v>
      </c>
      <c r="E5" s="46"/>
    </row>
    <row r="6" spans="1:5" ht="21" customHeight="1" thickBot="1">
      <c r="A6" s="960" t="s">
        <v>261</v>
      </c>
      <c r="B6" s="29">
        <f>C6+D6</f>
        <v>1974</v>
      </c>
      <c r="C6" s="7">
        <v>1026</v>
      </c>
      <c r="D6" s="22">
        <v>948</v>
      </c>
      <c r="E6" s="46"/>
    </row>
    <row r="7" spans="1:5" ht="21" customHeight="1" thickBot="1">
      <c r="A7" s="963" t="s">
        <v>262</v>
      </c>
      <c r="B7" s="29">
        <f t="shared" ref="B7:B37" si="0">C7+D7</f>
        <v>1209</v>
      </c>
      <c r="C7" s="7">
        <v>588</v>
      </c>
      <c r="D7" s="22">
        <v>621</v>
      </c>
    </row>
    <row r="8" spans="1:5" ht="21" customHeight="1" thickBot="1">
      <c r="A8" s="963" t="s">
        <v>13</v>
      </c>
      <c r="B8" s="29">
        <f t="shared" si="0"/>
        <v>846</v>
      </c>
      <c r="C8" s="7">
        <v>435</v>
      </c>
      <c r="D8" s="22">
        <v>411</v>
      </c>
    </row>
    <row r="9" spans="1:5" ht="21" customHeight="1" thickBot="1">
      <c r="A9" s="963" t="s">
        <v>14</v>
      </c>
      <c r="B9" s="29">
        <f t="shared" si="0"/>
        <v>3404</v>
      </c>
      <c r="C9" s="7">
        <v>1573</v>
      </c>
      <c r="D9" s="22">
        <v>1831</v>
      </c>
    </row>
    <row r="10" spans="1:5" ht="21" customHeight="1" thickBot="1">
      <c r="A10" s="963" t="s">
        <v>33</v>
      </c>
      <c r="B10" s="29">
        <f t="shared" si="0"/>
        <v>1039</v>
      </c>
      <c r="C10" s="7">
        <v>546</v>
      </c>
      <c r="D10" s="22">
        <v>493</v>
      </c>
    </row>
    <row r="11" spans="1:5" ht="21" customHeight="1" thickBot="1">
      <c r="A11" s="963" t="s">
        <v>15</v>
      </c>
      <c r="B11" s="29">
        <f t="shared" si="0"/>
        <v>184</v>
      </c>
      <c r="C11" s="7">
        <v>77</v>
      </c>
      <c r="D11" s="22">
        <v>107</v>
      </c>
    </row>
    <row r="12" spans="1:5" ht="21" customHeight="1" thickBot="1">
      <c r="A12" s="963" t="s">
        <v>16</v>
      </c>
      <c r="B12" s="29">
        <f t="shared" si="0"/>
        <v>1317</v>
      </c>
      <c r="C12" s="7">
        <v>690</v>
      </c>
      <c r="D12" s="22">
        <v>627</v>
      </c>
    </row>
    <row r="13" spans="1:5" ht="21" customHeight="1" thickBot="1">
      <c r="A13" s="963" t="s">
        <v>491</v>
      </c>
      <c r="B13" s="29">
        <f t="shared" si="0"/>
        <v>7831</v>
      </c>
      <c r="C13" s="7">
        <v>4156</v>
      </c>
      <c r="D13" s="22">
        <v>3675</v>
      </c>
    </row>
    <row r="14" spans="1:5" ht="21" customHeight="1" thickBot="1">
      <c r="A14" s="965" t="s">
        <v>474</v>
      </c>
      <c r="B14" s="29">
        <f t="shared" si="0"/>
        <v>724</v>
      </c>
      <c r="C14" s="7">
        <v>349</v>
      </c>
      <c r="D14" s="22">
        <v>375</v>
      </c>
    </row>
    <row r="15" spans="1:5" ht="21" customHeight="1" thickBot="1">
      <c r="A15" s="968" t="s">
        <v>1521</v>
      </c>
      <c r="B15" s="29">
        <f t="shared" si="0"/>
        <v>331</v>
      </c>
      <c r="C15" s="7">
        <v>181</v>
      </c>
      <c r="D15" s="22">
        <v>150</v>
      </c>
    </row>
    <row r="16" spans="1:5" ht="21" customHeight="1" thickBot="1">
      <c r="A16" s="968" t="s">
        <v>1526</v>
      </c>
      <c r="B16" s="29">
        <f t="shared" si="0"/>
        <v>2319</v>
      </c>
      <c r="C16" s="7">
        <v>1162</v>
      </c>
      <c r="D16" s="22">
        <v>1157</v>
      </c>
    </row>
    <row r="17" spans="1:4" ht="21" customHeight="1" thickBot="1">
      <c r="A17" s="963" t="s">
        <v>29</v>
      </c>
      <c r="B17" s="29">
        <f t="shared" si="0"/>
        <v>466</v>
      </c>
      <c r="C17" s="7">
        <v>242</v>
      </c>
      <c r="D17" s="22">
        <v>224</v>
      </c>
    </row>
    <row r="18" spans="1:4" ht="21" customHeight="1" thickBot="1">
      <c r="A18" s="963" t="s">
        <v>17</v>
      </c>
      <c r="B18" s="29">
        <f t="shared" si="0"/>
        <v>3127</v>
      </c>
      <c r="C18" s="7">
        <v>1659</v>
      </c>
      <c r="D18" s="22">
        <v>1468</v>
      </c>
    </row>
    <row r="19" spans="1:4" ht="21" customHeight="1" thickBot="1">
      <c r="A19" s="963" t="s">
        <v>18</v>
      </c>
      <c r="B19" s="29">
        <f t="shared" si="0"/>
        <v>931</v>
      </c>
      <c r="C19" s="7">
        <v>520</v>
      </c>
      <c r="D19" s="22">
        <v>411</v>
      </c>
    </row>
    <row r="20" spans="1:4" ht="21" customHeight="1" thickBot="1">
      <c r="A20" s="963" t="s">
        <v>19</v>
      </c>
      <c r="B20" s="29">
        <f t="shared" si="0"/>
        <v>639</v>
      </c>
      <c r="C20" s="7">
        <v>316</v>
      </c>
      <c r="D20" s="22">
        <v>323</v>
      </c>
    </row>
    <row r="21" spans="1:4" ht="21" customHeight="1" thickBot="1">
      <c r="A21" s="966" t="s">
        <v>475</v>
      </c>
      <c r="B21" s="29">
        <f t="shared" si="0"/>
        <v>767</v>
      </c>
      <c r="C21" s="7">
        <v>384</v>
      </c>
      <c r="D21" s="22">
        <v>383</v>
      </c>
    </row>
    <row r="22" spans="1:4" ht="21" customHeight="1" thickBot="1">
      <c r="A22" s="963" t="s">
        <v>20</v>
      </c>
      <c r="B22" s="29">
        <f t="shared" si="0"/>
        <v>1724</v>
      </c>
      <c r="C22" s="7">
        <v>908</v>
      </c>
      <c r="D22" s="22">
        <v>816</v>
      </c>
    </row>
    <row r="23" spans="1:4" ht="21" customHeight="1" thickBot="1">
      <c r="A23" s="963" t="s">
        <v>21</v>
      </c>
      <c r="B23" s="29">
        <f t="shared" si="0"/>
        <v>1370</v>
      </c>
      <c r="C23" s="7">
        <v>690</v>
      </c>
      <c r="D23" s="22">
        <v>680</v>
      </c>
    </row>
    <row r="24" spans="1:4" ht="21" customHeight="1" thickBot="1">
      <c r="A24" s="963" t="s">
        <v>22</v>
      </c>
      <c r="B24" s="29">
        <f t="shared" si="0"/>
        <v>665</v>
      </c>
      <c r="C24" s="7">
        <v>298</v>
      </c>
      <c r="D24" s="22">
        <v>367</v>
      </c>
    </row>
    <row r="25" spans="1:4" ht="21" customHeight="1" thickBot="1">
      <c r="A25" s="963" t="s">
        <v>477</v>
      </c>
      <c r="B25" s="29">
        <f t="shared" si="0"/>
        <v>336</v>
      </c>
      <c r="C25" s="7">
        <v>221</v>
      </c>
      <c r="D25" s="22">
        <v>115</v>
      </c>
    </row>
    <row r="26" spans="1:4" ht="21" customHeight="1" thickBot="1">
      <c r="A26" s="963" t="s">
        <v>222</v>
      </c>
      <c r="B26" s="29">
        <f t="shared" si="0"/>
        <v>819</v>
      </c>
      <c r="C26" s="7">
        <v>346</v>
      </c>
      <c r="D26" s="22">
        <v>473</v>
      </c>
    </row>
    <row r="27" spans="1:4" ht="21" customHeight="1" thickBot="1">
      <c r="A27" s="963" t="s">
        <v>223</v>
      </c>
      <c r="B27" s="29">
        <f t="shared" si="0"/>
        <v>1994</v>
      </c>
      <c r="C27" s="7">
        <v>1231</v>
      </c>
      <c r="D27" s="22">
        <v>763</v>
      </c>
    </row>
    <row r="28" spans="1:4" ht="21" customHeight="1" thickBot="1">
      <c r="A28" s="963" t="s">
        <v>224</v>
      </c>
      <c r="B28" s="29">
        <f t="shared" si="0"/>
        <v>958</v>
      </c>
      <c r="C28" s="7">
        <v>449</v>
      </c>
      <c r="D28" s="22">
        <v>509</v>
      </c>
    </row>
    <row r="29" spans="1:4" ht="21" customHeight="1" thickBot="1">
      <c r="A29" s="963" t="s">
        <v>480</v>
      </c>
      <c r="B29" s="29">
        <f t="shared" si="0"/>
        <v>504</v>
      </c>
      <c r="C29" s="7">
        <v>215</v>
      </c>
      <c r="D29" s="22">
        <v>289</v>
      </c>
    </row>
    <row r="30" spans="1:4" ht="21" customHeight="1" thickBot="1">
      <c r="A30" s="963" t="s">
        <v>7</v>
      </c>
      <c r="B30" s="29">
        <f t="shared" si="0"/>
        <v>1237</v>
      </c>
      <c r="C30" s="7">
        <v>619</v>
      </c>
      <c r="D30" s="22">
        <v>618</v>
      </c>
    </row>
    <row r="31" spans="1:4" ht="21" customHeight="1" thickBot="1">
      <c r="A31" s="963" t="s">
        <v>23</v>
      </c>
      <c r="B31" s="29">
        <f t="shared" si="0"/>
        <v>1218</v>
      </c>
      <c r="C31" s="7">
        <v>635</v>
      </c>
      <c r="D31" s="22">
        <v>583</v>
      </c>
    </row>
    <row r="32" spans="1:4" ht="21" customHeight="1" thickBot="1">
      <c r="A32" s="963" t="s">
        <v>24</v>
      </c>
      <c r="B32" s="29">
        <f t="shared" si="0"/>
        <v>1368</v>
      </c>
      <c r="C32" s="7">
        <v>697</v>
      </c>
      <c r="D32" s="22">
        <v>671</v>
      </c>
    </row>
    <row r="33" spans="1:4" ht="21" customHeight="1" thickBot="1">
      <c r="A33" s="963" t="s">
        <v>25</v>
      </c>
      <c r="B33" s="29">
        <f t="shared" si="0"/>
        <v>2276</v>
      </c>
      <c r="C33" s="7">
        <v>1205</v>
      </c>
      <c r="D33" s="22">
        <v>1071</v>
      </c>
    </row>
    <row r="34" spans="1:4" ht="21" customHeight="1" thickBot="1">
      <c r="A34" s="963" t="s">
        <v>226</v>
      </c>
      <c r="B34" s="29">
        <f t="shared" si="0"/>
        <v>1388</v>
      </c>
      <c r="C34" s="7">
        <v>683</v>
      </c>
      <c r="D34" s="22">
        <v>705</v>
      </c>
    </row>
    <row r="35" spans="1:4" ht="21" customHeight="1" thickBot="1">
      <c r="A35" s="963" t="s">
        <v>26</v>
      </c>
      <c r="B35" s="29">
        <f t="shared" si="0"/>
        <v>910</v>
      </c>
      <c r="C35" s="7">
        <v>543</v>
      </c>
      <c r="D35" s="22">
        <v>367</v>
      </c>
    </row>
    <row r="36" spans="1:4" ht="21" customHeight="1" thickBot="1">
      <c r="A36" s="963" t="s">
        <v>27</v>
      </c>
      <c r="B36" s="29">
        <f t="shared" si="0"/>
        <v>1106</v>
      </c>
      <c r="C36" s="7">
        <v>556</v>
      </c>
      <c r="D36" s="22">
        <v>550</v>
      </c>
    </row>
    <row r="37" spans="1:4" ht="21" customHeight="1" thickBot="1">
      <c r="A37" s="963" t="s">
        <v>12</v>
      </c>
      <c r="B37" s="29">
        <f t="shared" si="0"/>
        <v>1214</v>
      </c>
      <c r="C37" s="7">
        <v>615</v>
      </c>
      <c r="D37" s="22">
        <v>599</v>
      </c>
    </row>
  </sheetData>
  <mergeCells count="1">
    <mergeCell ref="A1:D1"/>
  </mergeCells>
  <printOptions horizontalCentered="1"/>
  <pageMargins left="0.15748031496062992" right="0.55118110236220474" top="0.78740157480314965" bottom="0.39370078740157483" header="0.31496062992125984" footer="0.31496062992125984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5D2E4-F061-4821-AB78-54EEDE81F518}">
  <sheetPr>
    <tabColor indexed="24"/>
    <pageSetUpPr fitToPage="1"/>
  </sheetPr>
  <dimension ref="A1:R78"/>
  <sheetViews>
    <sheetView rightToLeft="1" view="pageBreakPreview" zoomScaleSheetLayoutView="100" workbookViewId="0">
      <selection sqref="A1:K1"/>
    </sheetView>
  </sheetViews>
  <sheetFormatPr defaultColWidth="15.7109375" defaultRowHeight="18.75"/>
  <cols>
    <col min="1" max="1" width="17.140625" style="30" customWidth="1"/>
    <col min="2" max="2" width="12.140625" style="35" customWidth="1"/>
    <col min="3" max="3" width="11.5703125" style="35" customWidth="1"/>
    <col min="4" max="4" width="10.28515625" style="35" bestFit="1" customWidth="1"/>
    <col min="5" max="5" width="12.140625" style="35" customWidth="1"/>
    <col min="6" max="6" width="10" style="35" customWidth="1"/>
    <col min="7" max="7" width="10.28515625" style="35" bestFit="1" customWidth="1"/>
    <col min="8" max="8" width="8.85546875" style="35" customWidth="1"/>
    <col min="9" max="9" width="8.7109375" style="35" customWidth="1"/>
    <col min="10" max="11" width="9.42578125" style="35" customWidth="1"/>
    <col min="12" max="257" width="15.7109375" style="35"/>
    <col min="258" max="258" width="17.140625" style="35" customWidth="1"/>
    <col min="259" max="259" width="12.140625" style="35" customWidth="1"/>
    <col min="260" max="260" width="11.5703125" style="35" customWidth="1"/>
    <col min="261" max="261" width="10.28515625" style="35" bestFit="1" customWidth="1"/>
    <col min="262" max="262" width="12.140625" style="35" customWidth="1"/>
    <col min="263" max="263" width="10" style="35" customWidth="1"/>
    <col min="264" max="264" width="10.28515625" style="35" bestFit="1" customWidth="1"/>
    <col min="265" max="265" width="8.85546875" style="35" customWidth="1"/>
    <col min="266" max="266" width="8.7109375" style="35" customWidth="1"/>
    <col min="267" max="268" width="9.42578125" style="35" customWidth="1"/>
    <col min="269" max="513" width="15.7109375" style="35"/>
    <col min="514" max="514" width="17.140625" style="35" customWidth="1"/>
    <col min="515" max="515" width="12.140625" style="35" customWidth="1"/>
    <col min="516" max="516" width="11.5703125" style="35" customWidth="1"/>
    <col min="517" max="517" width="10.28515625" style="35" bestFit="1" customWidth="1"/>
    <col min="518" max="518" width="12.140625" style="35" customWidth="1"/>
    <col min="519" max="519" width="10" style="35" customWidth="1"/>
    <col min="520" max="520" width="10.28515625" style="35" bestFit="1" customWidth="1"/>
    <col min="521" max="521" width="8.85546875" style="35" customWidth="1"/>
    <col min="522" max="522" width="8.7109375" style="35" customWidth="1"/>
    <col min="523" max="524" width="9.42578125" style="35" customWidth="1"/>
    <col min="525" max="769" width="15.7109375" style="35"/>
    <col min="770" max="770" width="17.140625" style="35" customWidth="1"/>
    <col min="771" max="771" width="12.140625" style="35" customWidth="1"/>
    <col min="772" max="772" width="11.5703125" style="35" customWidth="1"/>
    <col min="773" max="773" width="10.28515625" style="35" bestFit="1" customWidth="1"/>
    <col min="774" max="774" width="12.140625" style="35" customWidth="1"/>
    <col min="775" max="775" width="10" style="35" customWidth="1"/>
    <col min="776" max="776" width="10.28515625" style="35" bestFit="1" customWidth="1"/>
    <col min="777" max="777" width="8.85546875" style="35" customWidth="1"/>
    <col min="778" max="778" width="8.7109375" style="35" customWidth="1"/>
    <col min="779" max="780" width="9.42578125" style="35" customWidth="1"/>
    <col min="781" max="1025" width="15.7109375" style="35"/>
    <col min="1026" max="1026" width="17.140625" style="35" customWidth="1"/>
    <col min="1027" max="1027" width="12.140625" style="35" customWidth="1"/>
    <col min="1028" max="1028" width="11.5703125" style="35" customWidth="1"/>
    <col min="1029" max="1029" width="10.28515625" style="35" bestFit="1" customWidth="1"/>
    <col min="1030" max="1030" width="12.140625" style="35" customWidth="1"/>
    <col min="1031" max="1031" width="10" style="35" customWidth="1"/>
    <col min="1032" max="1032" width="10.28515625" style="35" bestFit="1" customWidth="1"/>
    <col min="1033" max="1033" width="8.85546875" style="35" customWidth="1"/>
    <col min="1034" max="1034" width="8.7109375" style="35" customWidth="1"/>
    <col min="1035" max="1036" width="9.42578125" style="35" customWidth="1"/>
    <col min="1037" max="1281" width="15.7109375" style="35"/>
    <col min="1282" max="1282" width="17.140625" style="35" customWidth="1"/>
    <col min="1283" max="1283" width="12.140625" style="35" customWidth="1"/>
    <col min="1284" max="1284" width="11.5703125" style="35" customWidth="1"/>
    <col min="1285" max="1285" width="10.28515625" style="35" bestFit="1" customWidth="1"/>
    <col min="1286" max="1286" width="12.140625" style="35" customWidth="1"/>
    <col min="1287" max="1287" width="10" style="35" customWidth="1"/>
    <col min="1288" max="1288" width="10.28515625" style="35" bestFit="1" customWidth="1"/>
    <col min="1289" max="1289" width="8.85546875" style="35" customWidth="1"/>
    <col min="1290" max="1290" width="8.7109375" style="35" customWidth="1"/>
    <col min="1291" max="1292" width="9.42578125" style="35" customWidth="1"/>
    <col min="1293" max="1537" width="15.7109375" style="35"/>
    <col min="1538" max="1538" width="17.140625" style="35" customWidth="1"/>
    <col min="1539" max="1539" width="12.140625" style="35" customWidth="1"/>
    <col min="1540" max="1540" width="11.5703125" style="35" customWidth="1"/>
    <col min="1541" max="1541" width="10.28515625" style="35" bestFit="1" customWidth="1"/>
    <col min="1542" max="1542" width="12.140625" style="35" customWidth="1"/>
    <col min="1543" max="1543" width="10" style="35" customWidth="1"/>
    <col min="1544" max="1544" width="10.28515625" style="35" bestFit="1" customWidth="1"/>
    <col min="1545" max="1545" width="8.85546875" style="35" customWidth="1"/>
    <col min="1546" max="1546" width="8.7109375" style="35" customWidth="1"/>
    <col min="1547" max="1548" width="9.42578125" style="35" customWidth="1"/>
    <col min="1549" max="1793" width="15.7109375" style="35"/>
    <col min="1794" max="1794" width="17.140625" style="35" customWidth="1"/>
    <col min="1795" max="1795" width="12.140625" style="35" customWidth="1"/>
    <col min="1796" max="1796" width="11.5703125" style="35" customWidth="1"/>
    <col min="1797" max="1797" width="10.28515625" style="35" bestFit="1" customWidth="1"/>
    <col min="1798" max="1798" width="12.140625" style="35" customWidth="1"/>
    <col min="1799" max="1799" width="10" style="35" customWidth="1"/>
    <col min="1800" max="1800" width="10.28515625" style="35" bestFit="1" customWidth="1"/>
    <col min="1801" max="1801" width="8.85546875" style="35" customWidth="1"/>
    <col min="1802" max="1802" width="8.7109375" style="35" customWidth="1"/>
    <col min="1803" max="1804" width="9.42578125" style="35" customWidth="1"/>
    <col min="1805" max="2049" width="15.7109375" style="35"/>
    <col min="2050" max="2050" width="17.140625" style="35" customWidth="1"/>
    <col min="2051" max="2051" width="12.140625" style="35" customWidth="1"/>
    <col min="2052" max="2052" width="11.5703125" style="35" customWidth="1"/>
    <col min="2053" max="2053" width="10.28515625" style="35" bestFit="1" customWidth="1"/>
    <col min="2054" max="2054" width="12.140625" style="35" customWidth="1"/>
    <col min="2055" max="2055" width="10" style="35" customWidth="1"/>
    <col min="2056" max="2056" width="10.28515625" style="35" bestFit="1" customWidth="1"/>
    <col min="2057" max="2057" width="8.85546875" style="35" customWidth="1"/>
    <col min="2058" max="2058" width="8.7109375" style="35" customWidth="1"/>
    <col min="2059" max="2060" width="9.42578125" style="35" customWidth="1"/>
    <col min="2061" max="2305" width="15.7109375" style="35"/>
    <col min="2306" max="2306" width="17.140625" style="35" customWidth="1"/>
    <col min="2307" max="2307" width="12.140625" style="35" customWidth="1"/>
    <col min="2308" max="2308" width="11.5703125" style="35" customWidth="1"/>
    <col min="2309" max="2309" width="10.28515625" style="35" bestFit="1" customWidth="1"/>
    <col min="2310" max="2310" width="12.140625" style="35" customWidth="1"/>
    <col min="2311" max="2311" width="10" style="35" customWidth="1"/>
    <col min="2312" max="2312" width="10.28515625" style="35" bestFit="1" customWidth="1"/>
    <col min="2313" max="2313" width="8.85546875" style="35" customWidth="1"/>
    <col min="2314" max="2314" width="8.7109375" style="35" customWidth="1"/>
    <col min="2315" max="2316" width="9.42578125" style="35" customWidth="1"/>
    <col min="2317" max="2561" width="15.7109375" style="35"/>
    <col min="2562" max="2562" width="17.140625" style="35" customWidth="1"/>
    <col min="2563" max="2563" width="12.140625" style="35" customWidth="1"/>
    <col min="2564" max="2564" width="11.5703125" style="35" customWidth="1"/>
    <col min="2565" max="2565" width="10.28515625" style="35" bestFit="1" customWidth="1"/>
    <col min="2566" max="2566" width="12.140625" style="35" customWidth="1"/>
    <col min="2567" max="2567" width="10" style="35" customWidth="1"/>
    <col min="2568" max="2568" width="10.28515625" style="35" bestFit="1" customWidth="1"/>
    <col min="2569" max="2569" width="8.85546875" style="35" customWidth="1"/>
    <col min="2570" max="2570" width="8.7109375" style="35" customWidth="1"/>
    <col min="2571" max="2572" width="9.42578125" style="35" customWidth="1"/>
    <col min="2573" max="2817" width="15.7109375" style="35"/>
    <col min="2818" max="2818" width="17.140625" style="35" customWidth="1"/>
    <col min="2819" max="2819" width="12.140625" style="35" customWidth="1"/>
    <col min="2820" max="2820" width="11.5703125" style="35" customWidth="1"/>
    <col min="2821" max="2821" width="10.28515625" style="35" bestFit="1" customWidth="1"/>
    <col min="2822" max="2822" width="12.140625" style="35" customWidth="1"/>
    <col min="2823" max="2823" width="10" style="35" customWidth="1"/>
    <col min="2824" max="2824" width="10.28515625" style="35" bestFit="1" customWidth="1"/>
    <col min="2825" max="2825" width="8.85546875" style="35" customWidth="1"/>
    <col min="2826" max="2826" width="8.7109375" style="35" customWidth="1"/>
    <col min="2827" max="2828" width="9.42578125" style="35" customWidth="1"/>
    <col min="2829" max="3073" width="15.7109375" style="35"/>
    <col min="3074" max="3074" width="17.140625" style="35" customWidth="1"/>
    <col min="3075" max="3075" width="12.140625" style="35" customWidth="1"/>
    <col min="3076" max="3076" width="11.5703125" style="35" customWidth="1"/>
    <col min="3077" max="3077" width="10.28515625" style="35" bestFit="1" customWidth="1"/>
    <col min="3078" max="3078" width="12.140625" style="35" customWidth="1"/>
    <col min="3079" max="3079" width="10" style="35" customWidth="1"/>
    <col min="3080" max="3080" width="10.28515625" style="35" bestFit="1" customWidth="1"/>
    <col min="3081" max="3081" width="8.85546875" style="35" customWidth="1"/>
    <col min="3082" max="3082" width="8.7109375" style="35" customWidth="1"/>
    <col min="3083" max="3084" width="9.42578125" style="35" customWidth="1"/>
    <col min="3085" max="3329" width="15.7109375" style="35"/>
    <col min="3330" max="3330" width="17.140625" style="35" customWidth="1"/>
    <col min="3331" max="3331" width="12.140625" style="35" customWidth="1"/>
    <col min="3332" max="3332" width="11.5703125" style="35" customWidth="1"/>
    <col min="3333" max="3333" width="10.28515625" style="35" bestFit="1" customWidth="1"/>
    <col min="3334" max="3334" width="12.140625" style="35" customWidth="1"/>
    <col min="3335" max="3335" width="10" style="35" customWidth="1"/>
    <col min="3336" max="3336" width="10.28515625" style="35" bestFit="1" customWidth="1"/>
    <col min="3337" max="3337" width="8.85546875" style="35" customWidth="1"/>
    <col min="3338" max="3338" width="8.7109375" style="35" customWidth="1"/>
    <col min="3339" max="3340" width="9.42578125" style="35" customWidth="1"/>
    <col min="3341" max="3585" width="15.7109375" style="35"/>
    <col min="3586" max="3586" width="17.140625" style="35" customWidth="1"/>
    <col min="3587" max="3587" width="12.140625" style="35" customWidth="1"/>
    <col min="3588" max="3588" width="11.5703125" style="35" customWidth="1"/>
    <col min="3589" max="3589" width="10.28515625" style="35" bestFit="1" customWidth="1"/>
    <col min="3590" max="3590" width="12.140625" style="35" customWidth="1"/>
    <col min="3591" max="3591" width="10" style="35" customWidth="1"/>
    <col min="3592" max="3592" width="10.28515625" style="35" bestFit="1" customWidth="1"/>
    <col min="3593" max="3593" width="8.85546875" style="35" customWidth="1"/>
    <col min="3594" max="3594" width="8.7109375" style="35" customWidth="1"/>
    <col min="3595" max="3596" width="9.42578125" style="35" customWidth="1"/>
    <col min="3597" max="3841" width="15.7109375" style="35"/>
    <col min="3842" max="3842" width="17.140625" style="35" customWidth="1"/>
    <col min="3843" max="3843" width="12.140625" style="35" customWidth="1"/>
    <col min="3844" max="3844" width="11.5703125" style="35" customWidth="1"/>
    <col min="3845" max="3845" width="10.28515625" style="35" bestFit="1" customWidth="1"/>
    <col min="3846" max="3846" width="12.140625" style="35" customWidth="1"/>
    <col min="3847" max="3847" width="10" style="35" customWidth="1"/>
    <col min="3848" max="3848" width="10.28515625" style="35" bestFit="1" customWidth="1"/>
    <col min="3849" max="3849" width="8.85546875" style="35" customWidth="1"/>
    <col min="3850" max="3850" width="8.7109375" style="35" customWidth="1"/>
    <col min="3851" max="3852" width="9.42578125" style="35" customWidth="1"/>
    <col min="3853" max="4097" width="15.7109375" style="35"/>
    <col min="4098" max="4098" width="17.140625" style="35" customWidth="1"/>
    <col min="4099" max="4099" width="12.140625" style="35" customWidth="1"/>
    <col min="4100" max="4100" width="11.5703125" style="35" customWidth="1"/>
    <col min="4101" max="4101" width="10.28515625" style="35" bestFit="1" customWidth="1"/>
    <col min="4102" max="4102" width="12.140625" style="35" customWidth="1"/>
    <col min="4103" max="4103" width="10" style="35" customWidth="1"/>
    <col min="4104" max="4104" width="10.28515625" style="35" bestFit="1" customWidth="1"/>
    <col min="4105" max="4105" width="8.85546875" style="35" customWidth="1"/>
    <col min="4106" max="4106" width="8.7109375" style="35" customWidth="1"/>
    <col min="4107" max="4108" width="9.42578125" style="35" customWidth="1"/>
    <col min="4109" max="4353" width="15.7109375" style="35"/>
    <col min="4354" max="4354" width="17.140625" style="35" customWidth="1"/>
    <col min="4355" max="4355" width="12.140625" style="35" customWidth="1"/>
    <col min="4356" max="4356" width="11.5703125" style="35" customWidth="1"/>
    <col min="4357" max="4357" width="10.28515625" style="35" bestFit="1" customWidth="1"/>
    <col min="4358" max="4358" width="12.140625" style="35" customWidth="1"/>
    <col min="4359" max="4359" width="10" style="35" customWidth="1"/>
    <col min="4360" max="4360" width="10.28515625" style="35" bestFit="1" customWidth="1"/>
    <col min="4361" max="4361" width="8.85546875" style="35" customWidth="1"/>
    <col min="4362" max="4362" width="8.7109375" style="35" customWidth="1"/>
    <col min="4363" max="4364" width="9.42578125" style="35" customWidth="1"/>
    <col min="4365" max="4609" width="15.7109375" style="35"/>
    <col min="4610" max="4610" width="17.140625" style="35" customWidth="1"/>
    <col min="4611" max="4611" width="12.140625" style="35" customWidth="1"/>
    <col min="4612" max="4612" width="11.5703125" style="35" customWidth="1"/>
    <col min="4613" max="4613" width="10.28515625" style="35" bestFit="1" customWidth="1"/>
    <col min="4614" max="4614" width="12.140625" style="35" customWidth="1"/>
    <col min="4615" max="4615" width="10" style="35" customWidth="1"/>
    <col min="4616" max="4616" width="10.28515625" style="35" bestFit="1" customWidth="1"/>
    <col min="4617" max="4617" width="8.85546875" style="35" customWidth="1"/>
    <col min="4618" max="4618" width="8.7109375" style="35" customWidth="1"/>
    <col min="4619" max="4620" width="9.42578125" style="35" customWidth="1"/>
    <col min="4621" max="4865" width="15.7109375" style="35"/>
    <col min="4866" max="4866" width="17.140625" style="35" customWidth="1"/>
    <col min="4867" max="4867" width="12.140625" style="35" customWidth="1"/>
    <col min="4868" max="4868" width="11.5703125" style="35" customWidth="1"/>
    <col min="4869" max="4869" width="10.28515625" style="35" bestFit="1" customWidth="1"/>
    <col min="4870" max="4870" width="12.140625" style="35" customWidth="1"/>
    <col min="4871" max="4871" width="10" style="35" customWidth="1"/>
    <col min="4872" max="4872" width="10.28515625" style="35" bestFit="1" customWidth="1"/>
    <col min="4873" max="4873" width="8.85546875" style="35" customWidth="1"/>
    <col min="4874" max="4874" width="8.7109375" style="35" customWidth="1"/>
    <col min="4875" max="4876" width="9.42578125" style="35" customWidth="1"/>
    <col min="4877" max="5121" width="15.7109375" style="35"/>
    <col min="5122" max="5122" width="17.140625" style="35" customWidth="1"/>
    <col min="5123" max="5123" width="12.140625" style="35" customWidth="1"/>
    <col min="5124" max="5124" width="11.5703125" style="35" customWidth="1"/>
    <col min="5125" max="5125" width="10.28515625" style="35" bestFit="1" customWidth="1"/>
    <col min="5126" max="5126" width="12.140625" style="35" customWidth="1"/>
    <col min="5127" max="5127" width="10" style="35" customWidth="1"/>
    <col min="5128" max="5128" width="10.28515625" style="35" bestFit="1" customWidth="1"/>
    <col min="5129" max="5129" width="8.85546875" style="35" customWidth="1"/>
    <col min="5130" max="5130" width="8.7109375" style="35" customWidth="1"/>
    <col min="5131" max="5132" width="9.42578125" style="35" customWidth="1"/>
    <col min="5133" max="5377" width="15.7109375" style="35"/>
    <col min="5378" max="5378" width="17.140625" style="35" customWidth="1"/>
    <col min="5379" max="5379" width="12.140625" style="35" customWidth="1"/>
    <col min="5380" max="5380" width="11.5703125" style="35" customWidth="1"/>
    <col min="5381" max="5381" width="10.28515625" style="35" bestFit="1" customWidth="1"/>
    <col min="5382" max="5382" width="12.140625" style="35" customWidth="1"/>
    <col min="5383" max="5383" width="10" style="35" customWidth="1"/>
    <col min="5384" max="5384" width="10.28515625" style="35" bestFit="1" customWidth="1"/>
    <col min="5385" max="5385" width="8.85546875" style="35" customWidth="1"/>
    <col min="5386" max="5386" width="8.7109375" style="35" customWidth="1"/>
    <col min="5387" max="5388" width="9.42578125" style="35" customWidth="1"/>
    <col min="5389" max="5633" width="15.7109375" style="35"/>
    <col min="5634" max="5634" width="17.140625" style="35" customWidth="1"/>
    <col min="5635" max="5635" width="12.140625" style="35" customWidth="1"/>
    <col min="5636" max="5636" width="11.5703125" style="35" customWidth="1"/>
    <col min="5637" max="5637" width="10.28515625" style="35" bestFit="1" customWidth="1"/>
    <col min="5638" max="5638" width="12.140625" style="35" customWidth="1"/>
    <col min="5639" max="5639" width="10" style="35" customWidth="1"/>
    <col min="5640" max="5640" width="10.28515625" style="35" bestFit="1" customWidth="1"/>
    <col min="5641" max="5641" width="8.85546875" style="35" customWidth="1"/>
    <col min="5642" max="5642" width="8.7109375" style="35" customWidth="1"/>
    <col min="5643" max="5644" width="9.42578125" style="35" customWidth="1"/>
    <col min="5645" max="5889" width="15.7109375" style="35"/>
    <col min="5890" max="5890" width="17.140625" style="35" customWidth="1"/>
    <col min="5891" max="5891" width="12.140625" style="35" customWidth="1"/>
    <col min="5892" max="5892" width="11.5703125" style="35" customWidth="1"/>
    <col min="5893" max="5893" width="10.28515625" style="35" bestFit="1" customWidth="1"/>
    <col min="5894" max="5894" width="12.140625" style="35" customWidth="1"/>
    <col min="5895" max="5895" width="10" style="35" customWidth="1"/>
    <col min="5896" max="5896" width="10.28515625" style="35" bestFit="1" customWidth="1"/>
    <col min="5897" max="5897" width="8.85546875" style="35" customWidth="1"/>
    <col min="5898" max="5898" width="8.7109375" style="35" customWidth="1"/>
    <col min="5899" max="5900" width="9.42578125" style="35" customWidth="1"/>
    <col min="5901" max="6145" width="15.7109375" style="35"/>
    <col min="6146" max="6146" width="17.140625" style="35" customWidth="1"/>
    <col min="6147" max="6147" width="12.140625" style="35" customWidth="1"/>
    <col min="6148" max="6148" width="11.5703125" style="35" customWidth="1"/>
    <col min="6149" max="6149" width="10.28515625" style="35" bestFit="1" customWidth="1"/>
    <col min="6150" max="6150" width="12.140625" style="35" customWidth="1"/>
    <col min="6151" max="6151" width="10" style="35" customWidth="1"/>
    <col min="6152" max="6152" width="10.28515625" style="35" bestFit="1" customWidth="1"/>
    <col min="6153" max="6153" width="8.85546875" style="35" customWidth="1"/>
    <col min="6154" max="6154" width="8.7109375" style="35" customWidth="1"/>
    <col min="6155" max="6156" width="9.42578125" style="35" customWidth="1"/>
    <col min="6157" max="6401" width="15.7109375" style="35"/>
    <col min="6402" max="6402" width="17.140625" style="35" customWidth="1"/>
    <col min="6403" max="6403" width="12.140625" style="35" customWidth="1"/>
    <col min="6404" max="6404" width="11.5703125" style="35" customWidth="1"/>
    <col min="6405" max="6405" width="10.28515625" style="35" bestFit="1" customWidth="1"/>
    <col min="6406" max="6406" width="12.140625" style="35" customWidth="1"/>
    <col min="6407" max="6407" width="10" style="35" customWidth="1"/>
    <col min="6408" max="6408" width="10.28515625" style="35" bestFit="1" customWidth="1"/>
    <col min="6409" max="6409" width="8.85546875" style="35" customWidth="1"/>
    <col min="6410" max="6410" width="8.7109375" style="35" customWidth="1"/>
    <col min="6411" max="6412" width="9.42578125" style="35" customWidth="1"/>
    <col min="6413" max="6657" width="15.7109375" style="35"/>
    <col min="6658" max="6658" width="17.140625" style="35" customWidth="1"/>
    <col min="6659" max="6659" width="12.140625" style="35" customWidth="1"/>
    <col min="6660" max="6660" width="11.5703125" style="35" customWidth="1"/>
    <col min="6661" max="6661" width="10.28515625" style="35" bestFit="1" customWidth="1"/>
    <col min="6662" max="6662" width="12.140625" style="35" customWidth="1"/>
    <col min="6663" max="6663" width="10" style="35" customWidth="1"/>
    <col min="6664" max="6664" width="10.28515625" style="35" bestFit="1" customWidth="1"/>
    <col min="6665" max="6665" width="8.85546875" style="35" customWidth="1"/>
    <col min="6666" max="6666" width="8.7109375" style="35" customWidth="1"/>
    <col min="6667" max="6668" width="9.42578125" style="35" customWidth="1"/>
    <col min="6669" max="6913" width="15.7109375" style="35"/>
    <col min="6914" max="6914" width="17.140625" style="35" customWidth="1"/>
    <col min="6915" max="6915" width="12.140625" style="35" customWidth="1"/>
    <col min="6916" max="6916" width="11.5703125" style="35" customWidth="1"/>
    <col min="6917" max="6917" width="10.28515625" style="35" bestFit="1" customWidth="1"/>
    <col min="6918" max="6918" width="12.140625" style="35" customWidth="1"/>
    <col min="6919" max="6919" width="10" style="35" customWidth="1"/>
    <col min="6920" max="6920" width="10.28515625" style="35" bestFit="1" customWidth="1"/>
    <col min="6921" max="6921" width="8.85546875" style="35" customWidth="1"/>
    <col min="6922" max="6922" width="8.7109375" style="35" customWidth="1"/>
    <col min="6923" max="6924" width="9.42578125" style="35" customWidth="1"/>
    <col min="6925" max="7169" width="15.7109375" style="35"/>
    <col min="7170" max="7170" width="17.140625" style="35" customWidth="1"/>
    <col min="7171" max="7171" width="12.140625" style="35" customWidth="1"/>
    <col min="7172" max="7172" width="11.5703125" style="35" customWidth="1"/>
    <col min="7173" max="7173" width="10.28515625" style="35" bestFit="1" customWidth="1"/>
    <col min="7174" max="7174" width="12.140625" style="35" customWidth="1"/>
    <col min="7175" max="7175" width="10" style="35" customWidth="1"/>
    <col min="7176" max="7176" width="10.28515625" style="35" bestFit="1" customWidth="1"/>
    <col min="7177" max="7177" width="8.85546875" style="35" customWidth="1"/>
    <col min="7178" max="7178" width="8.7109375" style="35" customWidth="1"/>
    <col min="7179" max="7180" width="9.42578125" style="35" customWidth="1"/>
    <col min="7181" max="7425" width="15.7109375" style="35"/>
    <col min="7426" max="7426" width="17.140625" style="35" customWidth="1"/>
    <col min="7427" max="7427" width="12.140625" style="35" customWidth="1"/>
    <col min="7428" max="7428" width="11.5703125" style="35" customWidth="1"/>
    <col min="7429" max="7429" width="10.28515625" style="35" bestFit="1" customWidth="1"/>
    <col min="7430" max="7430" width="12.140625" style="35" customWidth="1"/>
    <col min="7431" max="7431" width="10" style="35" customWidth="1"/>
    <col min="7432" max="7432" width="10.28515625" style="35" bestFit="1" customWidth="1"/>
    <col min="7433" max="7433" width="8.85546875" style="35" customWidth="1"/>
    <col min="7434" max="7434" width="8.7109375" style="35" customWidth="1"/>
    <col min="7435" max="7436" width="9.42578125" style="35" customWidth="1"/>
    <col min="7437" max="7681" width="15.7109375" style="35"/>
    <col min="7682" max="7682" width="17.140625" style="35" customWidth="1"/>
    <col min="7683" max="7683" width="12.140625" style="35" customWidth="1"/>
    <col min="7684" max="7684" width="11.5703125" style="35" customWidth="1"/>
    <col min="7685" max="7685" width="10.28515625" style="35" bestFit="1" customWidth="1"/>
    <col min="7686" max="7686" width="12.140625" style="35" customWidth="1"/>
    <col min="7687" max="7687" width="10" style="35" customWidth="1"/>
    <col min="7688" max="7688" width="10.28515625" style="35" bestFit="1" customWidth="1"/>
    <col min="7689" max="7689" width="8.85546875" style="35" customWidth="1"/>
    <col min="7690" max="7690" width="8.7109375" style="35" customWidth="1"/>
    <col min="7691" max="7692" width="9.42578125" style="35" customWidth="1"/>
    <col min="7693" max="7937" width="15.7109375" style="35"/>
    <col min="7938" max="7938" width="17.140625" style="35" customWidth="1"/>
    <col min="7939" max="7939" width="12.140625" style="35" customWidth="1"/>
    <col min="7940" max="7940" width="11.5703125" style="35" customWidth="1"/>
    <col min="7941" max="7941" width="10.28515625" style="35" bestFit="1" customWidth="1"/>
    <col min="7942" max="7942" width="12.140625" style="35" customWidth="1"/>
    <col min="7943" max="7943" width="10" style="35" customWidth="1"/>
    <col min="7944" max="7944" width="10.28515625" style="35" bestFit="1" customWidth="1"/>
    <col min="7945" max="7945" width="8.85546875" style="35" customWidth="1"/>
    <col min="7946" max="7946" width="8.7109375" style="35" customWidth="1"/>
    <col min="7947" max="7948" width="9.42578125" style="35" customWidth="1"/>
    <col min="7949" max="8193" width="15.7109375" style="35"/>
    <col min="8194" max="8194" width="17.140625" style="35" customWidth="1"/>
    <col min="8195" max="8195" width="12.140625" style="35" customWidth="1"/>
    <col min="8196" max="8196" width="11.5703125" style="35" customWidth="1"/>
    <col min="8197" max="8197" width="10.28515625" style="35" bestFit="1" customWidth="1"/>
    <col min="8198" max="8198" width="12.140625" style="35" customWidth="1"/>
    <col min="8199" max="8199" width="10" style="35" customWidth="1"/>
    <col min="8200" max="8200" width="10.28515625" style="35" bestFit="1" customWidth="1"/>
    <col min="8201" max="8201" width="8.85546875" style="35" customWidth="1"/>
    <col min="8202" max="8202" width="8.7109375" style="35" customWidth="1"/>
    <col min="8203" max="8204" width="9.42578125" style="35" customWidth="1"/>
    <col min="8205" max="8449" width="15.7109375" style="35"/>
    <col min="8450" max="8450" width="17.140625" style="35" customWidth="1"/>
    <col min="8451" max="8451" width="12.140625" style="35" customWidth="1"/>
    <col min="8452" max="8452" width="11.5703125" style="35" customWidth="1"/>
    <col min="8453" max="8453" width="10.28515625" style="35" bestFit="1" customWidth="1"/>
    <col min="8454" max="8454" width="12.140625" style="35" customWidth="1"/>
    <col min="8455" max="8455" width="10" style="35" customWidth="1"/>
    <col min="8456" max="8456" width="10.28515625" style="35" bestFit="1" customWidth="1"/>
    <col min="8457" max="8457" width="8.85546875" style="35" customWidth="1"/>
    <col min="8458" max="8458" width="8.7109375" style="35" customWidth="1"/>
    <col min="8459" max="8460" width="9.42578125" style="35" customWidth="1"/>
    <col min="8461" max="8705" width="15.7109375" style="35"/>
    <col min="8706" max="8706" width="17.140625" style="35" customWidth="1"/>
    <col min="8707" max="8707" width="12.140625" style="35" customWidth="1"/>
    <col min="8708" max="8708" width="11.5703125" style="35" customWidth="1"/>
    <col min="8709" max="8709" width="10.28515625" style="35" bestFit="1" customWidth="1"/>
    <col min="8710" max="8710" width="12.140625" style="35" customWidth="1"/>
    <col min="8711" max="8711" width="10" style="35" customWidth="1"/>
    <col min="8712" max="8712" width="10.28515625" style="35" bestFit="1" customWidth="1"/>
    <col min="8713" max="8713" width="8.85546875" style="35" customWidth="1"/>
    <col min="8714" max="8714" width="8.7109375" style="35" customWidth="1"/>
    <col min="8715" max="8716" width="9.42578125" style="35" customWidth="1"/>
    <col min="8717" max="8961" width="15.7109375" style="35"/>
    <col min="8962" max="8962" width="17.140625" style="35" customWidth="1"/>
    <col min="8963" max="8963" width="12.140625" style="35" customWidth="1"/>
    <col min="8964" max="8964" width="11.5703125" style="35" customWidth="1"/>
    <col min="8965" max="8965" width="10.28515625" style="35" bestFit="1" customWidth="1"/>
    <col min="8966" max="8966" width="12.140625" style="35" customWidth="1"/>
    <col min="8967" max="8967" width="10" style="35" customWidth="1"/>
    <col min="8968" max="8968" width="10.28515625" style="35" bestFit="1" customWidth="1"/>
    <col min="8969" max="8969" width="8.85546875" style="35" customWidth="1"/>
    <col min="8970" max="8970" width="8.7109375" style="35" customWidth="1"/>
    <col min="8971" max="8972" width="9.42578125" style="35" customWidth="1"/>
    <col min="8973" max="9217" width="15.7109375" style="35"/>
    <col min="9218" max="9218" width="17.140625" style="35" customWidth="1"/>
    <col min="9219" max="9219" width="12.140625" style="35" customWidth="1"/>
    <col min="9220" max="9220" width="11.5703125" style="35" customWidth="1"/>
    <col min="9221" max="9221" width="10.28515625" style="35" bestFit="1" customWidth="1"/>
    <col min="9222" max="9222" width="12.140625" style="35" customWidth="1"/>
    <col min="9223" max="9223" width="10" style="35" customWidth="1"/>
    <col min="9224" max="9224" width="10.28515625" style="35" bestFit="1" customWidth="1"/>
    <col min="9225" max="9225" width="8.85546875" style="35" customWidth="1"/>
    <col min="9226" max="9226" width="8.7109375" style="35" customWidth="1"/>
    <col min="9227" max="9228" width="9.42578125" style="35" customWidth="1"/>
    <col min="9229" max="9473" width="15.7109375" style="35"/>
    <col min="9474" max="9474" width="17.140625" style="35" customWidth="1"/>
    <col min="9475" max="9475" width="12.140625" style="35" customWidth="1"/>
    <col min="9476" max="9476" width="11.5703125" style="35" customWidth="1"/>
    <col min="9477" max="9477" width="10.28515625" style="35" bestFit="1" customWidth="1"/>
    <col min="9478" max="9478" width="12.140625" style="35" customWidth="1"/>
    <col min="9479" max="9479" width="10" style="35" customWidth="1"/>
    <col min="9480" max="9480" width="10.28515625" style="35" bestFit="1" customWidth="1"/>
    <col min="9481" max="9481" width="8.85546875" style="35" customWidth="1"/>
    <col min="9482" max="9482" width="8.7109375" style="35" customWidth="1"/>
    <col min="9483" max="9484" width="9.42578125" style="35" customWidth="1"/>
    <col min="9485" max="9729" width="15.7109375" style="35"/>
    <col min="9730" max="9730" width="17.140625" style="35" customWidth="1"/>
    <col min="9731" max="9731" width="12.140625" style="35" customWidth="1"/>
    <col min="9732" max="9732" width="11.5703125" style="35" customWidth="1"/>
    <col min="9733" max="9733" width="10.28515625" style="35" bestFit="1" customWidth="1"/>
    <col min="9734" max="9734" width="12.140625" style="35" customWidth="1"/>
    <col min="9735" max="9735" width="10" style="35" customWidth="1"/>
    <col min="9736" max="9736" width="10.28515625" style="35" bestFit="1" customWidth="1"/>
    <col min="9737" max="9737" width="8.85546875" style="35" customWidth="1"/>
    <col min="9738" max="9738" width="8.7109375" style="35" customWidth="1"/>
    <col min="9739" max="9740" width="9.42578125" style="35" customWidth="1"/>
    <col min="9741" max="9985" width="15.7109375" style="35"/>
    <col min="9986" max="9986" width="17.140625" style="35" customWidth="1"/>
    <col min="9987" max="9987" width="12.140625" style="35" customWidth="1"/>
    <col min="9988" max="9988" width="11.5703125" style="35" customWidth="1"/>
    <col min="9989" max="9989" width="10.28515625" style="35" bestFit="1" customWidth="1"/>
    <col min="9990" max="9990" width="12.140625" style="35" customWidth="1"/>
    <col min="9991" max="9991" width="10" style="35" customWidth="1"/>
    <col min="9992" max="9992" width="10.28515625" style="35" bestFit="1" customWidth="1"/>
    <col min="9993" max="9993" width="8.85546875" style="35" customWidth="1"/>
    <col min="9994" max="9994" width="8.7109375" style="35" customWidth="1"/>
    <col min="9995" max="9996" width="9.42578125" style="35" customWidth="1"/>
    <col min="9997" max="10241" width="15.7109375" style="35"/>
    <col min="10242" max="10242" width="17.140625" style="35" customWidth="1"/>
    <col min="10243" max="10243" width="12.140625" style="35" customWidth="1"/>
    <col min="10244" max="10244" width="11.5703125" style="35" customWidth="1"/>
    <col min="10245" max="10245" width="10.28515625" style="35" bestFit="1" customWidth="1"/>
    <col min="10246" max="10246" width="12.140625" style="35" customWidth="1"/>
    <col min="10247" max="10247" width="10" style="35" customWidth="1"/>
    <col min="10248" max="10248" width="10.28515625" style="35" bestFit="1" customWidth="1"/>
    <col min="10249" max="10249" width="8.85546875" style="35" customWidth="1"/>
    <col min="10250" max="10250" width="8.7109375" style="35" customWidth="1"/>
    <col min="10251" max="10252" width="9.42578125" style="35" customWidth="1"/>
    <col min="10253" max="10497" width="15.7109375" style="35"/>
    <col min="10498" max="10498" width="17.140625" style="35" customWidth="1"/>
    <col min="10499" max="10499" width="12.140625" style="35" customWidth="1"/>
    <col min="10500" max="10500" width="11.5703125" style="35" customWidth="1"/>
    <col min="10501" max="10501" width="10.28515625" style="35" bestFit="1" customWidth="1"/>
    <col min="10502" max="10502" width="12.140625" style="35" customWidth="1"/>
    <col min="10503" max="10503" width="10" style="35" customWidth="1"/>
    <col min="10504" max="10504" width="10.28515625" style="35" bestFit="1" customWidth="1"/>
    <col min="10505" max="10505" width="8.85546875" style="35" customWidth="1"/>
    <col min="10506" max="10506" width="8.7109375" style="35" customWidth="1"/>
    <col min="10507" max="10508" width="9.42578125" style="35" customWidth="1"/>
    <col min="10509" max="10753" width="15.7109375" style="35"/>
    <col min="10754" max="10754" width="17.140625" style="35" customWidth="1"/>
    <col min="10755" max="10755" width="12.140625" style="35" customWidth="1"/>
    <col min="10756" max="10756" width="11.5703125" style="35" customWidth="1"/>
    <col min="10757" max="10757" width="10.28515625" style="35" bestFit="1" customWidth="1"/>
    <col min="10758" max="10758" width="12.140625" style="35" customWidth="1"/>
    <col min="10759" max="10759" width="10" style="35" customWidth="1"/>
    <col min="10760" max="10760" width="10.28515625" style="35" bestFit="1" customWidth="1"/>
    <col min="10761" max="10761" width="8.85546875" style="35" customWidth="1"/>
    <col min="10762" max="10762" width="8.7109375" style="35" customWidth="1"/>
    <col min="10763" max="10764" width="9.42578125" style="35" customWidth="1"/>
    <col min="10765" max="11009" width="15.7109375" style="35"/>
    <col min="11010" max="11010" width="17.140625" style="35" customWidth="1"/>
    <col min="11011" max="11011" width="12.140625" style="35" customWidth="1"/>
    <col min="11012" max="11012" width="11.5703125" style="35" customWidth="1"/>
    <col min="11013" max="11013" width="10.28515625" style="35" bestFit="1" customWidth="1"/>
    <col min="11014" max="11014" width="12.140625" style="35" customWidth="1"/>
    <col min="11015" max="11015" width="10" style="35" customWidth="1"/>
    <col min="11016" max="11016" width="10.28515625" style="35" bestFit="1" customWidth="1"/>
    <col min="11017" max="11017" width="8.85546875" style="35" customWidth="1"/>
    <col min="11018" max="11018" width="8.7109375" style="35" customWidth="1"/>
    <col min="11019" max="11020" width="9.42578125" style="35" customWidth="1"/>
    <col min="11021" max="11265" width="15.7109375" style="35"/>
    <col min="11266" max="11266" width="17.140625" style="35" customWidth="1"/>
    <col min="11267" max="11267" width="12.140625" style="35" customWidth="1"/>
    <col min="11268" max="11268" width="11.5703125" style="35" customWidth="1"/>
    <col min="11269" max="11269" width="10.28515625" style="35" bestFit="1" customWidth="1"/>
    <col min="11270" max="11270" width="12.140625" style="35" customWidth="1"/>
    <col min="11271" max="11271" width="10" style="35" customWidth="1"/>
    <col min="11272" max="11272" width="10.28515625" style="35" bestFit="1" customWidth="1"/>
    <col min="11273" max="11273" width="8.85546875" style="35" customWidth="1"/>
    <col min="11274" max="11274" width="8.7109375" style="35" customWidth="1"/>
    <col min="11275" max="11276" width="9.42578125" style="35" customWidth="1"/>
    <col min="11277" max="11521" width="15.7109375" style="35"/>
    <col min="11522" max="11522" width="17.140625" style="35" customWidth="1"/>
    <col min="11523" max="11523" width="12.140625" style="35" customWidth="1"/>
    <col min="11524" max="11524" width="11.5703125" style="35" customWidth="1"/>
    <col min="11525" max="11525" width="10.28515625" style="35" bestFit="1" customWidth="1"/>
    <col min="11526" max="11526" width="12.140625" style="35" customWidth="1"/>
    <col min="11527" max="11527" width="10" style="35" customWidth="1"/>
    <col min="11528" max="11528" width="10.28515625" style="35" bestFit="1" customWidth="1"/>
    <col min="11529" max="11529" width="8.85546875" style="35" customWidth="1"/>
    <col min="11530" max="11530" width="8.7109375" style="35" customWidth="1"/>
    <col min="11531" max="11532" width="9.42578125" style="35" customWidth="1"/>
    <col min="11533" max="11777" width="15.7109375" style="35"/>
    <col min="11778" max="11778" width="17.140625" style="35" customWidth="1"/>
    <col min="11779" max="11779" width="12.140625" style="35" customWidth="1"/>
    <col min="11780" max="11780" width="11.5703125" style="35" customWidth="1"/>
    <col min="11781" max="11781" width="10.28515625" style="35" bestFit="1" customWidth="1"/>
    <col min="11782" max="11782" width="12.140625" style="35" customWidth="1"/>
    <col min="11783" max="11783" width="10" style="35" customWidth="1"/>
    <col min="11784" max="11784" width="10.28515625" style="35" bestFit="1" customWidth="1"/>
    <col min="11785" max="11785" width="8.85546875" style="35" customWidth="1"/>
    <col min="11786" max="11786" width="8.7109375" style="35" customWidth="1"/>
    <col min="11787" max="11788" width="9.42578125" style="35" customWidth="1"/>
    <col min="11789" max="12033" width="15.7109375" style="35"/>
    <col min="12034" max="12034" width="17.140625" style="35" customWidth="1"/>
    <col min="12035" max="12035" width="12.140625" style="35" customWidth="1"/>
    <col min="12036" max="12036" width="11.5703125" style="35" customWidth="1"/>
    <col min="12037" max="12037" width="10.28515625" style="35" bestFit="1" customWidth="1"/>
    <col min="12038" max="12038" width="12.140625" style="35" customWidth="1"/>
    <col min="12039" max="12039" width="10" style="35" customWidth="1"/>
    <col min="12040" max="12040" width="10.28515625" style="35" bestFit="1" customWidth="1"/>
    <col min="12041" max="12041" width="8.85546875" style="35" customWidth="1"/>
    <col min="12042" max="12042" width="8.7109375" style="35" customWidth="1"/>
    <col min="12043" max="12044" width="9.42578125" style="35" customWidth="1"/>
    <col min="12045" max="12289" width="15.7109375" style="35"/>
    <col min="12290" max="12290" width="17.140625" style="35" customWidth="1"/>
    <col min="12291" max="12291" width="12.140625" style="35" customWidth="1"/>
    <col min="12292" max="12292" width="11.5703125" style="35" customWidth="1"/>
    <col min="12293" max="12293" width="10.28515625" style="35" bestFit="1" customWidth="1"/>
    <col min="12294" max="12294" width="12.140625" style="35" customWidth="1"/>
    <col min="12295" max="12295" width="10" style="35" customWidth="1"/>
    <col min="12296" max="12296" width="10.28515625" style="35" bestFit="1" customWidth="1"/>
    <col min="12297" max="12297" width="8.85546875" style="35" customWidth="1"/>
    <col min="12298" max="12298" width="8.7109375" style="35" customWidth="1"/>
    <col min="12299" max="12300" width="9.42578125" style="35" customWidth="1"/>
    <col min="12301" max="12545" width="15.7109375" style="35"/>
    <col min="12546" max="12546" width="17.140625" style="35" customWidth="1"/>
    <col min="12547" max="12547" width="12.140625" style="35" customWidth="1"/>
    <col min="12548" max="12548" width="11.5703125" style="35" customWidth="1"/>
    <col min="12549" max="12549" width="10.28515625" style="35" bestFit="1" customWidth="1"/>
    <col min="12550" max="12550" width="12.140625" style="35" customWidth="1"/>
    <col min="12551" max="12551" width="10" style="35" customWidth="1"/>
    <col min="12552" max="12552" width="10.28515625" style="35" bestFit="1" customWidth="1"/>
    <col min="12553" max="12553" width="8.85546875" style="35" customWidth="1"/>
    <col min="12554" max="12554" width="8.7109375" style="35" customWidth="1"/>
    <col min="12555" max="12556" width="9.42578125" style="35" customWidth="1"/>
    <col min="12557" max="12801" width="15.7109375" style="35"/>
    <col min="12802" max="12802" width="17.140625" style="35" customWidth="1"/>
    <col min="12803" max="12803" width="12.140625" style="35" customWidth="1"/>
    <col min="12804" max="12804" width="11.5703125" style="35" customWidth="1"/>
    <col min="12805" max="12805" width="10.28515625" style="35" bestFit="1" customWidth="1"/>
    <col min="12806" max="12806" width="12.140625" style="35" customWidth="1"/>
    <col min="12807" max="12807" width="10" style="35" customWidth="1"/>
    <col min="12808" max="12808" width="10.28515625" style="35" bestFit="1" customWidth="1"/>
    <col min="12809" max="12809" width="8.85546875" style="35" customWidth="1"/>
    <col min="12810" max="12810" width="8.7109375" style="35" customWidth="1"/>
    <col min="12811" max="12812" width="9.42578125" style="35" customWidth="1"/>
    <col min="12813" max="13057" width="15.7109375" style="35"/>
    <col min="13058" max="13058" width="17.140625" style="35" customWidth="1"/>
    <col min="13059" max="13059" width="12.140625" style="35" customWidth="1"/>
    <col min="13060" max="13060" width="11.5703125" style="35" customWidth="1"/>
    <col min="13061" max="13061" width="10.28515625" style="35" bestFit="1" customWidth="1"/>
    <col min="13062" max="13062" width="12.140625" style="35" customWidth="1"/>
    <col min="13063" max="13063" width="10" style="35" customWidth="1"/>
    <col min="13064" max="13064" width="10.28515625" style="35" bestFit="1" customWidth="1"/>
    <col min="13065" max="13065" width="8.85546875" style="35" customWidth="1"/>
    <col min="13066" max="13066" width="8.7109375" style="35" customWidth="1"/>
    <col min="13067" max="13068" width="9.42578125" style="35" customWidth="1"/>
    <col min="13069" max="13313" width="15.7109375" style="35"/>
    <col min="13314" max="13314" width="17.140625" style="35" customWidth="1"/>
    <col min="13315" max="13315" width="12.140625" style="35" customWidth="1"/>
    <col min="13316" max="13316" width="11.5703125" style="35" customWidth="1"/>
    <col min="13317" max="13317" width="10.28515625" style="35" bestFit="1" customWidth="1"/>
    <col min="13318" max="13318" width="12.140625" style="35" customWidth="1"/>
    <col min="13319" max="13319" width="10" style="35" customWidth="1"/>
    <col min="13320" max="13320" width="10.28515625" style="35" bestFit="1" customWidth="1"/>
    <col min="13321" max="13321" width="8.85546875" style="35" customWidth="1"/>
    <col min="13322" max="13322" width="8.7109375" style="35" customWidth="1"/>
    <col min="13323" max="13324" width="9.42578125" style="35" customWidth="1"/>
    <col min="13325" max="13569" width="15.7109375" style="35"/>
    <col min="13570" max="13570" width="17.140625" style="35" customWidth="1"/>
    <col min="13571" max="13571" width="12.140625" style="35" customWidth="1"/>
    <col min="13572" max="13572" width="11.5703125" style="35" customWidth="1"/>
    <col min="13573" max="13573" width="10.28515625" style="35" bestFit="1" customWidth="1"/>
    <col min="13574" max="13574" width="12.140625" style="35" customWidth="1"/>
    <col min="13575" max="13575" width="10" style="35" customWidth="1"/>
    <col min="13576" max="13576" width="10.28515625" style="35" bestFit="1" customWidth="1"/>
    <col min="13577" max="13577" width="8.85546875" style="35" customWidth="1"/>
    <col min="13578" max="13578" width="8.7109375" style="35" customWidth="1"/>
    <col min="13579" max="13580" width="9.42578125" style="35" customWidth="1"/>
    <col min="13581" max="13825" width="15.7109375" style="35"/>
    <col min="13826" max="13826" width="17.140625" style="35" customWidth="1"/>
    <col min="13827" max="13827" width="12.140625" style="35" customWidth="1"/>
    <col min="13828" max="13828" width="11.5703125" style="35" customWidth="1"/>
    <col min="13829" max="13829" width="10.28515625" style="35" bestFit="1" customWidth="1"/>
    <col min="13830" max="13830" width="12.140625" style="35" customWidth="1"/>
    <col min="13831" max="13831" width="10" style="35" customWidth="1"/>
    <col min="13832" max="13832" width="10.28515625" style="35" bestFit="1" customWidth="1"/>
    <col min="13833" max="13833" width="8.85546875" style="35" customWidth="1"/>
    <col min="13834" max="13834" width="8.7109375" style="35" customWidth="1"/>
    <col min="13835" max="13836" width="9.42578125" style="35" customWidth="1"/>
    <col min="13837" max="14081" width="15.7109375" style="35"/>
    <col min="14082" max="14082" width="17.140625" style="35" customWidth="1"/>
    <col min="14083" max="14083" width="12.140625" style="35" customWidth="1"/>
    <col min="14084" max="14084" width="11.5703125" style="35" customWidth="1"/>
    <col min="14085" max="14085" width="10.28515625" style="35" bestFit="1" customWidth="1"/>
    <col min="14086" max="14086" width="12.140625" style="35" customWidth="1"/>
    <col min="14087" max="14087" width="10" style="35" customWidth="1"/>
    <col min="14088" max="14088" width="10.28515625" style="35" bestFit="1" customWidth="1"/>
    <col min="14089" max="14089" width="8.85546875" style="35" customWidth="1"/>
    <col min="14090" max="14090" width="8.7109375" style="35" customWidth="1"/>
    <col min="14091" max="14092" width="9.42578125" style="35" customWidth="1"/>
    <col min="14093" max="14337" width="15.7109375" style="35"/>
    <col min="14338" max="14338" width="17.140625" style="35" customWidth="1"/>
    <col min="14339" max="14339" width="12.140625" style="35" customWidth="1"/>
    <col min="14340" max="14340" width="11.5703125" style="35" customWidth="1"/>
    <col min="14341" max="14341" width="10.28515625" style="35" bestFit="1" customWidth="1"/>
    <col min="14342" max="14342" width="12.140625" style="35" customWidth="1"/>
    <col min="14343" max="14343" width="10" style="35" customWidth="1"/>
    <col min="14344" max="14344" width="10.28515625" style="35" bestFit="1" customWidth="1"/>
    <col min="14345" max="14345" width="8.85546875" style="35" customWidth="1"/>
    <col min="14346" max="14346" width="8.7109375" style="35" customWidth="1"/>
    <col min="14347" max="14348" width="9.42578125" style="35" customWidth="1"/>
    <col min="14349" max="14593" width="15.7109375" style="35"/>
    <col min="14594" max="14594" width="17.140625" style="35" customWidth="1"/>
    <col min="14595" max="14595" width="12.140625" style="35" customWidth="1"/>
    <col min="14596" max="14596" width="11.5703125" style="35" customWidth="1"/>
    <col min="14597" max="14597" width="10.28515625" style="35" bestFit="1" customWidth="1"/>
    <col min="14598" max="14598" width="12.140625" style="35" customWidth="1"/>
    <col min="14599" max="14599" width="10" style="35" customWidth="1"/>
    <col min="14600" max="14600" width="10.28515625" style="35" bestFit="1" customWidth="1"/>
    <col min="14601" max="14601" width="8.85546875" style="35" customWidth="1"/>
    <col min="14602" max="14602" width="8.7109375" style="35" customWidth="1"/>
    <col min="14603" max="14604" width="9.42578125" style="35" customWidth="1"/>
    <col min="14605" max="14849" width="15.7109375" style="35"/>
    <col min="14850" max="14850" width="17.140625" style="35" customWidth="1"/>
    <col min="14851" max="14851" width="12.140625" style="35" customWidth="1"/>
    <col min="14852" max="14852" width="11.5703125" style="35" customWidth="1"/>
    <col min="14853" max="14853" width="10.28515625" style="35" bestFit="1" customWidth="1"/>
    <col min="14854" max="14854" width="12.140625" style="35" customWidth="1"/>
    <col min="14855" max="14855" width="10" style="35" customWidth="1"/>
    <col min="14856" max="14856" width="10.28515625" style="35" bestFit="1" customWidth="1"/>
    <col min="14857" max="14857" width="8.85546875" style="35" customWidth="1"/>
    <col min="14858" max="14858" width="8.7109375" style="35" customWidth="1"/>
    <col min="14859" max="14860" width="9.42578125" style="35" customWidth="1"/>
    <col min="14861" max="15105" width="15.7109375" style="35"/>
    <col min="15106" max="15106" width="17.140625" style="35" customWidth="1"/>
    <col min="15107" max="15107" width="12.140625" style="35" customWidth="1"/>
    <col min="15108" max="15108" width="11.5703125" style="35" customWidth="1"/>
    <col min="15109" max="15109" width="10.28515625" style="35" bestFit="1" customWidth="1"/>
    <col min="15110" max="15110" width="12.140625" style="35" customWidth="1"/>
    <col min="15111" max="15111" width="10" style="35" customWidth="1"/>
    <col min="15112" max="15112" width="10.28515625" style="35" bestFit="1" customWidth="1"/>
    <col min="15113" max="15113" width="8.85546875" style="35" customWidth="1"/>
    <col min="15114" max="15114" width="8.7109375" style="35" customWidth="1"/>
    <col min="15115" max="15116" width="9.42578125" style="35" customWidth="1"/>
    <col min="15117" max="15361" width="15.7109375" style="35"/>
    <col min="15362" max="15362" width="17.140625" style="35" customWidth="1"/>
    <col min="15363" max="15363" width="12.140625" style="35" customWidth="1"/>
    <col min="15364" max="15364" width="11.5703125" style="35" customWidth="1"/>
    <col min="15365" max="15365" width="10.28515625" style="35" bestFit="1" customWidth="1"/>
    <col min="15366" max="15366" width="12.140625" style="35" customWidth="1"/>
    <col min="15367" max="15367" width="10" style="35" customWidth="1"/>
    <col min="15368" max="15368" width="10.28515625" style="35" bestFit="1" customWidth="1"/>
    <col min="15369" max="15369" width="8.85546875" style="35" customWidth="1"/>
    <col min="15370" max="15370" width="8.7109375" style="35" customWidth="1"/>
    <col min="15371" max="15372" width="9.42578125" style="35" customWidth="1"/>
    <col min="15373" max="15617" width="15.7109375" style="35"/>
    <col min="15618" max="15618" width="17.140625" style="35" customWidth="1"/>
    <col min="15619" max="15619" width="12.140625" style="35" customWidth="1"/>
    <col min="15620" max="15620" width="11.5703125" style="35" customWidth="1"/>
    <col min="15621" max="15621" width="10.28515625" style="35" bestFit="1" customWidth="1"/>
    <col min="15622" max="15622" width="12.140625" style="35" customWidth="1"/>
    <col min="15623" max="15623" width="10" style="35" customWidth="1"/>
    <col min="15624" max="15624" width="10.28515625" style="35" bestFit="1" customWidth="1"/>
    <col min="15625" max="15625" width="8.85546875" style="35" customWidth="1"/>
    <col min="15626" max="15626" width="8.7109375" style="35" customWidth="1"/>
    <col min="15627" max="15628" width="9.42578125" style="35" customWidth="1"/>
    <col min="15629" max="15873" width="15.7109375" style="35"/>
    <col min="15874" max="15874" width="17.140625" style="35" customWidth="1"/>
    <col min="15875" max="15875" width="12.140625" style="35" customWidth="1"/>
    <col min="15876" max="15876" width="11.5703125" style="35" customWidth="1"/>
    <col min="15877" max="15877" width="10.28515625" style="35" bestFit="1" customWidth="1"/>
    <col min="15878" max="15878" width="12.140625" style="35" customWidth="1"/>
    <col min="15879" max="15879" width="10" style="35" customWidth="1"/>
    <col min="15880" max="15880" width="10.28515625" style="35" bestFit="1" customWidth="1"/>
    <col min="15881" max="15881" width="8.85546875" style="35" customWidth="1"/>
    <col min="15882" max="15882" width="8.7109375" style="35" customWidth="1"/>
    <col min="15883" max="15884" width="9.42578125" style="35" customWidth="1"/>
    <col min="15885" max="16129" width="15.7109375" style="35"/>
    <col min="16130" max="16130" width="17.140625" style="35" customWidth="1"/>
    <col min="16131" max="16131" width="12.140625" style="35" customWidth="1"/>
    <col min="16132" max="16132" width="11.5703125" style="35" customWidth="1"/>
    <col min="16133" max="16133" width="10.28515625" style="35" bestFit="1" customWidth="1"/>
    <col min="16134" max="16134" width="12.140625" style="35" customWidth="1"/>
    <col min="16135" max="16135" width="10" style="35" customWidth="1"/>
    <col min="16136" max="16136" width="10.28515625" style="35" bestFit="1" customWidth="1"/>
    <col min="16137" max="16137" width="8.85546875" style="35" customWidth="1"/>
    <col min="16138" max="16138" width="8.7109375" style="35" customWidth="1"/>
    <col min="16139" max="16140" width="9.42578125" style="35" customWidth="1"/>
    <col min="16141" max="16384" width="15.7109375" style="35"/>
  </cols>
  <sheetData>
    <row r="1" spans="1:18" ht="33.75" customHeight="1" thickBot="1">
      <c r="A1" s="313" t="s">
        <v>292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</row>
    <row r="2" spans="1:18" ht="50.45" customHeight="1" thickBot="1">
      <c r="A2" s="36" t="s">
        <v>68</v>
      </c>
      <c r="B2" s="36" t="s">
        <v>32</v>
      </c>
      <c r="C2" s="36" t="s">
        <v>199</v>
      </c>
      <c r="D2" s="36" t="s">
        <v>74</v>
      </c>
      <c r="E2" s="36" t="s">
        <v>75</v>
      </c>
      <c r="F2" s="36" t="s">
        <v>76</v>
      </c>
      <c r="G2" s="36" t="s">
        <v>77</v>
      </c>
      <c r="H2" s="36" t="s">
        <v>78</v>
      </c>
      <c r="I2" s="36" t="s">
        <v>79</v>
      </c>
      <c r="J2" s="36" t="s">
        <v>80</v>
      </c>
      <c r="K2" s="36" t="s">
        <v>182</v>
      </c>
    </row>
    <row r="3" spans="1:18" s="37" customFormat="1" ht="21.75" customHeight="1">
      <c r="A3" s="2">
        <v>1395</v>
      </c>
      <c r="B3" s="2">
        <v>4020999</v>
      </c>
      <c r="C3" s="2">
        <v>862348</v>
      </c>
      <c r="D3" s="2">
        <v>368321</v>
      </c>
      <c r="E3" s="2">
        <v>977048</v>
      </c>
      <c r="F3" s="2">
        <v>704667</v>
      </c>
      <c r="G3" s="2">
        <v>988201</v>
      </c>
      <c r="H3" s="2">
        <v>50043</v>
      </c>
      <c r="I3" s="2">
        <v>31483</v>
      </c>
      <c r="J3" s="2">
        <v>35633</v>
      </c>
      <c r="K3" s="2">
        <v>3255</v>
      </c>
    </row>
    <row r="4" spans="1:18" s="37" customFormat="1" ht="21.75" customHeight="1">
      <c r="A4" s="2">
        <v>1396</v>
      </c>
      <c r="B4" s="2">
        <v>4020450</v>
      </c>
      <c r="C4" s="4">
        <v>876567</v>
      </c>
      <c r="D4" s="4">
        <v>336716</v>
      </c>
      <c r="E4" s="4">
        <v>955469</v>
      </c>
      <c r="F4" s="4">
        <v>752748</v>
      </c>
      <c r="G4" s="4">
        <v>970529</v>
      </c>
      <c r="H4" s="4">
        <v>47326</v>
      </c>
      <c r="I4" s="4">
        <v>33128</v>
      </c>
      <c r="J4" s="4">
        <v>44654</v>
      </c>
      <c r="K4" s="4">
        <v>3313</v>
      </c>
    </row>
    <row r="5" spans="1:18" s="37" customFormat="1" ht="21.75" customHeight="1">
      <c r="A5" s="2">
        <v>1397</v>
      </c>
      <c r="B5" s="3">
        <v>4031166</v>
      </c>
      <c r="C5" s="3">
        <v>961991</v>
      </c>
      <c r="D5" s="3">
        <v>320325</v>
      </c>
      <c r="E5" s="3">
        <v>942040</v>
      </c>
      <c r="F5" s="3">
        <v>806445</v>
      </c>
      <c r="G5" s="3">
        <v>809753</v>
      </c>
      <c r="H5" s="3">
        <v>46031</v>
      </c>
      <c r="I5" s="3">
        <v>34034</v>
      </c>
      <c r="J5" s="3">
        <v>107331</v>
      </c>
      <c r="K5" s="3">
        <v>3216</v>
      </c>
    </row>
    <row r="6" spans="1:18" s="37" customFormat="1" ht="21.75" customHeight="1">
      <c r="A6" s="2">
        <v>1398</v>
      </c>
      <c r="B6" s="3">
        <v>4070452</v>
      </c>
      <c r="C6" s="3">
        <v>1081424</v>
      </c>
      <c r="D6" s="3">
        <v>295567</v>
      </c>
      <c r="E6" s="3">
        <v>910951</v>
      </c>
      <c r="F6" s="3">
        <v>750439</v>
      </c>
      <c r="G6" s="3">
        <v>831406</v>
      </c>
      <c r="H6" s="3">
        <v>44486</v>
      </c>
      <c r="I6" s="3">
        <v>31234</v>
      </c>
      <c r="J6" s="3">
        <v>121854</v>
      </c>
      <c r="K6" s="3">
        <v>3091</v>
      </c>
    </row>
    <row r="7" spans="1:18" s="37" customFormat="1" ht="21.75" customHeight="1">
      <c r="A7" s="2">
        <v>1399</v>
      </c>
      <c r="B7" s="3">
        <v>4133753</v>
      </c>
      <c r="C7" s="3">
        <v>1186661</v>
      </c>
      <c r="D7" s="3">
        <v>272633</v>
      </c>
      <c r="E7" s="3">
        <v>893259</v>
      </c>
      <c r="F7" s="3">
        <v>728480</v>
      </c>
      <c r="G7" s="3">
        <v>835779</v>
      </c>
      <c r="H7" s="3">
        <v>42565</v>
      </c>
      <c r="I7" s="3">
        <v>28610</v>
      </c>
      <c r="J7" s="3">
        <v>142758</v>
      </c>
      <c r="K7" s="3">
        <v>3008</v>
      </c>
    </row>
    <row r="8" spans="1:18" s="37" customFormat="1" ht="21.75" customHeight="1" thickBot="1">
      <c r="A8" s="2">
        <v>1400</v>
      </c>
      <c r="B8" s="3">
        <f>SUM(B9:B41)</f>
        <v>4355593</v>
      </c>
      <c r="C8" s="3">
        <f>SUM(C9:C41)</f>
        <v>1496078</v>
      </c>
      <c r="D8" s="3">
        <f t="shared" ref="D8:K8" si="0">SUM(D9:D41)</f>
        <v>247605</v>
      </c>
      <c r="E8" s="3">
        <f t="shared" si="0"/>
        <v>863463</v>
      </c>
      <c r="F8" s="3">
        <f t="shared" si="0"/>
        <v>741243</v>
      </c>
      <c r="G8" s="3">
        <f t="shared" si="0"/>
        <v>768746</v>
      </c>
      <c r="H8" s="3">
        <f t="shared" si="0"/>
        <v>40344</v>
      </c>
      <c r="I8" s="3">
        <f t="shared" si="0"/>
        <v>26550</v>
      </c>
      <c r="J8" s="3">
        <f t="shared" si="0"/>
        <v>168641</v>
      </c>
      <c r="K8" s="3">
        <f t="shared" si="0"/>
        <v>2923</v>
      </c>
      <c r="Q8" s="37" t="s">
        <v>291</v>
      </c>
    </row>
    <row r="9" spans="1:18" ht="21.75" customHeight="1" thickBot="1">
      <c r="A9" s="5" t="s">
        <v>41</v>
      </c>
      <c r="B9" s="10">
        <f t="shared" ref="B9:B41" si="1">C9+D9+E9+F9+G9+H9+I9+J9+K9</f>
        <v>289219</v>
      </c>
      <c r="C9" s="7">
        <v>92493</v>
      </c>
      <c r="D9" s="6">
        <v>39153</v>
      </c>
      <c r="E9" s="8">
        <v>54440</v>
      </c>
      <c r="F9" s="9">
        <v>42284</v>
      </c>
      <c r="G9" s="7">
        <v>50608</v>
      </c>
      <c r="H9" s="9">
        <v>1314</v>
      </c>
      <c r="I9" s="8">
        <v>1159</v>
      </c>
      <c r="J9" s="9">
        <v>7345</v>
      </c>
      <c r="K9" s="8">
        <v>423</v>
      </c>
      <c r="O9" s="240"/>
      <c r="P9" s="46"/>
      <c r="Q9" s="35" t="s">
        <v>0</v>
      </c>
      <c r="R9" s="35">
        <v>434</v>
      </c>
    </row>
    <row r="10" spans="1:18" ht="21.75" customHeight="1" thickBot="1">
      <c r="A10" s="11" t="s">
        <v>42</v>
      </c>
      <c r="B10" s="29">
        <f t="shared" si="1"/>
        <v>161014</v>
      </c>
      <c r="C10" s="21">
        <v>39519</v>
      </c>
      <c r="D10" s="22">
        <v>11418</v>
      </c>
      <c r="E10" s="12">
        <v>43895</v>
      </c>
      <c r="F10" s="23">
        <v>25504</v>
      </c>
      <c r="G10" s="21">
        <v>33666</v>
      </c>
      <c r="H10" s="13">
        <v>1711</v>
      </c>
      <c r="I10" s="12">
        <v>1451</v>
      </c>
      <c r="J10" s="13">
        <v>3491</v>
      </c>
      <c r="K10" s="38">
        <v>359</v>
      </c>
      <c r="O10" s="240"/>
      <c r="P10" s="46"/>
      <c r="Q10" s="35" t="s">
        <v>41</v>
      </c>
      <c r="R10" s="35">
        <v>423</v>
      </c>
    </row>
    <row r="11" spans="1:18" ht="21.75" customHeight="1" thickBot="1">
      <c r="A11" s="11" t="s">
        <v>43</v>
      </c>
      <c r="B11" s="29">
        <f t="shared" si="1"/>
        <v>78603</v>
      </c>
      <c r="C11" s="21">
        <v>20931</v>
      </c>
      <c r="D11" s="22">
        <v>5997</v>
      </c>
      <c r="E11" s="12">
        <v>19429</v>
      </c>
      <c r="F11" s="23">
        <v>9504</v>
      </c>
      <c r="G11" s="21">
        <v>18461</v>
      </c>
      <c r="H11" s="13">
        <v>1149</v>
      </c>
      <c r="I11" s="12">
        <v>832</v>
      </c>
      <c r="J11" s="13">
        <v>2106</v>
      </c>
      <c r="K11" s="38">
        <v>194</v>
      </c>
      <c r="O11" s="240"/>
      <c r="P11" s="46"/>
      <c r="Q11" s="35" t="s">
        <v>42</v>
      </c>
      <c r="R11" s="35">
        <v>359</v>
      </c>
    </row>
    <row r="12" spans="1:18" ht="21.75" customHeight="1" thickBot="1">
      <c r="A12" s="11" t="s">
        <v>0</v>
      </c>
      <c r="B12" s="29">
        <f t="shared" si="1"/>
        <v>378924</v>
      </c>
      <c r="C12" s="21">
        <v>128194</v>
      </c>
      <c r="D12" s="22">
        <v>25680</v>
      </c>
      <c r="E12" s="12">
        <v>77780</v>
      </c>
      <c r="F12" s="23">
        <v>82591</v>
      </c>
      <c r="G12" s="21">
        <v>49768</v>
      </c>
      <c r="H12" s="13">
        <v>395</v>
      </c>
      <c r="I12" s="12">
        <v>1492</v>
      </c>
      <c r="J12" s="13">
        <v>12590</v>
      </c>
      <c r="K12" s="38">
        <v>434</v>
      </c>
      <c r="O12" s="240"/>
      <c r="P12" s="46"/>
      <c r="Q12" s="35" t="s">
        <v>57</v>
      </c>
      <c r="R12" s="35">
        <v>195</v>
      </c>
    </row>
    <row r="13" spans="1:18" ht="21.75" customHeight="1" thickBot="1">
      <c r="A13" s="11" t="s">
        <v>33</v>
      </c>
      <c r="B13" s="29">
        <f t="shared" si="1"/>
        <v>156354</v>
      </c>
      <c r="C13" s="21">
        <v>54859</v>
      </c>
      <c r="D13" s="22">
        <v>2194</v>
      </c>
      <c r="E13" s="12">
        <v>27420</v>
      </c>
      <c r="F13" s="23">
        <v>36789</v>
      </c>
      <c r="G13" s="21">
        <v>30979</v>
      </c>
      <c r="H13" s="13">
        <v>1</v>
      </c>
      <c r="I13" s="12">
        <v>141</v>
      </c>
      <c r="J13" s="13">
        <v>3956</v>
      </c>
      <c r="K13" s="38">
        <v>15</v>
      </c>
      <c r="O13" s="240"/>
      <c r="P13" s="46"/>
      <c r="Q13" s="35" t="s">
        <v>43</v>
      </c>
      <c r="R13" s="35">
        <v>194</v>
      </c>
    </row>
    <row r="14" spans="1:18" ht="21.75" customHeight="1" thickBot="1">
      <c r="A14" s="11" t="s">
        <v>44</v>
      </c>
      <c r="B14" s="29">
        <f t="shared" si="1"/>
        <v>32092</v>
      </c>
      <c r="C14" s="21">
        <v>9953</v>
      </c>
      <c r="D14" s="22">
        <v>3135</v>
      </c>
      <c r="E14" s="12">
        <v>6636</v>
      </c>
      <c r="F14" s="23">
        <v>1229</v>
      </c>
      <c r="G14" s="21">
        <v>10564</v>
      </c>
      <c r="H14" s="13">
        <v>52</v>
      </c>
      <c r="I14" s="12">
        <v>154</v>
      </c>
      <c r="J14" s="13">
        <v>346</v>
      </c>
      <c r="K14" s="38">
        <v>23</v>
      </c>
      <c r="O14" s="240"/>
      <c r="P14" s="46"/>
      <c r="Q14" s="35" t="s">
        <v>47</v>
      </c>
      <c r="R14" s="35">
        <v>158</v>
      </c>
    </row>
    <row r="15" spans="1:18" ht="21.75" customHeight="1" thickBot="1">
      <c r="A15" s="11" t="s">
        <v>1</v>
      </c>
      <c r="B15" s="29">
        <f t="shared" si="1"/>
        <v>44185</v>
      </c>
      <c r="C15" s="21">
        <v>14965</v>
      </c>
      <c r="D15" s="22">
        <v>1021</v>
      </c>
      <c r="E15" s="12">
        <v>6269</v>
      </c>
      <c r="F15" s="23">
        <v>5945</v>
      </c>
      <c r="G15" s="21">
        <v>10769</v>
      </c>
      <c r="H15" s="13">
        <v>2810</v>
      </c>
      <c r="I15" s="12">
        <v>707</v>
      </c>
      <c r="J15" s="13">
        <v>1691</v>
      </c>
      <c r="K15" s="38">
        <v>8</v>
      </c>
      <c r="O15" s="240"/>
      <c r="P15" s="46"/>
      <c r="Q15" s="35" t="s">
        <v>11</v>
      </c>
      <c r="R15" s="35">
        <v>155</v>
      </c>
    </row>
    <row r="16" spans="1:18" ht="21.75" customHeight="1" thickBot="1">
      <c r="A16" s="11" t="s">
        <v>45</v>
      </c>
      <c r="B16" s="29">
        <f t="shared" si="1"/>
        <v>69624</v>
      </c>
      <c r="C16" s="21">
        <v>17757</v>
      </c>
      <c r="D16" s="22">
        <v>8167</v>
      </c>
      <c r="E16" s="12">
        <v>21763</v>
      </c>
      <c r="F16" s="23">
        <v>6994</v>
      </c>
      <c r="G16" s="21">
        <v>13079</v>
      </c>
      <c r="H16" s="13">
        <v>5</v>
      </c>
      <c r="I16" s="12">
        <v>186</v>
      </c>
      <c r="J16" s="13">
        <v>1642</v>
      </c>
      <c r="K16" s="38">
        <v>31</v>
      </c>
      <c r="O16" s="240"/>
      <c r="P16" s="46"/>
      <c r="Q16" s="35" t="s">
        <v>9</v>
      </c>
      <c r="R16" s="35">
        <v>147</v>
      </c>
    </row>
    <row r="17" spans="1:18" ht="21.75" customHeight="1" thickBot="1">
      <c r="A17" s="11" t="s">
        <v>46</v>
      </c>
      <c r="B17" s="29">
        <f t="shared" si="1"/>
        <v>36701</v>
      </c>
      <c r="C17" s="21">
        <v>12852</v>
      </c>
      <c r="D17" s="22">
        <v>2992</v>
      </c>
      <c r="E17" s="12">
        <v>9133</v>
      </c>
      <c r="F17" s="23">
        <v>1104</v>
      </c>
      <c r="G17" s="21">
        <v>8410</v>
      </c>
      <c r="H17" s="13">
        <v>211</v>
      </c>
      <c r="I17" s="12">
        <v>937</v>
      </c>
      <c r="J17" s="13">
        <v>1055</v>
      </c>
      <c r="K17" s="38">
        <v>7</v>
      </c>
      <c r="O17" s="240"/>
      <c r="P17" s="46"/>
      <c r="Q17" s="35" t="s">
        <v>55</v>
      </c>
      <c r="R17" s="35">
        <v>139</v>
      </c>
    </row>
    <row r="18" spans="1:18" ht="21.75" customHeight="1" thickBot="1">
      <c r="A18" s="11" t="s">
        <v>47</v>
      </c>
      <c r="B18" s="29">
        <f t="shared" si="1"/>
        <v>255390</v>
      </c>
      <c r="C18" s="21">
        <v>91124</v>
      </c>
      <c r="D18" s="22">
        <v>11035</v>
      </c>
      <c r="E18" s="12">
        <v>63758</v>
      </c>
      <c r="F18" s="23">
        <v>23235</v>
      </c>
      <c r="G18" s="21">
        <v>49973</v>
      </c>
      <c r="H18" s="13">
        <v>1016</v>
      </c>
      <c r="I18" s="12">
        <v>2656</v>
      </c>
      <c r="J18" s="13">
        <v>12435</v>
      </c>
      <c r="K18" s="38">
        <v>158</v>
      </c>
      <c r="O18" s="240"/>
      <c r="P18" s="46"/>
      <c r="Q18" s="35" t="s">
        <v>5</v>
      </c>
      <c r="R18" s="35">
        <v>132</v>
      </c>
    </row>
    <row r="19" spans="1:18" ht="21.75" customHeight="1" thickBot="1">
      <c r="A19" s="11" t="s">
        <v>28</v>
      </c>
      <c r="B19" s="29">
        <f t="shared" si="1"/>
        <v>34439</v>
      </c>
      <c r="C19" s="21">
        <v>9167</v>
      </c>
      <c r="D19" s="22">
        <v>2285</v>
      </c>
      <c r="E19" s="12">
        <v>8897</v>
      </c>
      <c r="F19" s="23">
        <v>2409</v>
      </c>
      <c r="G19" s="21">
        <v>9907</v>
      </c>
      <c r="H19" s="13">
        <v>210</v>
      </c>
      <c r="I19" s="12">
        <v>363</v>
      </c>
      <c r="J19" s="13">
        <v>1165</v>
      </c>
      <c r="K19" s="38">
        <v>36</v>
      </c>
      <c r="O19" s="240"/>
      <c r="P19" s="46"/>
      <c r="Q19" s="35" t="s">
        <v>53</v>
      </c>
      <c r="R19" s="35">
        <v>84</v>
      </c>
    </row>
    <row r="20" spans="1:18" ht="21.75" customHeight="1" thickBot="1">
      <c r="A20" s="11" t="s">
        <v>2</v>
      </c>
      <c r="B20" s="29">
        <f t="shared" si="1"/>
        <v>178916</v>
      </c>
      <c r="C20" s="21">
        <v>62073</v>
      </c>
      <c r="D20" s="22">
        <v>2018</v>
      </c>
      <c r="E20" s="12">
        <v>37101</v>
      </c>
      <c r="F20" s="23">
        <v>27383</v>
      </c>
      <c r="G20" s="21">
        <v>39397</v>
      </c>
      <c r="H20" s="13">
        <v>1178</v>
      </c>
      <c r="I20" s="12">
        <v>1195</v>
      </c>
      <c r="J20" s="13">
        <v>8540</v>
      </c>
      <c r="K20" s="38">
        <v>31</v>
      </c>
      <c r="O20" s="240"/>
      <c r="P20" s="46"/>
      <c r="Q20" s="35" t="s">
        <v>8</v>
      </c>
      <c r="R20" s="35">
        <v>83</v>
      </c>
    </row>
    <row r="21" spans="1:18" ht="21.75" customHeight="1" thickBot="1">
      <c r="A21" s="11" t="s">
        <v>3</v>
      </c>
      <c r="B21" s="29">
        <f t="shared" si="1"/>
        <v>71292</v>
      </c>
      <c r="C21" s="21">
        <v>32259</v>
      </c>
      <c r="D21" s="22">
        <v>5973</v>
      </c>
      <c r="E21" s="12">
        <v>13616</v>
      </c>
      <c r="F21" s="23">
        <v>3243</v>
      </c>
      <c r="G21" s="21">
        <v>13099</v>
      </c>
      <c r="H21" s="13">
        <v>334</v>
      </c>
      <c r="I21" s="12">
        <v>368</v>
      </c>
      <c r="J21" s="13">
        <v>2377</v>
      </c>
      <c r="K21" s="38">
        <v>23</v>
      </c>
      <c r="O21" s="240"/>
      <c r="P21" s="46"/>
      <c r="Q21" s="35" t="s">
        <v>54</v>
      </c>
      <c r="R21" s="35">
        <v>52</v>
      </c>
    </row>
    <row r="22" spans="1:18" ht="21.75" customHeight="1" thickBot="1">
      <c r="A22" s="11" t="s">
        <v>4</v>
      </c>
      <c r="B22" s="29">
        <f t="shared" si="1"/>
        <v>44718</v>
      </c>
      <c r="C22" s="21">
        <v>17773</v>
      </c>
      <c r="D22" s="22">
        <v>2615</v>
      </c>
      <c r="E22" s="12">
        <v>9347</v>
      </c>
      <c r="F22" s="23">
        <v>5790</v>
      </c>
      <c r="G22" s="21">
        <v>7227</v>
      </c>
      <c r="H22" s="13">
        <v>145</v>
      </c>
      <c r="I22" s="12">
        <v>386</v>
      </c>
      <c r="J22" s="13">
        <v>1413</v>
      </c>
      <c r="K22" s="38">
        <v>22</v>
      </c>
      <c r="O22" s="240"/>
      <c r="P22" s="46"/>
      <c r="Q22" s="35" t="s">
        <v>58</v>
      </c>
      <c r="R22" s="35">
        <v>49</v>
      </c>
    </row>
    <row r="23" spans="1:18" ht="21.75" customHeight="1" thickBot="1">
      <c r="A23" s="11" t="s">
        <v>48</v>
      </c>
      <c r="B23" s="29">
        <f t="shared" si="1"/>
        <v>38948</v>
      </c>
      <c r="C23" s="21">
        <v>9492</v>
      </c>
      <c r="D23" s="22">
        <v>1369</v>
      </c>
      <c r="E23" s="12">
        <v>13370</v>
      </c>
      <c r="F23" s="23">
        <v>5322</v>
      </c>
      <c r="G23" s="21">
        <v>7518</v>
      </c>
      <c r="H23" s="13">
        <v>289</v>
      </c>
      <c r="I23" s="12">
        <v>884</v>
      </c>
      <c r="J23" s="13">
        <v>704</v>
      </c>
      <c r="K23" s="38">
        <v>0</v>
      </c>
      <c r="O23" s="240"/>
      <c r="P23" s="46"/>
      <c r="Q23" s="35" t="s">
        <v>6</v>
      </c>
      <c r="R23" s="35">
        <v>38</v>
      </c>
    </row>
    <row r="24" spans="1:18" ht="21.75" customHeight="1" thickBot="1">
      <c r="A24" s="11" t="s">
        <v>49</v>
      </c>
      <c r="B24" s="29">
        <f t="shared" si="1"/>
        <v>301568</v>
      </c>
      <c r="C24" s="21">
        <v>102884</v>
      </c>
      <c r="D24" s="22">
        <v>2678</v>
      </c>
      <c r="E24" s="12">
        <v>29543</v>
      </c>
      <c r="F24" s="23">
        <v>120089</v>
      </c>
      <c r="G24" s="21">
        <v>24778</v>
      </c>
      <c r="H24" s="13">
        <v>1429</v>
      </c>
      <c r="I24" s="12">
        <v>291</v>
      </c>
      <c r="J24" s="13">
        <v>19876</v>
      </c>
      <c r="K24" s="38">
        <v>0</v>
      </c>
      <c r="O24" s="240"/>
      <c r="P24" s="46"/>
      <c r="Q24" s="35" t="s">
        <v>28</v>
      </c>
      <c r="R24" s="35">
        <v>36</v>
      </c>
    </row>
    <row r="25" spans="1:18" ht="21.75" customHeight="1" thickBot="1">
      <c r="A25" s="11" t="s">
        <v>50</v>
      </c>
      <c r="B25" s="29">
        <f t="shared" si="1"/>
        <v>183377</v>
      </c>
      <c r="C25" s="21">
        <v>48808</v>
      </c>
      <c r="D25" s="22">
        <v>3098</v>
      </c>
      <c r="E25" s="12">
        <v>32928</v>
      </c>
      <c r="F25" s="23">
        <v>52901</v>
      </c>
      <c r="G25" s="21">
        <v>31401</v>
      </c>
      <c r="H25" s="13">
        <v>54</v>
      </c>
      <c r="I25" s="12">
        <v>223</v>
      </c>
      <c r="J25" s="13">
        <v>13939</v>
      </c>
      <c r="K25" s="38">
        <v>25</v>
      </c>
      <c r="O25" s="240"/>
      <c r="P25" s="46"/>
      <c r="Q25" s="35" t="s">
        <v>45</v>
      </c>
      <c r="R25" s="35">
        <v>31</v>
      </c>
    </row>
    <row r="26" spans="1:18" ht="21.75" customHeight="1" thickBot="1">
      <c r="A26" s="11" t="s">
        <v>51</v>
      </c>
      <c r="B26" s="29">
        <f t="shared" si="1"/>
        <v>265688</v>
      </c>
      <c r="C26" s="21">
        <v>102864</v>
      </c>
      <c r="D26" s="22">
        <v>1699</v>
      </c>
      <c r="E26" s="12">
        <v>17622</v>
      </c>
      <c r="F26" s="23">
        <v>106209</v>
      </c>
      <c r="G26" s="21">
        <v>16080</v>
      </c>
      <c r="H26" s="13">
        <v>239</v>
      </c>
      <c r="I26" s="12">
        <v>215</v>
      </c>
      <c r="J26" s="13">
        <v>20754</v>
      </c>
      <c r="K26" s="38">
        <v>6</v>
      </c>
      <c r="O26" s="240"/>
      <c r="P26" s="46"/>
      <c r="Q26" s="35" t="s">
        <v>2</v>
      </c>
      <c r="R26" s="35">
        <v>31</v>
      </c>
    </row>
    <row r="27" spans="1:18" ht="21.75" customHeight="1" thickBot="1">
      <c r="A27" s="11" t="s">
        <v>5</v>
      </c>
      <c r="B27" s="29">
        <f t="shared" si="1"/>
        <v>291823</v>
      </c>
      <c r="C27" s="21">
        <v>108155</v>
      </c>
      <c r="D27" s="22">
        <v>20142</v>
      </c>
      <c r="E27" s="12">
        <v>68524</v>
      </c>
      <c r="F27" s="23">
        <v>28662</v>
      </c>
      <c r="G27" s="21">
        <v>51941</v>
      </c>
      <c r="H27" s="13">
        <v>4364</v>
      </c>
      <c r="I27" s="12">
        <v>1248</v>
      </c>
      <c r="J27" s="13">
        <v>8655</v>
      </c>
      <c r="K27" s="38">
        <v>132</v>
      </c>
      <c r="O27" s="240"/>
      <c r="P27" s="46"/>
      <c r="Q27" s="35" t="s">
        <v>50</v>
      </c>
      <c r="R27" s="35">
        <v>25</v>
      </c>
    </row>
    <row r="28" spans="1:18" ht="21.75" customHeight="1" thickBot="1">
      <c r="A28" s="11" t="s">
        <v>52</v>
      </c>
      <c r="B28" s="29">
        <f t="shared" si="1"/>
        <v>79162</v>
      </c>
      <c r="C28" s="21">
        <v>25739</v>
      </c>
      <c r="D28" s="22">
        <v>1375</v>
      </c>
      <c r="E28" s="12">
        <v>22286</v>
      </c>
      <c r="F28" s="23">
        <v>10495</v>
      </c>
      <c r="G28" s="21">
        <v>15036</v>
      </c>
      <c r="H28" s="13">
        <v>407</v>
      </c>
      <c r="I28" s="12">
        <v>325</v>
      </c>
      <c r="J28" s="13">
        <v>3475</v>
      </c>
      <c r="K28" s="38">
        <v>24</v>
      </c>
      <c r="O28" s="240"/>
      <c r="P28" s="46"/>
      <c r="Q28" s="35" t="s">
        <v>52</v>
      </c>
      <c r="R28" s="35">
        <v>24</v>
      </c>
    </row>
    <row r="29" spans="1:18" ht="21.75" customHeight="1" thickBot="1">
      <c r="A29" s="11" t="s">
        <v>6</v>
      </c>
      <c r="B29" s="29">
        <f t="shared" si="1"/>
        <v>61877</v>
      </c>
      <c r="C29" s="21">
        <v>15632</v>
      </c>
      <c r="D29" s="22">
        <v>4636</v>
      </c>
      <c r="E29" s="12">
        <v>12128</v>
      </c>
      <c r="F29" s="23">
        <v>10906</v>
      </c>
      <c r="G29" s="21">
        <v>15377</v>
      </c>
      <c r="H29" s="13">
        <v>17</v>
      </c>
      <c r="I29" s="12">
        <v>131</v>
      </c>
      <c r="J29" s="13">
        <v>3012</v>
      </c>
      <c r="K29" s="38">
        <v>38</v>
      </c>
      <c r="O29" s="240"/>
      <c r="P29" s="46"/>
      <c r="Q29" s="35" t="s">
        <v>44</v>
      </c>
      <c r="R29" s="35">
        <v>23</v>
      </c>
    </row>
    <row r="30" spans="1:18" ht="21.75" customHeight="1" thickBot="1">
      <c r="A30" s="11" t="s">
        <v>53</v>
      </c>
      <c r="B30" s="29">
        <f t="shared" si="1"/>
        <v>94801</v>
      </c>
      <c r="C30" s="21">
        <v>26659</v>
      </c>
      <c r="D30" s="22">
        <v>12261</v>
      </c>
      <c r="E30" s="12">
        <v>19670</v>
      </c>
      <c r="F30" s="23">
        <v>5053</v>
      </c>
      <c r="G30" s="21">
        <v>25043</v>
      </c>
      <c r="H30" s="13">
        <v>2532</v>
      </c>
      <c r="I30" s="12">
        <v>421</v>
      </c>
      <c r="J30" s="13">
        <v>3078</v>
      </c>
      <c r="K30" s="38">
        <v>84</v>
      </c>
      <c r="O30" s="240"/>
      <c r="P30" s="46"/>
      <c r="Q30" s="35" t="s">
        <v>3</v>
      </c>
      <c r="R30" s="35">
        <v>23</v>
      </c>
    </row>
    <row r="31" spans="1:18" ht="21.75" customHeight="1" thickBot="1">
      <c r="A31" s="11" t="s">
        <v>54</v>
      </c>
      <c r="B31" s="29">
        <f t="shared" si="1"/>
        <v>133858</v>
      </c>
      <c r="C31" s="21">
        <v>42031</v>
      </c>
      <c r="D31" s="22">
        <v>10874</v>
      </c>
      <c r="E31" s="12">
        <v>28606</v>
      </c>
      <c r="F31" s="23">
        <v>15490</v>
      </c>
      <c r="G31" s="21">
        <v>32021</v>
      </c>
      <c r="H31" s="13">
        <v>32</v>
      </c>
      <c r="I31" s="12">
        <v>1429</v>
      </c>
      <c r="J31" s="13">
        <v>3323</v>
      </c>
      <c r="K31" s="38">
        <v>52</v>
      </c>
      <c r="O31" s="240"/>
      <c r="P31" s="46"/>
      <c r="Q31" s="35" t="s">
        <v>4</v>
      </c>
      <c r="R31" s="35">
        <v>22</v>
      </c>
    </row>
    <row r="32" spans="1:18" ht="21.75" customHeight="1" thickBot="1">
      <c r="A32" s="11" t="s">
        <v>55</v>
      </c>
      <c r="B32" s="29">
        <f t="shared" si="1"/>
        <v>102302</v>
      </c>
      <c r="C32" s="21">
        <v>36946</v>
      </c>
      <c r="D32" s="22">
        <v>5525</v>
      </c>
      <c r="E32" s="12">
        <v>29219</v>
      </c>
      <c r="F32" s="23">
        <v>8936</v>
      </c>
      <c r="G32" s="21">
        <v>19427</v>
      </c>
      <c r="H32" s="13">
        <v>15</v>
      </c>
      <c r="I32" s="12">
        <v>561</v>
      </c>
      <c r="J32" s="13">
        <v>1534</v>
      </c>
      <c r="K32" s="38">
        <v>139</v>
      </c>
      <c r="O32" s="240"/>
      <c r="P32" s="46"/>
      <c r="Q32" s="35" t="s">
        <v>33</v>
      </c>
      <c r="R32" s="35">
        <v>15</v>
      </c>
    </row>
    <row r="33" spans="1:18" ht="21.75" customHeight="1" thickBot="1">
      <c r="A33" s="11" t="s">
        <v>56</v>
      </c>
      <c r="B33" s="29">
        <f t="shared" si="1"/>
        <v>19936</v>
      </c>
      <c r="C33" s="21">
        <v>5400</v>
      </c>
      <c r="D33" s="22">
        <v>1001</v>
      </c>
      <c r="E33" s="12">
        <v>3892</v>
      </c>
      <c r="F33" s="23">
        <v>1583</v>
      </c>
      <c r="G33" s="21">
        <v>6897</v>
      </c>
      <c r="H33" s="13">
        <v>0</v>
      </c>
      <c r="I33" s="12">
        <v>446</v>
      </c>
      <c r="J33" s="13">
        <v>714</v>
      </c>
      <c r="K33" s="38">
        <v>3</v>
      </c>
      <c r="O33" s="240"/>
      <c r="P33" s="46"/>
      <c r="Q33" s="35" t="s">
        <v>7</v>
      </c>
      <c r="R33" s="35">
        <v>15</v>
      </c>
    </row>
    <row r="34" spans="1:18" ht="21.75" customHeight="1" thickBot="1">
      <c r="A34" s="11" t="s">
        <v>7</v>
      </c>
      <c r="B34" s="29">
        <f t="shared" si="1"/>
        <v>84941</v>
      </c>
      <c r="C34" s="21">
        <v>30489</v>
      </c>
      <c r="D34" s="22">
        <v>6959</v>
      </c>
      <c r="E34" s="12">
        <v>17003</v>
      </c>
      <c r="F34" s="23">
        <v>6430</v>
      </c>
      <c r="G34" s="21">
        <v>17510</v>
      </c>
      <c r="H34" s="13">
        <v>2021</v>
      </c>
      <c r="I34" s="12">
        <v>1094</v>
      </c>
      <c r="J34" s="13">
        <v>3420</v>
      </c>
      <c r="K34" s="38">
        <v>15</v>
      </c>
      <c r="O34" s="240"/>
      <c r="P34" s="46"/>
      <c r="Q34" s="35" t="s">
        <v>290</v>
      </c>
      <c r="R34" s="35">
        <f>SUM(R35:R41)</f>
        <v>36</v>
      </c>
    </row>
    <row r="35" spans="1:18" ht="21.75" customHeight="1" thickBot="1">
      <c r="A35" s="11" t="s">
        <v>57</v>
      </c>
      <c r="B35" s="29">
        <f t="shared" si="1"/>
        <v>187188</v>
      </c>
      <c r="C35" s="21">
        <v>96612</v>
      </c>
      <c r="D35" s="22">
        <v>7078</v>
      </c>
      <c r="E35" s="12">
        <v>28486</v>
      </c>
      <c r="F35" s="23">
        <v>21964</v>
      </c>
      <c r="G35" s="21">
        <v>28079</v>
      </c>
      <c r="H35" s="13">
        <v>273</v>
      </c>
      <c r="I35" s="12">
        <v>1488</v>
      </c>
      <c r="J35" s="13">
        <v>3013</v>
      </c>
      <c r="K35" s="38">
        <v>195</v>
      </c>
      <c r="O35" s="240"/>
      <c r="P35" s="46"/>
      <c r="Q35" s="35" t="s">
        <v>59</v>
      </c>
      <c r="R35" s="35">
        <v>11</v>
      </c>
    </row>
    <row r="36" spans="1:18" ht="21.75" customHeight="1" thickBot="1">
      <c r="A36" s="11" t="s">
        <v>8</v>
      </c>
      <c r="B36" s="29">
        <f t="shared" si="1"/>
        <v>93203</v>
      </c>
      <c r="C36" s="21">
        <v>31546</v>
      </c>
      <c r="D36" s="22">
        <v>2935</v>
      </c>
      <c r="E36" s="12">
        <v>24820</v>
      </c>
      <c r="F36" s="23">
        <v>7757</v>
      </c>
      <c r="G36" s="21">
        <v>23175</v>
      </c>
      <c r="H36" s="13">
        <v>216</v>
      </c>
      <c r="I36" s="12">
        <v>713</v>
      </c>
      <c r="J36" s="13">
        <v>1958</v>
      </c>
      <c r="K36" s="38">
        <v>83</v>
      </c>
      <c r="O36" s="240"/>
      <c r="P36" s="46"/>
      <c r="Q36" s="35" t="s">
        <v>1</v>
      </c>
      <c r="R36" s="35">
        <v>8</v>
      </c>
    </row>
    <row r="37" spans="1:18" ht="21.75" customHeight="1" thickBot="1">
      <c r="A37" s="11" t="s">
        <v>9</v>
      </c>
      <c r="B37" s="29">
        <f t="shared" si="1"/>
        <v>258728</v>
      </c>
      <c r="C37" s="21">
        <v>106675</v>
      </c>
      <c r="D37" s="22">
        <v>16413</v>
      </c>
      <c r="E37" s="12">
        <v>44379</v>
      </c>
      <c r="F37" s="23">
        <v>16776</v>
      </c>
      <c r="G37" s="21">
        <v>45905</v>
      </c>
      <c r="H37" s="13">
        <v>16924</v>
      </c>
      <c r="I37" s="12">
        <v>2351</v>
      </c>
      <c r="J37" s="13">
        <v>9158</v>
      </c>
      <c r="K37" s="38">
        <v>147</v>
      </c>
      <c r="O37" s="240"/>
      <c r="P37" s="46"/>
      <c r="Q37" s="35" t="s">
        <v>46</v>
      </c>
      <c r="R37" s="35">
        <v>7</v>
      </c>
    </row>
    <row r="38" spans="1:18" ht="21.75" customHeight="1" thickBot="1">
      <c r="A38" s="11" t="s">
        <v>58</v>
      </c>
      <c r="B38" s="29">
        <f t="shared" si="1"/>
        <v>100274</v>
      </c>
      <c r="C38" s="21">
        <v>32888</v>
      </c>
      <c r="D38" s="22">
        <v>7284</v>
      </c>
      <c r="E38" s="12">
        <v>18903</v>
      </c>
      <c r="F38" s="23">
        <v>18407</v>
      </c>
      <c r="G38" s="21">
        <v>17147</v>
      </c>
      <c r="H38" s="13">
        <v>123</v>
      </c>
      <c r="I38" s="12">
        <v>679</v>
      </c>
      <c r="J38" s="13">
        <v>4794</v>
      </c>
      <c r="K38" s="38">
        <v>49</v>
      </c>
      <c r="O38" s="240"/>
      <c r="P38" s="46"/>
      <c r="Q38" s="35" t="s">
        <v>51</v>
      </c>
      <c r="R38" s="35">
        <v>6</v>
      </c>
    </row>
    <row r="39" spans="1:18" ht="21.75" customHeight="1" thickBot="1">
      <c r="A39" s="11" t="s">
        <v>10</v>
      </c>
      <c r="B39" s="29">
        <f t="shared" si="1"/>
        <v>37141</v>
      </c>
      <c r="C39" s="21">
        <v>12050</v>
      </c>
      <c r="D39" s="22">
        <v>1425</v>
      </c>
      <c r="E39" s="12">
        <v>6336</v>
      </c>
      <c r="F39" s="23">
        <v>5951</v>
      </c>
      <c r="G39" s="21">
        <v>8275</v>
      </c>
      <c r="H39" s="13">
        <v>234</v>
      </c>
      <c r="I39" s="12">
        <v>823</v>
      </c>
      <c r="J39" s="13">
        <v>2046</v>
      </c>
      <c r="K39" s="38">
        <v>1</v>
      </c>
      <c r="O39" s="240"/>
      <c r="P39" s="46"/>
      <c r="Q39" s="35" t="s">
        <v>56</v>
      </c>
      <c r="R39" s="35">
        <v>3</v>
      </c>
    </row>
    <row r="40" spans="1:18" ht="21.75" customHeight="1" thickBot="1">
      <c r="A40" s="11" t="s">
        <v>11</v>
      </c>
      <c r="B40" s="29">
        <f t="shared" si="1"/>
        <v>114107</v>
      </c>
      <c r="C40" s="21">
        <v>38739</v>
      </c>
      <c r="D40" s="22">
        <v>9467</v>
      </c>
      <c r="E40" s="12">
        <v>29989</v>
      </c>
      <c r="F40" s="23">
        <v>9800</v>
      </c>
      <c r="G40" s="21">
        <v>22896</v>
      </c>
      <c r="H40" s="13">
        <v>644</v>
      </c>
      <c r="I40" s="12">
        <v>723</v>
      </c>
      <c r="J40" s="13">
        <v>1694</v>
      </c>
      <c r="K40" s="38">
        <v>155</v>
      </c>
      <c r="O40" s="240"/>
      <c r="P40" s="46"/>
      <c r="Q40" s="35" t="s">
        <v>10</v>
      </c>
      <c r="R40" s="35">
        <v>1</v>
      </c>
    </row>
    <row r="41" spans="1:18" ht="21.75" customHeight="1" thickBot="1">
      <c r="A41" s="11" t="s">
        <v>59</v>
      </c>
      <c r="B41" s="29">
        <f t="shared" si="1"/>
        <v>75200</v>
      </c>
      <c r="C41" s="21">
        <v>18550</v>
      </c>
      <c r="D41" s="22">
        <v>7703</v>
      </c>
      <c r="E41" s="12">
        <v>16275</v>
      </c>
      <c r="F41" s="23">
        <v>14508</v>
      </c>
      <c r="G41" s="21">
        <v>14333</v>
      </c>
      <c r="H41" s="13">
        <v>0</v>
      </c>
      <c r="I41" s="12">
        <v>478</v>
      </c>
      <c r="J41" s="13">
        <v>3342</v>
      </c>
      <c r="K41" s="38">
        <v>11</v>
      </c>
      <c r="O41" s="240"/>
      <c r="P41" s="46"/>
      <c r="Q41" s="35" t="s">
        <v>48</v>
      </c>
      <c r="R41" s="35">
        <v>0</v>
      </c>
    </row>
    <row r="42" spans="1:18" ht="27.75" customHeight="1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</row>
    <row r="43" spans="1:18" ht="12.75" customHeight="1">
      <c r="A43" s="39"/>
      <c r="B43" s="40"/>
      <c r="C43" s="40"/>
      <c r="D43" s="40"/>
      <c r="E43" s="40"/>
      <c r="F43" s="41"/>
      <c r="G43" s="41"/>
      <c r="H43" s="41"/>
      <c r="I43" s="41"/>
      <c r="J43" s="41"/>
      <c r="K43" s="41"/>
    </row>
    <row r="44" spans="1:18" ht="12.75" customHeight="1">
      <c r="A44" s="39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8" ht="12.75" customHeight="1">
      <c r="A45" s="39"/>
      <c r="B45" s="41"/>
      <c r="C45" s="41"/>
      <c r="D45" s="41"/>
      <c r="E45" s="41"/>
      <c r="F45" s="41"/>
      <c r="G45" s="41"/>
      <c r="H45" s="39"/>
      <c r="I45" s="41"/>
      <c r="J45" s="41"/>
      <c r="K45" s="41"/>
    </row>
    <row r="46" spans="1:18" ht="12.75" customHeight="1">
      <c r="A46" s="39"/>
      <c r="B46" s="41"/>
      <c r="C46" s="41"/>
      <c r="D46" s="41"/>
      <c r="E46" s="41"/>
      <c r="F46" s="41"/>
      <c r="G46" s="41"/>
      <c r="H46" s="39"/>
      <c r="I46" s="41"/>
      <c r="J46" s="41"/>
      <c r="K46" s="41"/>
    </row>
    <row r="47" spans="1:18" ht="21">
      <c r="A47" s="39"/>
      <c r="H47" s="39"/>
    </row>
    <row r="48" spans="1:18" ht="21">
      <c r="A48" s="39"/>
      <c r="H48" s="39"/>
    </row>
    <row r="49" spans="1:8" ht="21">
      <c r="A49" s="39"/>
      <c r="H49" s="39"/>
    </row>
    <row r="50" spans="1:8" ht="21">
      <c r="A50" s="39"/>
      <c r="H50" s="39"/>
    </row>
    <row r="51" spans="1:8" ht="21">
      <c r="A51" s="39"/>
      <c r="H51" s="39"/>
    </row>
    <row r="52" spans="1:8" ht="21">
      <c r="A52" s="39"/>
      <c r="H52" s="39"/>
    </row>
    <row r="53" spans="1:8" ht="21">
      <c r="A53" s="39"/>
      <c r="H53" s="39"/>
    </row>
    <row r="54" spans="1:8" ht="21">
      <c r="A54" s="39"/>
      <c r="H54" s="39"/>
    </row>
    <row r="55" spans="1:8" ht="21">
      <c r="A55" s="39"/>
      <c r="H55" s="39"/>
    </row>
    <row r="56" spans="1:8" ht="21">
      <c r="A56" s="39"/>
      <c r="H56" s="39"/>
    </row>
    <row r="57" spans="1:8" ht="21">
      <c r="A57" s="39"/>
      <c r="H57" s="39"/>
    </row>
    <row r="58" spans="1:8" ht="21">
      <c r="A58" s="39"/>
      <c r="H58" s="39"/>
    </row>
    <row r="59" spans="1:8" ht="21">
      <c r="A59" s="39"/>
      <c r="H59" s="39"/>
    </row>
    <row r="60" spans="1:8" ht="21">
      <c r="A60" s="39"/>
      <c r="H60" s="39"/>
    </row>
    <row r="61" spans="1:8" ht="21">
      <c r="A61" s="39"/>
      <c r="H61" s="39"/>
    </row>
    <row r="62" spans="1:8" ht="21">
      <c r="A62" s="39"/>
      <c r="H62" s="39"/>
    </row>
    <row r="63" spans="1:8" ht="21">
      <c r="A63" s="39"/>
      <c r="H63" s="39"/>
    </row>
    <row r="64" spans="1:8" ht="21">
      <c r="A64" s="39"/>
      <c r="H64" s="39"/>
    </row>
    <row r="65" spans="1:8" ht="21">
      <c r="A65" s="39"/>
      <c r="H65" s="39"/>
    </row>
    <row r="66" spans="1:8" ht="21">
      <c r="A66" s="39"/>
      <c r="H66" s="39"/>
    </row>
    <row r="67" spans="1:8" ht="21">
      <c r="A67" s="39"/>
      <c r="H67" s="39"/>
    </row>
    <row r="68" spans="1:8" ht="21">
      <c r="A68" s="39"/>
      <c r="H68" s="39"/>
    </row>
    <row r="69" spans="1:8" ht="21">
      <c r="A69" s="39"/>
      <c r="H69" s="39"/>
    </row>
    <row r="70" spans="1:8" ht="21">
      <c r="A70" s="39"/>
      <c r="H70" s="39"/>
    </row>
    <row r="71" spans="1:8" ht="21">
      <c r="A71" s="39"/>
      <c r="H71" s="39"/>
    </row>
    <row r="72" spans="1:8" ht="21">
      <c r="A72" s="39"/>
      <c r="H72" s="39"/>
    </row>
    <row r="73" spans="1:8" ht="21">
      <c r="A73" s="39"/>
      <c r="H73" s="39"/>
    </row>
    <row r="74" spans="1:8" ht="21">
      <c r="A74" s="39"/>
      <c r="H74" s="39"/>
    </row>
    <row r="75" spans="1:8" ht="21">
      <c r="A75" s="39"/>
      <c r="H75" s="39"/>
    </row>
    <row r="76" spans="1:8" ht="21">
      <c r="A76" s="39"/>
      <c r="H76" s="39"/>
    </row>
    <row r="77" spans="1:8" ht="21">
      <c r="A77" s="39"/>
      <c r="H77" s="39"/>
    </row>
    <row r="78" spans="1:8" ht="21">
      <c r="A78" s="39"/>
    </row>
  </sheetData>
  <sortState ref="Q9:R41">
    <sortCondition descending="1" ref="R9"/>
  </sortState>
  <mergeCells count="2">
    <mergeCell ref="A1:K1"/>
    <mergeCell ref="A42:K42"/>
  </mergeCells>
  <printOptions horizontalCentered="1" verticalCentered="1"/>
  <pageMargins left="0.39370078740157483" right="0.59055118110236227" top="0.19685039370078741" bottom="0.39370078740157483" header="0" footer="0"/>
  <pageSetup paperSize="9" scale="8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188F5-A68A-433E-A31C-6E3A672385B1}">
  <sheetPr>
    <tabColor rgb="FF339933"/>
  </sheetPr>
  <dimension ref="A1:H42"/>
  <sheetViews>
    <sheetView rightToLeft="1" view="pageBreakPreview" zoomScaleNormal="100" zoomScaleSheetLayoutView="100" workbookViewId="0">
      <selection sqref="A1:H1"/>
    </sheetView>
  </sheetViews>
  <sheetFormatPr defaultColWidth="14.7109375" defaultRowHeight="18" customHeight="1"/>
  <cols>
    <col min="1" max="1" width="17.7109375" style="691" customWidth="1"/>
    <col min="2" max="2" width="12.5703125" style="691" bestFit="1" customWidth="1"/>
    <col min="3" max="3" width="12.7109375" style="691" bestFit="1" customWidth="1"/>
    <col min="4" max="4" width="12" style="983" customWidth="1"/>
    <col min="5" max="5" width="10.28515625" style="983" customWidth="1"/>
    <col min="6" max="6" width="10.140625" style="983" customWidth="1"/>
    <col min="7" max="7" width="11.28515625" style="983" customWidth="1"/>
    <col min="8" max="8" width="16.7109375" style="983" customWidth="1"/>
    <col min="9" max="16384" width="14.7109375" style="691"/>
  </cols>
  <sheetData>
    <row r="1" spans="1:8" ht="44.25" customHeight="1">
      <c r="A1" s="776" t="s">
        <v>1528</v>
      </c>
      <c r="B1" s="777"/>
      <c r="C1" s="777"/>
      <c r="D1" s="777"/>
      <c r="E1" s="777"/>
      <c r="F1" s="777"/>
      <c r="G1" s="777"/>
      <c r="H1" s="777"/>
    </row>
    <row r="2" spans="1:8" ht="18" customHeight="1" thickBot="1">
      <c r="A2" s="969" t="s">
        <v>461</v>
      </c>
      <c r="B2" s="970" t="s">
        <v>1529</v>
      </c>
      <c r="C2" s="971"/>
      <c r="D2" s="971"/>
      <c r="E2" s="970" t="s">
        <v>1530</v>
      </c>
      <c r="F2" s="971"/>
      <c r="G2" s="971"/>
      <c r="H2" s="972" t="s">
        <v>1531</v>
      </c>
    </row>
    <row r="3" spans="1:8" s="781" customFormat="1" ht="38.25" customHeight="1" thickBot="1">
      <c r="A3" s="973"/>
      <c r="B3" s="648" t="s">
        <v>1532</v>
      </c>
      <c r="C3" s="648" t="s">
        <v>1533</v>
      </c>
      <c r="D3" s="648" t="s">
        <v>1534</v>
      </c>
      <c r="E3" s="648" t="s">
        <v>1535</v>
      </c>
      <c r="F3" s="648" t="s">
        <v>1536</v>
      </c>
      <c r="G3" s="974" t="s">
        <v>1537</v>
      </c>
      <c r="H3" s="975"/>
    </row>
    <row r="4" spans="1:8" ht="21" customHeight="1">
      <c r="A4" s="423">
        <v>1395</v>
      </c>
      <c r="B4" s="910">
        <v>13164347</v>
      </c>
      <c r="C4" s="910">
        <v>21933596</v>
      </c>
      <c r="D4" s="910">
        <v>35097943</v>
      </c>
      <c r="E4" s="910">
        <v>3236983</v>
      </c>
      <c r="F4" s="910">
        <v>2482952</v>
      </c>
      <c r="G4" s="910">
        <v>5719935</v>
      </c>
      <c r="H4" s="424">
        <v>40817878</v>
      </c>
    </row>
    <row r="5" spans="1:8" ht="21" customHeight="1">
      <c r="A5" s="423">
        <v>1396</v>
      </c>
      <c r="B5" s="910">
        <v>13365826</v>
      </c>
      <c r="C5" s="910">
        <v>22288078</v>
      </c>
      <c r="D5" s="910">
        <v>35653904</v>
      </c>
      <c r="E5" s="910">
        <v>3472332</v>
      </c>
      <c r="F5" s="910">
        <v>2605022</v>
      </c>
      <c r="G5" s="910">
        <v>6077354</v>
      </c>
      <c r="H5" s="424">
        <v>41731258</v>
      </c>
    </row>
    <row r="6" spans="1:8" ht="21" customHeight="1">
      <c r="A6" s="423">
        <v>1397</v>
      </c>
      <c r="B6" s="910">
        <v>13353480</v>
      </c>
      <c r="C6" s="910">
        <v>22417616</v>
      </c>
      <c r="D6" s="910">
        <v>35771096</v>
      </c>
      <c r="E6" s="910">
        <v>3729101</v>
      </c>
      <c r="F6" s="910">
        <v>2786698</v>
      </c>
      <c r="G6" s="910">
        <v>6515799</v>
      </c>
      <c r="H6" s="910">
        <v>42286895</v>
      </c>
    </row>
    <row r="7" spans="1:8" ht="21" customHeight="1">
      <c r="A7" s="423">
        <v>1398</v>
      </c>
      <c r="B7" s="910">
        <v>13684134</v>
      </c>
      <c r="C7" s="910">
        <v>22898874</v>
      </c>
      <c r="D7" s="910">
        <v>36583008</v>
      </c>
      <c r="E7" s="910">
        <v>3981604</v>
      </c>
      <c r="F7" s="910">
        <v>2953849</v>
      </c>
      <c r="G7" s="910">
        <v>6935453</v>
      </c>
      <c r="H7" s="910">
        <v>43518461</v>
      </c>
    </row>
    <row r="8" spans="1:8" ht="21" customHeight="1">
      <c r="A8" s="459">
        <v>1399</v>
      </c>
      <c r="B8" s="461">
        <v>13885989</v>
      </c>
      <c r="C8" s="461">
        <v>22706990</v>
      </c>
      <c r="D8" s="976">
        <v>36592979</v>
      </c>
      <c r="E8" s="461">
        <v>4228899</v>
      </c>
      <c r="F8" s="461">
        <v>2980643</v>
      </c>
      <c r="G8" s="976">
        <v>7209542</v>
      </c>
      <c r="H8" s="976">
        <v>43802521</v>
      </c>
    </row>
    <row r="9" spans="1:8" ht="21" customHeight="1" thickBot="1">
      <c r="A9" s="459">
        <v>1400</v>
      </c>
      <c r="B9" s="461">
        <f>B10+B11+B12+B13+B14+B15+B16+B17+B18+B19+B20+B21+B22+B23+B24+B25+B26+B27+B28+B29+B30+B31+B32+B33+B34+B35+B36+B37+B38+B39+B40+B41</f>
        <v>14264471</v>
      </c>
      <c r="C9" s="461">
        <f>C10+C11+C12+C13+C14+C15+C16+C17+C18+C19+C20+C21+C22+C23+C24+C25+C26+C27+C28+C29+C30+C31+C32+C33+C34+C35+C36+C37+C38+C39+C40+C41</f>
        <v>22685171</v>
      </c>
      <c r="D9" s="461">
        <f>D10+D11+D12+D13+D14+D15+D16+D17+D18+D19+D20+D21+D22+D23+D24+D25+D26+D27+D28+D29+D30+D31+D32+D33+D34+D35+D36+D37+D38+D39+D40+D41</f>
        <v>36949642</v>
      </c>
      <c r="E9" s="461">
        <f>E10+E11+E12+E13+E14+E15+E16+E17+E18+E19+E20+E21+E22+E23+E24+E25+E26+E27+E28+E29+E30+E31+E32+E33+E34+E35+E36+E37+E38+E39+E40+E41</f>
        <v>4076700</v>
      </c>
      <c r="F9" s="461">
        <f t="shared" ref="F9" si="0">F10+F11+F12+F13+F14+F15+F16+F17+F18+F19+F20+F21+F22+F23+F24+F25+F26+F27+F28+F29+F30+F31+F32+F33+F34+F35+F36+F37+F38+F39+F40+F41</f>
        <v>3123749</v>
      </c>
      <c r="G9" s="461">
        <f>F9+E9</f>
        <v>7200449</v>
      </c>
      <c r="H9" s="976">
        <f>G9+D9</f>
        <v>44150091</v>
      </c>
    </row>
    <row r="10" spans="1:8" ht="21" customHeight="1" thickBot="1">
      <c r="A10" s="977" t="s">
        <v>261</v>
      </c>
      <c r="B10" s="978">
        <v>671298</v>
      </c>
      <c r="C10" s="979">
        <v>1091551</v>
      </c>
      <c r="D10" s="978">
        <f>SUM(B10:C10)</f>
        <v>1762849</v>
      </c>
      <c r="E10" s="979">
        <v>204997</v>
      </c>
      <c r="F10" s="978">
        <v>152541</v>
      </c>
      <c r="G10" s="979">
        <f>F10+E10</f>
        <v>357538</v>
      </c>
      <c r="H10" s="980">
        <f>G10+D10</f>
        <v>2120387</v>
      </c>
    </row>
    <row r="11" spans="1:8" ht="21" customHeight="1" thickBot="1">
      <c r="A11" s="431" t="s">
        <v>262</v>
      </c>
      <c r="B11" s="978">
        <v>369801</v>
      </c>
      <c r="C11" s="979">
        <v>691893</v>
      </c>
      <c r="D11" s="978">
        <f t="shared" ref="D11:D41" si="1">SUM(B11:C11)</f>
        <v>1061694</v>
      </c>
      <c r="E11" s="979">
        <v>91178</v>
      </c>
      <c r="F11" s="978">
        <v>64850</v>
      </c>
      <c r="G11" s="979">
        <f t="shared" ref="G11:G41" si="2">F11+E11</f>
        <v>156028</v>
      </c>
      <c r="H11" s="980">
        <f t="shared" ref="H11:H41" si="3">G11+D11</f>
        <v>1217722</v>
      </c>
    </row>
    <row r="12" spans="1:8" ht="21" customHeight="1" thickBot="1">
      <c r="A12" s="431" t="s">
        <v>13</v>
      </c>
      <c r="B12" s="978">
        <v>181166</v>
      </c>
      <c r="C12" s="979">
        <v>324797</v>
      </c>
      <c r="D12" s="978">
        <f t="shared" si="1"/>
        <v>505963</v>
      </c>
      <c r="E12" s="979">
        <v>51710</v>
      </c>
      <c r="F12" s="978">
        <v>38226</v>
      </c>
      <c r="G12" s="979">
        <f t="shared" si="2"/>
        <v>89936</v>
      </c>
      <c r="H12" s="980">
        <f t="shared" si="3"/>
        <v>595899</v>
      </c>
    </row>
    <row r="13" spans="1:8" ht="21" customHeight="1" thickBot="1">
      <c r="A13" s="431" t="s">
        <v>14</v>
      </c>
      <c r="B13" s="978">
        <v>1059909</v>
      </c>
      <c r="C13" s="979">
        <v>1608668</v>
      </c>
      <c r="D13" s="978">
        <f t="shared" si="1"/>
        <v>2668577</v>
      </c>
      <c r="E13" s="979">
        <v>360894</v>
      </c>
      <c r="F13" s="978">
        <v>266296</v>
      </c>
      <c r="G13" s="979">
        <f t="shared" si="2"/>
        <v>627190</v>
      </c>
      <c r="H13" s="980">
        <f t="shared" si="3"/>
        <v>3295767</v>
      </c>
    </row>
    <row r="14" spans="1:8" ht="21" customHeight="1" thickBot="1">
      <c r="A14" s="431" t="s">
        <v>33</v>
      </c>
      <c r="B14" s="978">
        <v>473708</v>
      </c>
      <c r="C14" s="979">
        <v>684093</v>
      </c>
      <c r="D14" s="978">
        <f t="shared" si="1"/>
        <v>1157801</v>
      </c>
      <c r="E14" s="979">
        <v>180510</v>
      </c>
      <c r="F14" s="978">
        <v>138314</v>
      </c>
      <c r="G14" s="979">
        <f t="shared" si="2"/>
        <v>318824</v>
      </c>
      <c r="H14" s="980">
        <f t="shared" si="3"/>
        <v>1476625</v>
      </c>
    </row>
    <row r="15" spans="1:8" ht="21" customHeight="1" thickBot="1">
      <c r="A15" s="431" t="s">
        <v>15</v>
      </c>
      <c r="B15" s="978">
        <v>97729</v>
      </c>
      <c r="C15" s="979">
        <v>152367</v>
      </c>
      <c r="D15" s="978">
        <f t="shared" si="1"/>
        <v>250096</v>
      </c>
      <c r="E15" s="979">
        <v>21497</v>
      </c>
      <c r="F15" s="978">
        <v>18308</v>
      </c>
      <c r="G15" s="979">
        <f t="shared" si="2"/>
        <v>39805</v>
      </c>
      <c r="H15" s="980">
        <f t="shared" si="3"/>
        <v>289901</v>
      </c>
    </row>
    <row r="16" spans="1:8" ht="21" customHeight="1" thickBot="1">
      <c r="A16" s="431" t="s">
        <v>16</v>
      </c>
      <c r="B16" s="978">
        <v>335347</v>
      </c>
      <c r="C16" s="979">
        <v>581246</v>
      </c>
      <c r="D16" s="978">
        <f t="shared" si="1"/>
        <v>916593</v>
      </c>
      <c r="E16" s="979">
        <v>43590</v>
      </c>
      <c r="F16" s="978">
        <v>32026</v>
      </c>
      <c r="G16" s="979">
        <f t="shared" si="2"/>
        <v>75616</v>
      </c>
      <c r="H16" s="980">
        <f t="shared" si="3"/>
        <v>992209</v>
      </c>
    </row>
    <row r="17" spans="1:8" ht="21" customHeight="1" thickBot="1">
      <c r="A17" s="431" t="s">
        <v>491</v>
      </c>
      <c r="B17" s="978">
        <v>3400379</v>
      </c>
      <c r="C17" s="979">
        <v>4491546</v>
      </c>
      <c r="D17" s="978">
        <f t="shared" si="1"/>
        <v>7891925</v>
      </c>
      <c r="E17" s="979">
        <v>912058</v>
      </c>
      <c r="F17" s="978">
        <v>639358</v>
      </c>
      <c r="G17" s="979">
        <f t="shared" si="2"/>
        <v>1551416</v>
      </c>
      <c r="H17" s="980">
        <f t="shared" si="3"/>
        <v>9443341</v>
      </c>
    </row>
    <row r="18" spans="1:8" ht="21" customHeight="1" thickBot="1">
      <c r="A18" s="981" t="s">
        <v>474</v>
      </c>
      <c r="B18" s="978">
        <v>146209</v>
      </c>
      <c r="C18" s="979">
        <v>251090</v>
      </c>
      <c r="D18" s="978">
        <f t="shared" si="1"/>
        <v>397299</v>
      </c>
      <c r="E18" s="979">
        <v>44459</v>
      </c>
      <c r="F18" s="978">
        <v>31247</v>
      </c>
      <c r="G18" s="979">
        <f t="shared" si="2"/>
        <v>75706</v>
      </c>
      <c r="H18" s="980">
        <f t="shared" si="3"/>
        <v>473005</v>
      </c>
    </row>
    <row r="19" spans="1:8" ht="21" customHeight="1" thickBot="1">
      <c r="A19" s="431" t="s">
        <v>31</v>
      </c>
      <c r="B19" s="978">
        <v>117251</v>
      </c>
      <c r="C19" s="979">
        <v>220352</v>
      </c>
      <c r="D19" s="978">
        <f t="shared" si="1"/>
        <v>337603</v>
      </c>
      <c r="E19" s="979">
        <v>25991</v>
      </c>
      <c r="F19" s="978">
        <v>23596</v>
      </c>
      <c r="G19" s="979">
        <f t="shared" si="2"/>
        <v>49587</v>
      </c>
      <c r="H19" s="980">
        <f t="shared" si="3"/>
        <v>387190</v>
      </c>
    </row>
    <row r="20" spans="1:8" ht="21" customHeight="1" thickBot="1">
      <c r="A20" s="431" t="s">
        <v>30</v>
      </c>
      <c r="B20" s="978">
        <v>901146</v>
      </c>
      <c r="C20" s="979">
        <v>1569931</v>
      </c>
      <c r="D20" s="978">
        <f t="shared" si="1"/>
        <v>2471077</v>
      </c>
      <c r="E20" s="979">
        <v>246511</v>
      </c>
      <c r="F20" s="978">
        <v>194005</v>
      </c>
      <c r="G20" s="979">
        <f t="shared" si="2"/>
        <v>440516</v>
      </c>
      <c r="H20" s="980">
        <f t="shared" si="3"/>
        <v>2911593</v>
      </c>
    </row>
    <row r="21" spans="1:8" ht="21" customHeight="1" thickBot="1">
      <c r="A21" s="431" t="s">
        <v>29</v>
      </c>
      <c r="B21" s="978">
        <v>98879</v>
      </c>
      <c r="C21" s="979">
        <v>185895</v>
      </c>
      <c r="D21" s="978">
        <f t="shared" si="1"/>
        <v>284774</v>
      </c>
      <c r="E21" s="979">
        <v>25428</v>
      </c>
      <c r="F21" s="978">
        <v>21731</v>
      </c>
      <c r="G21" s="979">
        <f t="shared" si="2"/>
        <v>47159</v>
      </c>
      <c r="H21" s="980">
        <f t="shared" si="3"/>
        <v>331933</v>
      </c>
    </row>
    <row r="22" spans="1:8" ht="21" customHeight="1" thickBot="1">
      <c r="A22" s="431" t="s">
        <v>17</v>
      </c>
      <c r="B22" s="978">
        <v>859236</v>
      </c>
      <c r="C22" s="979">
        <v>1635890</v>
      </c>
      <c r="D22" s="978">
        <f t="shared" si="1"/>
        <v>2495126</v>
      </c>
      <c r="E22" s="979">
        <v>271472</v>
      </c>
      <c r="F22" s="978">
        <v>213767</v>
      </c>
      <c r="G22" s="979">
        <f t="shared" si="2"/>
        <v>485239</v>
      </c>
      <c r="H22" s="980">
        <f t="shared" si="3"/>
        <v>2980365</v>
      </c>
    </row>
    <row r="23" spans="1:8" ht="21" customHeight="1" thickBot="1">
      <c r="A23" s="431" t="s">
        <v>18</v>
      </c>
      <c r="B23" s="978">
        <v>175574</v>
      </c>
      <c r="C23" s="979">
        <v>277483</v>
      </c>
      <c r="D23" s="978">
        <f t="shared" si="1"/>
        <v>453057</v>
      </c>
      <c r="E23" s="979">
        <v>51083</v>
      </c>
      <c r="F23" s="978">
        <v>45147</v>
      </c>
      <c r="G23" s="979">
        <f t="shared" si="2"/>
        <v>96230</v>
      </c>
      <c r="H23" s="980">
        <f t="shared" si="3"/>
        <v>549287</v>
      </c>
    </row>
    <row r="24" spans="1:8" ht="21" customHeight="1" thickBot="1">
      <c r="A24" s="431" t="s">
        <v>19</v>
      </c>
      <c r="B24" s="978">
        <v>166052</v>
      </c>
      <c r="C24" s="979">
        <v>255492</v>
      </c>
      <c r="D24" s="978">
        <f t="shared" si="1"/>
        <v>421544</v>
      </c>
      <c r="E24" s="979">
        <v>48660</v>
      </c>
      <c r="F24" s="978">
        <v>38799</v>
      </c>
      <c r="G24" s="979">
        <f t="shared" si="2"/>
        <v>87459</v>
      </c>
      <c r="H24" s="980">
        <f t="shared" si="3"/>
        <v>509003</v>
      </c>
    </row>
    <row r="25" spans="1:8" ht="21" customHeight="1" thickBot="1">
      <c r="A25" s="435" t="s">
        <v>475</v>
      </c>
      <c r="B25" s="978">
        <v>219145</v>
      </c>
      <c r="C25" s="979">
        <v>504439</v>
      </c>
      <c r="D25" s="978">
        <f t="shared" si="1"/>
        <v>723584</v>
      </c>
      <c r="E25" s="979">
        <v>47636</v>
      </c>
      <c r="F25" s="978">
        <v>40985</v>
      </c>
      <c r="G25" s="979">
        <f t="shared" si="2"/>
        <v>88621</v>
      </c>
      <c r="H25" s="980">
        <f t="shared" si="3"/>
        <v>812205</v>
      </c>
    </row>
    <row r="26" spans="1:8" ht="21" customHeight="1" thickBot="1">
      <c r="A26" s="431" t="s">
        <v>20</v>
      </c>
      <c r="B26" s="978">
        <v>753452</v>
      </c>
      <c r="C26" s="979">
        <v>1156685</v>
      </c>
      <c r="D26" s="978">
        <f t="shared" si="1"/>
        <v>1910137</v>
      </c>
      <c r="E26" s="979">
        <v>219897</v>
      </c>
      <c r="F26" s="978">
        <v>166276</v>
      </c>
      <c r="G26" s="979">
        <f t="shared" si="2"/>
        <v>386173</v>
      </c>
      <c r="H26" s="980">
        <f t="shared" si="3"/>
        <v>2296310</v>
      </c>
    </row>
    <row r="27" spans="1:8" ht="21" customHeight="1" thickBot="1">
      <c r="A27" s="431" t="s">
        <v>21</v>
      </c>
      <c r="B27" s="978">
        <v>250169</v>
      </c>
      <c r="C27" s="979">
        <v>409938</v>
      </c>
      <c r="D27" s="978">
        <f t="shared" si="1"/>
        <v>660107</v>
      </c>
      <c r="E27" s="979">
        <v>92093</v>
      </c>
      <c r="F27" s="978">
        <v>85941</v>
      </c>
      <c r="G27" s="979">
        <f t="shared" si="2"/>
        <v>178034</v>
      </c>
      <c r="H27" s="980">
        <f t="shared" si="3"/>
        <v>838141</v>
      </c>
    </row>
    <row r="28" spans="1:8" ht="21" customHeight="1" thickBot="1">
      <c r="A28" s="431" t="s">
        <v>22</v>
      </c>
      <c r="B28" s="978">
        <v>236431</v>
      </c>
      <c r="C28" s="979">
        <v>456948</v>
      </c>
      <c r="D28" s="978">
        <f t="shared" si="1"/>
        <v>693379</v>
      </c>
      <c r="E28" s="979">
        <v>55625</v>
      </c>
      <c r="F28" s="978">
        <v>43689</v>
      </c>
      <c r="G28" s="979">
        <f t="shared" si="2"/>
        <v>99314</v>
      </c>
      <c r="H28" s="980">
        <f t="shared" si="3"/>
        <v>792693</v>
      </c>
    </row>
    <row r="29" spans="1:8" ht="21" customHeight="1" thickBot="1">
      <c r="A29" s="431" t="s">
        <v>477</v>
      </c>
      <c r="B29" s="978">
        <v>63002</v>
      </c>
      <c r="C29" s="979">
        <v>104237</v>
      </c>
      <c r="D29" s="978">
        <f t="shared" si="1"/>
        <v>167239</v>
      </c>
      <c r="E29" s="979">
        <v>2789</v>
      </c>
      <c r="F29" s="978">
        <v>25838</v>
      </c>
      <c r="G29" s="979">
        <f t="shared" si="2"/>
        <v>28627</v>
      </c>
      <c r="H29" s="980">
        <f t="shared" si="3"/>
        <v>195866</v>
      </c>
    </row>
    <row r="30" spans="1:8" ht="21" customHeight="1" thickBot="1">
      <c r="A30" s="431" t="s">
        <v>222</v>
      </c>
      <c r="B30" s="978">
        <v>197583</v>
      </c>
      <c r="C30" s="979">
        <v>341647</v>
      </c>
      <c r="D30" s="978">
        <f t="shared" si="1"/>
        <v>539230</v>
      </c>
      <c r="E30" s="979">
        <v>54109</v>
      </c>
      <c r="F30" s="978">
        <v>39573</v>
      </c>
      <c r="G30" s="979">
        <f t="shared" si="2"/>
        <v>93682</v>
      </c>
      <c r="H30" s="980">
        <f t="shared" si="3"/>
        <v>632912</v>
      </c>
    </row>
    <row r="31" spans="1:8" ht="21" customHeight="1" thickBot="1">
      <c r="A31" s="431" t="s">
        <v>223</v>
      </c>
      <c r="B31" s="978">
        <v>503220</v>
      </c>
      <c r="C31" s="979">
        <v>826933</v>
      </c>
      <c r="D31" s="978">
        <f t="shared" si="1"/>
        <v>1330153</v>
      </c>
      <c r="E31" s="979">
        <v>122167</v>
      </c>
      <c r="F31" s="978">
        <v>90132</v>
      </c>
      <c r="G31" s="979">
        <f t="shared" si="2"/>
        <v>212299</v>
      </c>
      <c r="H31" s="980">
        <f t="shared" si="3"/>
        <v>1542452</v>
      </c>
    </row>
    <row r="32" spans="1:8" ht="21" customHeight="1" thickBot="1">
      <c r="A32" s="431" t="s">
        <v>224</v>
      </c>
      <c r="B32" s="978">
        <v>232674</v>
      </c>
      <c r="C32" s="979">
        <v>386273</v>
      </c>
      <c r="D32" s="978">
        <f t="shared" si="1"/>
        <v>618947</v>
      </c>
      <c r="E32" s="979">
        <v>75637</v>
      </c>
      <c r="F32" s="978">
        <v>56423</v>
      </c>
      <c r="G32" s="979">
        <f t="shared" si="2"/>
        <v>132060</v>
      </c>
      <c r="H32" s="980">
        <f t="shared" si="3"/>
        <v>751007</v>
      </c>
    </row>
    <row r="33" spans="1:8" ht="21" customHeight="1" thickBot="1">
      <c r="A33" s="431" t="s">
        <v>480</v>
      </c>
      <c r="B33" s="978">
        <v>98200</v>
      </c>
      <c r="C33" s="979">
        <v>177544</v>
      </c>
      <c r="D33" s="978">
        <f t="shared" si="1"/>
        <v>275744</v>
      </c>
      <c r="E33" s="979">
        <v>21109</v>
      </c>
      <c r="F33" s="978">
        <v>16556</v>
      </c>
      <c r="G33" s="979">
        <f t="shared" si="2"/>
        <v>37665</v>
      </c>
      <c r="H33" s="980">
        <f t="shared" si="3"/>
        <v>313409</v>
      </c>
    </row>
    <row r="34" spans="1:8" ht="21" customHeight="1" thickBot="1">
      <c r="A34" s="431" t="s">
        <v>7</v>
      </c>
      <c r="B34" s="978">
        <v>252848</v>
      </c>
      <c r="C34" s="979">
        <v>448387</v>
      </c>
      <c r="D34" s="978">
        <f t="shared" si="1"/>
        <v>701235</v>
      </c>
      <c r="E34" s="979">
        <v>63188</v>
      </c>
      <c r="F34" s="978">
        <v>42819</v>
      </c>
      <c r="G34" s="979">
        <f t="shared" si="2"/>
        <v>106007</v>
      </c>
      <c r="H34" s="980">
        <f t="shared" si="3"/>
        <v>807242</v>
      </c>
    </row>
    <row r="35" spans="1:8" ht="21" customHeight="1" thickBot="1">
      <c r="A35" s="431" t="s">
        <v>23</v>
      </c>
      <c r="B35" s="978">
        <v>394822</v>
      </c>
      <c r="C35" s="979">
        <v>543548</v>
      </c>
      <c r="D35" s="978">
        <f t="shared" si="1"/>
        <v>938370</v>
      </c>
      <c r="E35" s="979">
        <v>166379</v>
      </c>
      <c r="F35" s="978">
        <v>120275</v>
      </c>
      <c r="G35" s="979">
        <f t="shared" si="2"/>
        <v>286654</v>
      </c>
      <c r="H35" s="980">
        <f t="shared" si="3"/>
        <v>1225024</v>
      </c>
    </row>
    <row r="36" spans="1:8" ht="21" customHeight="1" thickBot="1">
      <c r="A36" s="431" t="s">
        <v>24</v>
      </c>
      <c r="B36" s="978">
        <v>208447</v>
      </c>
      <c r="C36" s="979">
        <v>385011</v>
      </c>
      <c r="D36" s="978">
        <f t="shared" si="1"/>
        <v>593458</v>
      </c>
      <c r="E36" s="979">
        <v>77855</v>
      </c>
      <c r="F36" s="978">
        <v>63945</v>
      </c>
      <c r="G36" s="979">
        <f t="shared" si="2"/>
        <v>141800</v>
      </c>
      <c r="H36" s="980">
        <f t="shared" si="3"/>
        <v>735258</v>
      </c>
    </row>
    <row r="37" spans="1:8" ht="21" customHeight="1" thickBot="1">
      <c r="A37" s="431" t="s">
        <v>25</v>
      </c>
      <c r="B37" s="978">
        <v>617122</v>
      </c>
      <c r="C37" s="979">
        <v>955406</v>
      </c>
      <c r="D37" s="978">
        <f t="shared" si="1"/>
        <v>1572528</v>
      </c>
      <c r="E37" s="979">
        <v>191292</v>
      </c>
      <c r="F37" s="978">
        <v>143842</v>
      </c>
      <c r="G37" s="979">
        <f t="shared" si="2"/>
        <v>335134</v>
      </c>
      <c r="H37" s="980">
        <f t="shared" si="3"/>
        <v>1907662</v>
      </c>
    </row>
    <row r="38" spans="1:8" ht="21" customHeight="1" thickBot="1">
      <c r="A38" s="431" t="s">
        <v>226</v>
      </c>
      <c r="B38" s="978">
        <v>308772</v>
      </c>
      <c r="C38" s="979">
        <v>479169</v>
      </c>
      <c r="D38" s="978">
        <f t="shared" si="1"/>
        <v>787941</v>
      </c>
      <c r="E38" s="979">
        <v>97518</v>
      </c>
      <c r="F38" s="978">
        <v>91850</v>
      </c>
      <c r="G38" s="979">
        <f t="shared" si="2"/>
        <v>189368</v>
      </c>
      <c r="H38" s="980">
        <f t="shared" si="3"/>
        <v>977309</v>
      </c>
    </row>
    <row r="39" spans="1:8" ht="21" customHeight="1" thickBot="1">
      <c r="A39" s="431" t="s">
        <v>26</v>
      </c>
      <c r="B39" s="978">
        <v>326207</v>
      </c>
      <c r="C39" s="979">
        <v>557532</v>
      </c>
      <c r="D39" s="978">
        <f t="shared" si="1"/>
        <v>883739</v>
      </c>
      <c r="E39" s="979">
        <v>51676</v>
      </c>
      <c r="F39" s="978">
        <v>41931</v>
      </c>
      <c r="G39" s="979">
        <f t="shared" si="2"/>
        <v>93607</v>
      </c>
      <c r="H39" s="980">
        <f t="shared" si="3"/>
        <v>977346</v>
      </c>
    </row>
    <row r="40" spans="1:8" ht="21" customHeight="1" thickBot="1">
      <c r="A40" s="431" t="s">
        <v>27</v>
      </c>
      <c r="B40" s="978">
        <v>230093</v>
      </c>
      <c r="C40" s="979">
        <v>400759</v>
      </c>
      <c r="D40" s="978">
        <f t="shared" si="1"/>
        <v>630852</v>
      </c>
      <c r="E40" s="979">
        <v>73741</v>
      </c>
      <c r="F40" s="978">
        <v>53421</v>
      </c>
      <c r="G40" s="979">
        <f t="shared" si="2"/>
        <v>127162</v>
      </c>
      <c r="H40" s="980">
        <f t="shared" si="3"/>
        <v>758014</v>
      </c>
    </row>
    <row r="41" spans="1:8" ht="21" customHeight="1" thickBot="1">
      <c r="A41" s="431" t="s">
        <v>12</v>
      </c>
      <c r="B41" s="978">
        <v>318600</v>
      </c>
      <c r="C41" s="979">
        <v>528421</v>
      </c>
      <c r="D41" s="978">
        <f t="shared" si="1"/>
        <v>847021</v>
      </c>
      <c r="E41" s="979">
        <v>83951</v>
      </c>
      <c r="F41" s="978">
        <v>82042</v>
      </c>
      <c r="G41" s="979">
        <f t="shared" si="2"/>
        <v>165993</v>
      </c>
      <c r="H41" s="980">
        <f t="shared" si="3"/>
        <v>1013014</v>
      </c>
    </row>
    <row r="42" spans="1:8" ht="21" customHeight="1">
      <c r="A42" s="982"/>
      <c r="B42" s="982"/>
      <c r="C42" s="982"/>
      <c r="D42" s="982"/>
      <c r="E42" s="982"/>
      <c r="F42" s="982"/>
      <c r="G42" s="982"/>
      <c r="H42" s="982"/>
    </row>
  </sheetData>
  <mergeCells count="6">
    <mergeCell ref="A1:H1"/>
    <mergeCell ref="A2:A3"/>
    <mergeCell ref="B2:D2"/>
    <mergeCell ref="E2:G2"/>
    <mergeCell ref="H2:H3"/>
    <mergeCell ref="A42:H42"/>
  </mergeCells>
  <printOptions horizontalCentered="1" verticalCentered="1"/>
  <pageMargins left="0.35433070866141736" right="0.55118110236220474" top="0.78740157480314965" bottom="0.39370078740157483" header="0.51181102362204722" footer="0.31496062992125984"/>
  <pageSetup paperSize="9" scale="8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1AE9A-940F-447A-8A24-551FCDD09E5B}">
  <sheetPr>
    <tabColor rgb="FFFFC000"/>
  </sheetPr>
  <dimension ref="A1:L15"/>
  <sheetViews>
    <sheetView rightToLeft="1" view="pageBreakPreview" zoomScaleNormal="100" zoomScaleSheetLayoutView="100" workbookViewId="0">
      <selection sqref="A1:G1"/>
    </sheetView>
  </sheetViews>
  <sheetFormatPr defaultColWidth="9.140625" defaultRowHeight="15.75"/>
  <cols>
    <col min="1" max="1" width="14.42578125" style="985" customWidth="1"/>
    <col min="2" max="2" width="17.140625" style="985" customWidth="1"/>
    <col min="3" max="3" width="15.7109375" style="985" customWidth="1"/>
    <col min="4" max="7" width="13.28515625" style="985" customWidth="1"/>
    <col min="8" max="8" width="9.140625" style="985"/>
    <col min="9" max="9" width="14.140625" style="985" customWidth="1"/>
    <col min="10" max="10" width="9.5703125" style="985" bestFit="1" customWidth="1"/>
    <col min="11" max="11" width="9.140625" style="985" customWidth="1"/>
    <col min="12" max="256" width="9.140625" style="985"/>
    <col min="257" max="257" width="14.42578125" style="985" customWidth="1"/>
    <col min="258" max="258" width="17.140625" style="985" customWidth="1"/>
    <col min="259" max="259" width="15.7109375" style="985" customWidth="1"/>
    <col min="260" max="263" width="13.28515625" style="985" customWidth="1"/>
    <col min="264" max="264" width="9.140625" style="985"/>
    <col min="265" max="265" width="14.140625" style="985" customWidth="1"/>
    <col min="266" max="266" width="9.5703125" style="985" bestFit="1" customWidth="1"/>
    <col min="267" max="512" width="9.140625" style="985"/>
    <col min="513" max="513" width="14.42578125" style="985" customWidth="1"/>
    <col min="514" max="514" width="17.140625" style="985" customWidth="1"/>
    <col min="515" max="515" width="15.7109375" style="985" customWidth="1"/>
    <col min="516" max="519" width="13.28515625" style="985" customWidth="1"/>
    <col min="520" max="520" width="9.140625" style="985"/>
    <col min="521" max="521" width="14.140625" style="985" customWidth="1"/>
    <col min="522" max="522" width="9.5703125" style="985" bestFit="1" customWidth="1"/>
    <col min="523" max="768" width="9.140625" style="985"/>
    <col min="769" max="769" width="14.42578125" style="985" customWidth="1"/>
    <col min="770" max="770" width="17.140625" style="985" customWidth="1"/>
    <col min="771" max="771" width="15.7109375" style="985" customWidth="1"/>
    <col min="772" max="775" width="13.28515625" style="985" customWidth="1"/>
    <col min="776" max="776" width="9.140625" style="985"/>
    <col min="777" max="777" width="14.140625" style="985" customWidth="1"/>
    <col min="778" max="778" width="9.5703125" style="985" bestFit="1" customWidth="1"/>
    <col min="779" max="1024" width="9.140625" style="985"/>
    <col min="1025" max="1025" width="14.42578125" style="985" customWidth="1"/>
    <col min="1026" max="1026" width="17.140625" style="985" customWidth="1"/>
    <col min="1027" max="1027" width="15.7109375" style="985" customWidth="1"/>
    <col min="1028" max="1031" width="13.28515625" style="985" customWidth="1"/>
    <col min="1032" max="1032" width="9.140625" style="985"/>
    <col min="1033" max="1033" width="14.140625" style="985" customWidth="1"/>
    <col min="1034" max="1034" width="9.5703125" style="985" bestFit="1" customWidth="1"/>
    <col min="1035" max="1280" width="9.140625" style="985"/>
    <col min="1281" max="1281" width="14.42578125" style="985" customWidth="1"/>
    <col min="1282" max="1282" width="17.140625" style="985" customWidth="1"/>
    <col min="1283" max="1283" width="15.7109375" style="985" customWidth="1"/>
    <col min="1284" max="1287" width="13.28515625" style="985" customWidth="1"/>
    <col min="1288" max="1288" width="9.140625" style="985"/>
    <col min="1289" max="1289" width="14.140625" style="985" customWidth="1"/>
    <col min="1290" max="1290" width="9.5703125" style="985" bestFit="1" customWidth="1"/>
    <col min="1291" max="1536" width="9.140625" style="985"/>
    <col min="1537" max="1537" width="14.42578125" style="985" customWidth="1"/>
    <col min="1538" max="1538" width="17.140625" style="985" customWidth="1"/>
    <col min="1539" max="1539" width="15.7109375" style="985" customWidth="1"/>
    <col min="1540" max="1543" width="13.28515625" style="985" customWidth="1"/>
    <col min="1544" max="1544" width="9.140625" style="985"/>
    <col min="1545" max="1545" width="14.140625" style="985" customWidth="1"/>
    <col min="1546" max="1546" width="9.5703125" style="985" bestFit="1" customWidth="1"/>
    <col min="1547" max="1792" width="9.140625" style="985"/>
    <col min="1793" max="1793" width="14.42578125" style="985" customWidth="1"/>
    <col min="1794" max="1794" width="17.140625" style="985" customWidth="1"/>
    <col min="1795" max="1795" width="15.7109375" style="985" customWidth="1"/>
    <col min="1796" max="1799" width="13.28515625" style="985" customWidth="1"/>
    <col min="1800" max="1800" width="9.140625" style="985"/>
    <col min="1801" max="1801" width="14.140625" style="985" customWidth="1"/>
    <col min="1802" max="1802" width="9.5703125" style="985" bestFit="1" customWidth="1"/>
    <col min="1803" max="2048" width="9.140625" style="985"/>
    <col min="2049" max="2049" width="14.42578125" style="985" customWidth="1"/>
    <col min="2050" max="2050" width="17.140625" style="985" customWidth="1"/>
    <col min="2051" max="2051" width="15.7109375" style="985" customWidth="1"/>
    <col min="2052" max="2055" width="13.28515625" style="985" customWidth="1"/>
    <col min="2056" max="2056" width="9.140625" style="985"/>
    <col min="2057" max="2057" width="14.140625" style="985" customWidth="1"/>
    <col min="2058" max="2058" width="9.5703125" style="985" bestFit="1" customWidth="1"/>
    <col min="2059" max="2304" width="9.140625" style="985"/>
    <col min="2305" max="2305" width="14.42578125" style="985" customWidth="1"/>
    <col min="2306" max="2306" width="17.140625" style="985" customWidth="1"/>
    <col min="2307" max="2307" width="15.7109375" style="985" customWidth="1"/>
    <col min="2308" max="2311" width="13.28515625" style="985" customWidth="1"/>
    <col min="2312" max="2312" width="9.140625" style="985"/>
    <col min="2313" max="2313" width="14.140625" style="985" customWidth="1"/>
    <col min="2314" max="2314" width="9.5703125" style="985" bestFit="1" customWidth="1"/>
    <col min="2315" max="2560" width="9.140625" style="985"/>
    <col min="2561" max="2561" width="14.42578125" style="985" customWidth="1"/>
    <col min="2562" max="2562" width="17.140625" style="985" customWidth="1"/>
    <col min="2563" max="2563" width="15.7109375" style="985" customWidth="1"/>
    <col min="2564" max="2567" width="13.28515625" style="985" customWidth="1"/>
    <col min="2568" max="2568" width="9.140625" style="985"/>
    <col min="2569" max="2569" width="14.140625" style="985" customWidth="1"/>
    <col min="2570" max="2570" width="9.5703125" style="985" bestFit="1" customWidth="1"/>
    <col min="2571" max="2816" width="9.140625" style="985"/>
    <col min="2817" max="2817" width="14.42578125" style="985" customWidth="1"/>
    <col min="2818" max="2818" width="17.140625" style="985" customWidth="1"/>
    <col min="2819" max="2819" width="15.7109375" style="985" customWidth="1"/>
    <col min="2820" max="2823" width="13.28515625" style="985" customWidth="1"/>
    <col min="2824" max="2824" width="9.140625" style="985"/>
    <col min="2825" max="2825" width="14.140625" style="985" customWidth="1"/>
    <col min="2826" max="2826" width="9.5703125" style="985" bestFit="1" customWidth="1"/>
    <col min="2827" max="3072" width="9.140625" style="985"/>
    <col min="3073" max="3073" width="14.42578125" style="985" customWidth="1"/>
    <col min="3074" max="3074" width="17.140625" style="985" customWidth="1"/>
    <col min="3075" max="3075" width="15.7109375" style="985" customWidth="1"/>
    <col min="3076" max="3079" width="13.28515625" style="985" customWidth="1"/>
    <col min="3080" max="3080" width="9.140625" style="985"/>
    <col min="3081" max="3081" width="14.140625" style="985" customWidth="1"/>
    <col min="3082" max="3082" width="9.5703125" style="985" bestFit="1" customWidth="1"/>
    <col min="3083" max="3328" width="9.140625" style="985"/>
    <col min="3329" max="3329" width="14.42578125" style="985" customWidth="1"/>
    <col min="3330" max="3330" width="17.140625" style="985" customWidth="1"/>
    <col min="3331" max="3331" width="15.7109375" style="985" customWidth="1"/>
    <col min="3332" max="3335" width="13.28515625" style="985" customWidth="1"/>
    <col min="3336" max="3336" width="9.140625" style="985"/>
    <col min="3337" max="3337" width="14.140625" style="985" customWidth="1"/>
    <col min="3338" max="3338" width="9.5703125" style="985" bestFit="1" customWidth="1"/>
    <col min="3339" max="3584" width="9.140625" style="985"/>
    <col min="3585" max="3585" width="14.42578125" style="985" customWidth="1"/>
    <col min="3586" max="3586" width="17.140625" style="985" customWidth="1"/>
    <col min="3587" max="3587" width="15.7109375" style="985" customWidth="1"/>
    <col min="3588" max="3591" width="13.28515625" style="985" customWidth="1"/>
    <col min="3592" max="3592" width="9.140625" style="985"/>
    <col min="3593" max="3593" width="14.140625" style="985" customWidth="1"/>
    <col min="3594" max="3594" width="9.5703125" style="985" bestFit="1" customWidth="1"/>
    <col min="3595" max="3840" width="9.140625" style="985"/>
    <col min="3841" max="3841" width="14.42578125" style="985" customWidth="1"/>
    <col min="3842" max="3842" width="17.140625" style="985" customWidth="1"/>
    <col min="3843" max="3843" width="15.7109375" style="985" customWidth="1"/>
    <col min="3844" max="3847" width="13.28515625" style="985" customWidth="1"/>
    <col min="3848" max="3848" width="9.140625" style="985"/>
    <col min="3849" max="3849" width="14.140625" style="985" customWidth="1"/>
    <col min="3850" max="3850" width="9.5703125" style="985" bestFit="1" customWidth="1"/>
    <col min="3851" max="4096" width="9.140625" style="985"/>
    <col min="4097" max="4097" width="14.42578125" style="985" customWidth="1"/>
    <col min="4098" max="4098" width="17.140625" style="985" customWidth="1"/>
    <col min="4099" max="4099" width="15.7109375" style="985" customWidth="1"/>
    <col min="4100" max="4103" width="13.28515625" style="985" customWidth="1"/>
    <col min="4104" max="4104" width="9.140625" style="985"/>
    <col min="4105" max="4105" width="14.140625" style="985" customWidth="1"/>
    <col min="4106" max="4106" width="9.5703125" style="985" bestFit="1" customWidth="1"/>
    <col min="4107" max="4352" width="9.140625" style="985"/>
    <col min="4353" max="4353" width="14.42578125" style="985" customWidth="1"/>
    <col min="4354" max="4354" width="17.140625" style="985" customWidth="1"/>
    <col min="4355" max="4355" width="15.7109375" style="985" customWidth="1"/>
    <col min="4356" max="4359" width="13.28515625" style="985" customWidth="1"/>
    <col min="4360" max="4360" width="9.140625" style="985"/>
    <col min="4361" max="4361" width="14.140625" style="985" customWidth="1"/>
    <col min="4362" max="4362" width="9.5703125" style="985" bestFit="1" customWidth="1"/>
    <col min="4363" max="4608" width="9.140625" style="985"/>
    <col min="4609" max="4609" width="14.42578125" style="985" customWidth="1"/>
    <col min="4610" max="4610" width="17.140625" style="985" customWidth="1"/>
    <col min="4611" max="4611" width="15.7109375" style="985" customWidth="1"/>
    <col min="4612" max="4615" width="13.28515625" style="985" customWidth="1"/>
    <col min="4616" max="4616" width="9.140625" style="985"/>
    <col min="4617" max="4617" width="14.140625" style="985" customWidth="1"/>
    <col min="4618" max="4618" width="9.5703125" style="985" bestFit="1" customWidth="1"/>
    <col min="4619" max="4864" width="9.140625" style="985"/>
    <col min="4865" max="4865" width="14.42578125" style="985" customWidth="1"/>
    <col min="4866" max="4866" width="17.140625" style="985" customWidth="1"/>
    <col min="4867" max="4867" width="15.7109375" style="985" customWidth="1"/>
    <col min="4868" max="4871" width="13.28515625" style="985" customWidth="1"/>
    <col min="4872" max="4872" width="9.140625" style="985"/>
    <col min="4873" max="4873" width="14.140625" style="985" customWidth="1"/>
    <col min="4874" max="4874" width="9.5703125" style="985" bestFit="1" customWidth="1"/>
    <col min="4875" max="5120" width="9.140625" style="985"/>
    <col min="5121" max="5121" width="14.42578125" style="985" customWidth="1"/>
    <col min="5122" max="5122" width="17.140625" style="985" customWidth="1"/>
    <col min="5123" max="5123" width="15.7109375" style="985" customWidth="1"/>
    <col min="5124" max="5127" width="13.28515625" style="985" customWidth="1"/>
    <col min="5128" max="5128" width="9.140625" style="985"/>
    <col min="5129" max="5129" width="14.140625" style="985" customWidth="1"/>
    <col min="5130" max="5130" width="9.5703125" style="985" bestFit="1" customWidth="1"/>
    <col min="5131" max="5376" width="9.140625" style="985"/>
    <col min="5377" max="5377" width="14.42578125" style="985" customWidth="1"/>
    <col min="5378" max="5378" width="17.140625" style="985" customWidth="1"/>
    <col min="5379" max="5379" width="15.7109375" style="985" customWidth="1"/>
    <col min="5380" max="5383" width="13.28515625" style="985" customWidth="1"/>
    <col min="5384" max="5384" width="9.140625" style="985"/>
    <col min="5385" max="5385" width="14.140625" style="985" customWidth="1"/>
    <col min="5386" max="5386" width="9.5703125" style="985" bestFit="1" customWidth="1"/>
    <col min="5387" max="5632" width="9.140625" style="985"/>
    <col min="5633" max="5633" width="14.42578125" style="985" customWidth="1"/>
    <col min="5634" max="5634" width="17.140625" style="985" customWidth="1"/>
    <col min="5635" max="5635" width="15.7109375" style="985" customWidth="1"/>
    <col min="5636" max="5639" width="13.28515625" style="985" customWidth="1"/>
    <col min="5640" max="5640" width="9.140625" style="985"/>
    <col min="5641" max="5641" width="14.140625" style="985" customWidth="1"/>
    <col min="5642" max="5642" width="9.5703125" style="985" bestFit="1" customWidth="1"/>
    <col min="5643" max="5888" width="9.140625" style="985"/>
    <col min="5889" max="5889" width="14.42578125" style="985" customWidth="1"/>
    <col min="5890" max="5890" width="17.140625" style="985" customWidth="1"/>
    <col min="5891" max="5891" width="15.7109375" style="985" customWidth="1"/>
    <col min="5892" max="5895" width="13.28515625" style="985" customWidth="1"/>
    <col min="5896" max="5896" width="9.140625" style="985"/>
    <col min="5897" max="5897" width="14.140625" style="985" customWidth="1"/>
    <col min="5898" max="5898" width="9.5703125" style="985" bestFit="1" customWidth="1"/>
    <col min="5899" max="6144" width="9.140625" style="985"/>
    <col min="6145" max="6145" width="14.42578125" style="985" customWidth="1"/>
    <col min="6146" max="6146" width="17.140625" style="985" customWidth="1"/>
    <col min="6147" max="6147" width="15.7109375" style="985" customWidth="1"/>
    <col min="6148" max="6151" width="13.28515625" style="985" customWidth="1"/>
    <col min="6152" max="6152" width="9.140625" style="985"/>
    <col min="6153" max="6153" width="14.140625" style="985" customWidth="1"/>
    <col min="6154" max="6154" width="9.5703125" style="985" bestFit="1" customWidth="1"/>
    <col min="6155" max="6400" width="9.140625" style="985"/>
    <col min="6401" max="6401" width="14.42578125" style="985" customWidth="1"/>
    <col min="6402" max="6402" width="17.140625" style="985" customWidth="1"/>
    <col min="6403" max="6403" width="15.7109375" style="985" customWidth="1"/>
    <col min="6404" max="6407" width="13.28515625" style="985" customWidth="1"/>
    <col min="6408" max="6408" width="9.140625" style="985"/>
    <col min="6409" max="6409" width="14.140625" style="985" customWidth="1"/>
    <col min="6410" max="6410" width="9.5703125" style="985" bestFit="1" customWidth="1"/>
    <col min="6411" max="6656" width="9.140625" style="985"/>
    <col min="6657" max="6657" width="14.42578125" style="985" customWidth="1"/>
    <col min="6658" max="6658" width="17.140625" style="985" customWidth="1"/>
    <col min="6659" max="6659" width="15.7109375" style="985" customWidth="1"/>
    <col min="6660" max="6663" width="13.28515625" style="985" customWidth="1"/>
    <col min="6664" max="6664" width="9.140625" style="985"/>
    <col min="6665" max="6665" width="14.140625" style="985" customWidth="1"/>
    <col min="6666" max="6666" width="9.5703125" style="985" bestFit="1" customWidth="1"/>
    <col min="6667" max="6912" width="9.140625" style="985"/>
    <col min="6913" max="6913" width="14.42578125" style="985" customWidth="1"/>
    <col min="6914" max="6914" width="17.140625" style="985" customWidth="1"/>
    <col min="6915" max="6915" width="15.7109375" style="985" customWidth="1"/>
    <col min="6916" max="6919" width="13.28515625" style="985" customWidth="1"/>
    <col min="6920" max="6920" width="9.140625" style="985"/>
    <col min="6921" max="6921" width="14.140625" style="985" customWidth="1"/>
    <col min="6922" max="6922" width="9.5703125" style="985" bestFit="1" customWidth="1"/>
    <col min="6923" max="7168" width="9.140625" style="985"/>
    <col min="7169" max="7169" width="14.42578125" style="985" customWidth="1"/>
    <col min="7170" max="7170" width="17.140625" style="985" customWidth="1"/>
    <col min="7171" max="7171" width="15.7109375" style="985" customWidth="1"/>
    <col min="7172" max="7175" width="13.28515625" style="985" customWidth="1"/>
    <col min="7176" max="7176" width="9.140625" style="985"/>
    <col min="7177" max="7177" width="14.140625" style="985" customWidth="1"/>
    <col min="7178" max="7178" width="9.5703125" style="985" bestFit="1" customWidth="1"/>
    <col min="7179" max="7424" width="9.140625" style="985"/>
    <col min="7425" max="7425" width="14.42578125" style="985" customWidth="1"/>
    <col min="7426" max="7426" width="17.140625" style="985" customWidth="1"/>
    <col min="7427" max="7427" width="15.7109375" style="985" customWidth="1"/>
    <col min="7428" max="7431" width="13.28515625" style="985" customWidth="1"/>
    <col min="7432" max="7432" width="9.140625" style="985"/>
    <col min="7433" max="7433" width="14.140625" style="985" customWidth="1"/>
    <col min="7434" max="7434" width="9.5703125" style="985" bestFit="1" customWidth="1"/>
    <col min="7435" max="7680" width="9.140625" style="985"/>
    <col min="7681" max="7681" width="14.42578125" style="985" customWidth="1"/>
    <col min="7682" max="7682" width="17.140625" style="985" customWidth="1"/>
    <col min="7683" max="7683" width="15.7109375" style="985" customWidth="1"/>
    <col min="7684" max="7687" width="13.28515625" style="985" customWidth="1"/>
    <col min="7688" max="7688" width="9.140625" style="985"/>
    <col min="7689" max="7689" width="14.140625" style="985" customWidth="1"/>
    <col min="7690" max="7690" width="9.5703125" style="985" bestFit="1" customWidth="1"/>
    <col min="7691" max="7936" width="9.140625" style="985"/>
    <col min="7937" max="7937" width="14.42578125" style="985" customWidth="1"/>
    <col min="7938" max="7938" width="17.140625" style="985" customWidth="1"/>
    <col min="7939" max="7939" width="15.7109375" style="985" customWidth="1"/>
    <col min="7940" max="7943" width="13.28515625" style="985" customWidth="1"/>
    <col min="7944" max="7944" width="9.140625" style="985"/>
    <col min="7945" max="7945" width="14.140625" style="985" customWidth="1"/>
    <col min="7946" max="7946" width="9.5703125" style="985" bestFit="1" customWidth="1"/>
    <col min="7947" max="8192" width="9.140625" style="985"/>
    <col min="8193" max="8193" width="14.42578125" style="985" customWidth="1"/>
    <col min="8194" max="8194" width="17.140625" style="985" customWidth="1"/>
    <col min="8195" max="8195" width="15.7109375" style="985" customWidth="1"/>
    <col min="8196" max="8199" width="13.28515625" style="985" customWidth="1"/>
    <col min="8200" max="8200" width="9.140625" style="985"/>
    <col min="8201" max="8201" width="14.140625" style="985" customWidth="1"/>
    <col min="8202" max="8202" width="9.5703125" style="985" bestFit="1" customWidth="1"/>
    <col min="8203" max="8448" width="9.140625" style="985"/>
    <col min="8449" max="8449" width="14.42578125" style="985" customWidth="1"/>
    <col min="8450" max="8450" width="17.140625" style="985" customWidth="1"/>
    <col min="8451" max="8451" width="15.7109375" style="985" customWidth="1"/>
    <col min="8452" max="8455" width="13.28515625" style="985" customWidth="1"/>
    <col min="8456" max="8456" width="9.140625" style="985"/>
    <col min="8457" max="8457" width="14.140625" style="985" customWidth="1"/>
    <col min="8458" max="8458" width="9.5703125" style="985" bestFit="1" customWidth="1"/>
    <col min="8459" max="8704" width="9.140625" style="985"/>
    <col min="8705" max="8705" width="14.42578125" style="985" customWidth="1"/>
    <col min="8706" max="8706" width="17.140625" style="985" customWidth="1"/>
    <col min="8707" max="8707" width="15.7109375" style="985" customWidth="1"/>
    <col min="8708" max="8711" width="13.28515625" style="985" customWidth="1"/>
    <col min="8712" max="8712" width="9.140625" style="985"/>
    <col min="8713" max="8713" width="14.140625" style="985" customWidth="1"/>
    <col min="8714" max="8714" width="9.5703125" style="985" bestFit="1" customWidth="1"/>
    <col min="8715" max="8960" width="9.140625" style="985"/>
    <col min="8961" max="8961" width="14.42578125" style="985" customWidth="1"/>
    <col min="8962" max="8962" width="17.140625" style="985" customWidth="1"/>
    <col min="8963" max="8963" width="15.7109375" style="985" customWidth="1"/>
    <col min="8964" max="8967" width="13.28515625" style="985" customWidth="1"/>
    <col min="8968" max="8968" width="9.140625" style="985"/>
    <col min="8969" max="8969" width="14.140625" style="985" customWidth="1"/>
    <col min="8970" max="8970" width="9.5703125" style="985" bestFit="1" customWidth="1"/>
    <col min="8971" max="9216" width="9.140625" style="985"/>
    <col min="9217" max="9217" width="14.42578125" style="985" customWidth="1"/>
    <col min="9218" max="9218" width="17.140625" style="985" customWidth="1"/>
    <col min="9219" max="9219" width="15.7109375" style="985" customWidth="1"/>
    <col min="9220" max="9223" width="13.28515625" style="985" customWidth="1"/>
    <col min="9224" max="9224" width="9.140625" style="985"/>
    <col min="9225" max="9225" width="14.140625" style="985" customWidth="1"/>
    <col min="9226" max="9226" width="9.5703125" style="985" bestFit="1" customWidth="1"/>
    <col min="9227" max="9472" width="9.140625" style="985"/>
    <col min="9473" max="9473" width="14.42578125" style="985" customWidth="1"/>
    <col min="9474" max="9474" width="17.140625" style="985" customWidth="1"/>
    <col min="9475" max="9475" width="15.7109375" style="985" customWidth="1"/>
    <col min="9476" max="9479" width="13.28515625" style="985" customWidth="1"/>
    <col min="9480" max="9480" width="9.140625" style="985"/>
    <col min="9481" max="9481" width="14.140625" style="985" customWidth="1"/>
    <col min="9482" max="9482" width="9.5703125" style="985" bestFit="1" customWidth="1"/>
    <col min="9483" max="9728" width="9.140625" style="985"/>
    <col min="9729" max="9729" width="14.42578125" style="985" customWidth="1"/>
    <col min="9730" max="9730" width="17.140625" style="985" customWidth="1"/>
    <col min="9731" max="9731" width="15.7109375" style="985" customWidth="1"/>
    <col min="9732" max="9735" width="13.28515625" style="985" customWidth="1"/>
    <col min="9736" max="9736" width="9.140625" style="985"/>
    <col min="9737" max="9737" width="14.140625" style="985" customWidth="1"/>
    <col min="9738" max="9738" width="9.5703125" style="985" bestFit="1" customWidth="1"/>
    <col min="9739" max="9984" width="9.140625" style="985"/>
    <col min="9985" max="9985" width="14.42578125" style="985" customWidth="1"/>
    <col min="9986" max="9986" width="17.140625" style="985" customWidth="1"/>
    <col min="9987" max="9987" width="15.7109375" style="985" customWidth="1"/>
    <col min="9988" max="9991" width="13.28515625" style="985" customWidth="1"/>
    <col min="9992" max="9992" width="9.140625" style="985"/>
    <col min="9993" max="9993" width="14.140625" style="985" customWidth="1"/>
    <col min="9994" max="9994" width="9.5703125" style="985" bestFit="1" customWidth="1"/>
    <col min="9995" max="10240" width="9.140625" style="985"/>
    <col min="10241" max="10241" width="14.42578125" style="985" customWidth="1"/>
    <col min="10242" max="10242" width="17.140625" style="985" customWidth="1"/>
    <col min="10243" max="10243" width="15.7109375" style="985" customWidth="1"/>
    <col min="10244" max="10247" width="13.28515625" style="985" customWidth="1"/>
    <col min="10248" max="10248" width="9.140625" style="985"/>
    <col min="10249" max="10249" width="14.140625" style="985" customWidth="1"/>
    <col min="10250" max="10250" width="9.5703125" style="985" bestFit="1" customWidth="1"/>
    <col min="10251" max="10496" width="9.140625" style="985"/>
    <col min="10497" max="10497" width="14.42578125" style="985" customWidth="1"/>
    <col min="10498" max="10498" width="17.140625" style="985" customWidth="1"/>
    <col min="10499" max="10499" width="15.7109375" style="985" customWidth="1"/>
    <col min="10500" max="10503" width="13.28515625" style="985" customWidth="1"/>
    <col min="10504" max="10504" width="9.140625" style="985"/>
    <col min="10505" max="10505" width="14.140625" style="985" customWidth="1"/>
    <col min="10506" max="10506" width="9.5703125" style="985" bestFit="1" customWidth="1"/>
    <col min="10507" max="10752" width="9.140625" style="985"/>
    <col min="10753" max="10753" width="14.42578125" style="985" customWidth="1"/>
    <col min="10754" max="10754" width="17.140625" style="985" customWidth="1"/>
    <col min="10755" max="10755" width="15.7109375" style="985" customWidth="1"/>
    <col min="10756" max="10759" width="13.28515625" style="985" customWidth="1"/>
    <col min="10760" max="10760" width="9.140625" style="985"/>
    <col min="10761" max="10761" width="14.140625" style="985" customWidth="1"/>
    <col min="10762" max="10762" width="9.5703125" style="985" bestFit="1" customWidth="1"/>
    <col min="10763" max="11008" width="9.140625" style="985"/>
    <col min="11009" max="11009" width="14.42578125" style="985" customWidth="1"/>
    <col min="11010" max="11010" width="17.140625" style="985" customWidth="1"/>
    <col min="11011" max="11011" width="15.7109375" style="985" customWidth="1"/>
    <col min="11012" max="11015" width="13.28515625" style="985" customWidth="1"/>
    <col min="11016" max="11016" width="9.140625" style="985"/>
    <col min="11017" max="11017" width="14.140625" style="985" customWidth="1"/>
    <col min="11018" max="11018" width="9.5703125" style="985" bestFit="1" customWidth="1"/>
    <col min="11019" max="11264" width="9.140625" style="985"/>
    <col min="11265" max="11265" width="14.42578125" style="985" customWidth="1"/>
    <col min="11266" max="11266" width="17.140625" style="985" customWidth="1"/>
    <col min="11267" max="11267" width="15.7109375" style="985" customWidth="1"/>
    <col min="11268" max="11271" width="13.28515625" style="985" customWidth="1"/>
    <col min="11272" max="11272" width="9.140625" style="985"/>
    <col min="11273" max="11273" width="14.140625" style="985" customWidth="1"/>
    <col min="11274" max="11274" width="9.5703125" style="985" bestFit="1" customWidth="1"/>
    <col min="11275" max="11520" width="9.140625" style="985"/>
    <col min="11521" max="11521" width="14.42578125" style="985" customWidth="1"/>
    <col min="11522" max="11522" width="17.140625" style="985" customWidth="1"/>
    <col min="11523" max="11523" width="15.7109375" style="985" customWidth="1"/>
    <col min="11524" max="11527" width="13.28515625" style="985" customWidth="1"/>
    <col min="11528" max="11528" width="9.140625" style="985"/>
    <col min="11529" max="11529" width="14.140625" style="985" customWidth="1"/>
    <col min="11530" max="11530" width="9.5703125" style="985" bestFit="1" customWidth="1"/>
    <col min="11531" max="11776" width="9.140625" style="985"/>
    <col min="11777" max="11777" width="14.42578125" style="985" customWidth="1"/>
    <col min="11778" max="11778" width="17.140625" style="985" customWidth="1"/>
    <col min="11779" max="11779" width="15.7109375" style="985" customWidth="1"/>
    <col min="11780" max="11783" width="13.28515625" style="985" customWidth="1"/>
    <col min="11784" max="11784" width="9.140625" style="985"/>
    <col min="11785" max="11785" width="14.140625" style="985" customWidth="1"/>
    <col min="11786" max="11786" width="9.5703125" style="985" bestFit="1" customWidth="1"/>
    <col min="11787" max="12032" width="9.140625" style="985"/>
    <col min="12033" max="12033" width="14.42578125" style="985" customWidth="1"/>
    <col min="12034" max="12034" width="17.140625" style="985" customWidth="1"/>
    <col min="12035" max="12035" width="15.7109375" style="985" customWidth="1"/>
    <col min="12036" max="12039" width="13.28515625" style="985" customWidth="1"/>
    <col min="12040" max="12040" width="9.140625" style="985"/>
    <col min="12041" max="12041" width="14.140625" style="985" customWidth="1"/>
    <col min="12042" max="12042" width="9.5703125" style="985" bestFit="1" customWidth="1"/>
    <col min="12043" max="12288" width="9.140625" style="985"/>
    <col min="12289" max="12289" width="14.42578125" style="985" customWidth="1"/>
    <col min="12290" max="12290" width="17.140625" style="985" customWidth="1"/>
    <col min="12291" max="12291" width="15.7109375" style="985" customWidth="1"/>
    <col min="12292" max="12295" width="13.28515625" style="985" customWidth="1"/>
    <col min="12296" max="12296" width="9.140625" style="985"/>
    <col min="12297" max="12297" width="14.140625" style="985" customWidth="1"/>
    <col min="12298" max="12298" width="9.5703125" style="985" bestFit="1" customWidth="1"/>
    <col min="12299" max="12544" width="9.140625" style="985"/>
    <col min="12545" max="12545" width="14.42578125" style="985" customWidth="1"/>
    <col min="12546" max="12546" width="17.140625" style="985" customWidth="1"/>
    <col min="12547" max="12547" width="15.7109375" style="985" customWidth="1"/>
    <col min="12548" max="12551" width="13.28515625" style="985" customWidth="1"/>
    <col min="12552" max="12552" width="9.140625" style="985"/>
    <col min="12553" max="12553" width="14.140625" style="985" customWidth="1"/>
    <col min="12554" max="12554" width="9.5703125" style="985" bestFit="1" customWidth="1"/>
    <col min="12555" max="12800" width="9.140625" style="985"/>
    <col min="12801" max="12801" width="14.42578125" style="985" customWidth="1"/>
    <col min="12802" max="12802" width="17.140625" style="985" customWidth="1"/>
    <col min="12803" max="12803" width="15.7109375" style="985" customWidth="1"/>
    <col min="12804" max="12807" width="13.28515625" style="985" customWidth="1"/>
    <col min="12808" max="12808" width="9.140625" style="985"/>
    <col min="12809" max="12809" width="14.140625" style="985" customWidth="1"/>
    <col min="12810" max="12810" width="9.5703125" style="985" bestFit="1" customWidth="1"/>
    <col min="12811" max="13056" width="9.140625" style="985"/>
    <col min="13057" max="13057" width="14.42578125" style="985" customWidth="1"/>
    <col min="13058" max="13058" width="17.140625" style="985" customWidth="1"/>
    <col min="13059" max="13059" width="15.7109375" style="985" customWidth="1"/>
    <col min="13060" max="13063" width="13.28515625" style="985" customWidth="1"/>
    <col min="13064" max="13064" width="9.140625" style="985"/>
    <col min="13065" max="13065" width="14.140625" style="985" customWidth="1"/>
    <col min="13066" max="13066" width="9.5703125" style="985" bestFit="1" customWidth="1"/>
    <col min="13067" max="13312" width="9.140625" style="985"/>
    <col min="13313" max="13313" width="14.42578125" style="985" customWidth="1"/>
    <col min="13314" max="13314" width="17.140625" style="985" customWidth="1"/>
    <col min="13315" max="13315" width="15.7109375" style="985" customWidth="1"/>
    <col min="13316" max="13319" width="13.28515625" style="985" customWidth="1"/>
    <col min="13320" max="13320" width="9.140625" style="985"/>
    <col min="13321" max="13321" width="14.140625" style="985" customWidth="1"/>
    <col min="13322" max="13322" width="9.5703125" style="985" bestFit="1" customWidth="1"/>
    <col min="13323" max="13568" width="9.140625" style="985"/>
    <col min="13569" max="13569" width="14.42578125" style="985" customWidth="1"/>
    <col min="13570" max="13570" width="17.140625" style="985" customWidth="1"/>
    <col min="13571" max="13571" width="15.7109375" style="985" customWidth="1"/>
    <col min="13572" max="13575" width="13.28515625" style="985" customWidth="1"/>
    <col min="13576" max="13576" width="9.140625" style="985"/>
    <col min="13577" max="13577" width="14.140625" style="985" customWidth="1"/>
    <col min="13578" max="13578" width="9.5703125" style="985" bestFit="1" customWidth="1"/>
    <col min="13579" max="13824" width="9.140625" style="985"/>
    <col min="13825" max="13825" width="14.42578125" style="985" customWidth="1"/>
    <col min="13826" max="13826" width="17.140625" style="985" customWidth="1"/>
    <col min="13827" max="13827" width="15.7109375" style="985" customWidth="1"/>
    <col min="13828" max="13831" width="13.28515625" style="985" customWidth="1"/>
    <col min="13832" max="13832" width="9.140625" style="985"/>
    <col min="13833" max="13833" width="14.140625" style="985" customWidth="1"/>
    <col min="13834" max="13834" width="9.5703125" style="985" bestFit="1" customWidth="1"/>
    <col min="13835" max="14080" width="9.140625" style="985"/>
    <col min="14081" max="14081" width="14.42578125" style="985" customWidth="1"/>
    <col min="14082" max="14082" width="17.140625" style="985" customWidth="1"/>
    <col min="14083" max="14083" width="15.7109375" style="985" customWidth="1"/>
    <col min="14084" max="14087" width="13.28515625" style="985" customWidth="1"/>
    <col min="14088" max="14088" width="9.140625" style="985"/>
    <col min="14089" max="14089" width="14.140625" style="985" customWidth="1"/>
    <col min="14090" max="14090" width="9.5703125" style="985" bestFit="1" customWidth="1"/>
    <col min="14091" max="14336" width="9.140625" style="985"/>
    <col min="14337" max="14337" width="14.42578125" style="985" customWidth="1"/>
    <col min="14338" max="14338" width="17.140625" style="985" customWidth="1"/>
    <col min="14339" max="14339" width="15.7109375" style="985" customWidth="1"/>
    <col min="14340" max="14343" width="13.28515625" style="985" customWidth="1"/>
    <col min="14344" max="14344" width="9.140625" style="985"/>
    <col min="14345" max="14345" width="14.140625" style="985" customWidth="1"/>
    <col min="14346" max="14346" width="9.5703125" style="985" bestFit="1" customWidth="1"/>
    <col min="14347" max="14592" width="9.140625" style="985"/>
    <col min="14593" max="14593" width="14.42578125" style="985" customWidth="1"/>
    <col min="14594" max="14594" width="17.140625" style="985" customWidth="1"/>
    <col min="14595" max="14595" width="15.7109375" style="985" customWidth="1"/>
    <col min="14596" max="14599" width="13.28515625" style="985" customWidth="1"/>
    <col min="14600" max="14600" width="9.140625" style="985"/>
    <col min="14601" max="14601" width="14.140625" style="985" customWidth="1"/>
    <col min="14602" max="14602" width="9.5703125" style="985" bestFit="1" customWidth="1"/>
    <col min="14603" max="14848" width="9.140625" style="985"/>
    <col min="14849" max="14849" width="14.42578125" style="985" customWidth="1"/>
    <col min="14850" max="14850" width="17.140625" style="985" customWidth="1"/>
    <col min="14851" max="14851" width="15.7109375" style="985" customWidth="1"/>
    <col min="14852" max="14855" width="13.28515625" style="985" customWidth="1"/>
    <col min="14856" max="14856" width="9.140625" style="985"/>
    <col min="14857" max="14857" width="14.140625" style="985" customWidth="1"/>
    <col min="14858" max="14858" width="9.5703125" style="985" bestFit="1" customWidth="1"/>
    <col min="14859" max="15104" width="9.140625" style="985"/>
    <col min="15105" max="15105" width="14.42578125" style="985" customWidth="1"/>
    <col min="15106" max="15106" width="17.140625" style="985" customWidth="1"/>
    <col min="15107" max="15107" width="15.7109375" style="985" customWidth="1"/>
    <col min="15108" max="15111" width="13.28515625" style="985" customWidth="1"/>
    <col min="15112" max="15112" width="9.140625" style="985"/>
    <col min="15113" max="15113" width="14.140625" style="985" customWidth="1"/>
    <col min="15114" max="15114" width="9.5703125" style="985" bestFit="1" customWidth="1"/>
    <col min="15115" max="15360" width="9.140625" style="985"/>
    <col min="15361" max="15361" width="14.42578125" style="985" customWidth="1"/>
    <col min="15362" max="15362" width="17.140625" style="985" customWidth="1"/>
    <col min="15363" max="15363" width="15.7109375" style="985" customWidth="1"/>
    <col min="15364" max="15367" width="13.28515625" style="985" customWidth="1"/>
    <col min="15368" max="15368" width="9.140625" style="985"/>
    <col min="15369" max="15369" width="14.140625" style="985" customWidth="1"/>
    <col min="15370" max="15370" width="9.5703125" style="985" bestFit="1" customWidth="1"/>
    <col min="15371" max="15616" width="9.140625" style="985"/>
    <col min="15617" max="15617" width="14.42578125" style="985" customWidth="1"/>
    <col min="15618" max="15618" width="17.140625" style="985" customWidth="1"/>
    <col min="15619" max="15619" width="15.7109375" style="985" customWidth="1"/>
    <col min="15620" max="15623" width="13.28515625" style="985" customWidth="1"/>
    <col min="15624" max="15624" width="9.140625" style="985"/>
    <col min="15625" max="15625" width="14.140625" style="985" customWidth="1"/>
    <col min="15626" max="15626" width="9.5703125" style="985" bestFit="1" customWidth="1"/>
    <col min="15627" max="15872" width="9.140625" style="985"/>
    <col min="15873" max="15873" width="14.42578125" style="985" customWidth="1"/>
    <col min="15874" max="15874" width="17.140625" style="985" customWidth="1"/>
    <col min="15875" max="15875" width="15.7109375" style="985" customWidth="1"/>
    <col min="15876" max="15879" width="13.28515625" style="985" customWidth="1"/>
    <col min="15880" max="15880" width="9.140625" style="985"/>
    <col min="15881" max="15881" width="14.140625" style="985" customWidth="1"/>
    <col min="15882" max="15882" width="9.5703125" style="985" bestFit="1" customWidth="1"/>
    <col min="15883" max="16128" width="9.140625" style="985"/>
    <col min="16129" max="16129" width="14.42578125" style="985" customWidth="1"/>
    <col min="16130" max="16130" width="17.140625" style="985" customWidth="1"/>
    <col min="16131" max="16131" width="15.7109375" style="985" customWidth="1"/>
    <col min="16132" max="16135" width="13.28515625" style="985" customWidth="1"/>
    <col min="16136" max="16136" width="9.140625" style="985"/>
    <col min="16137" max="16137" width="14.140625" style="985" customWidth="1"/>
    <col min="16138" max="16138" width="9.5703125" style="985" bestFit="1" customWidth="1"/>
    <col min="16139" max="16384" width="9.140625" style="985"/>
  </cols>
  <sheetData>
    <row r="1" spans="1:12" ht="34.5" customHeight="1">
      <c r="A1" s="984" t="s">
        <v>1539</v>
      </c>
      <c r="B1" s="984"/>
      <c r="C1" s="984"/>
      <c r="D1" s="984"/>
      <c r="E1" s="984"/>
      <c r="F1" s="984"/>
      <c r="G1" s="984"/>
    </row>
    <row r="2" spans="1:12" ht="16.5" customHeight="1" thickBot="1">
      <c r="A2" s="986"/>
      <c r="B2" s="986"/>
      <c r="C2" s="986"/>
      <c r="D2" s="986"/>
      <c r="E2" s="986"/>
      <c r="F2" s="986"/>
      <c r="G2" s="987" t="s">
        <v>1540</v>
      </c>
    </row>
    <row r="3" spans="1:12" ht="65.25" customHeight="1" thickBot="1">
      <c r="A3" s="988" t="s">
        <v>1541</v>
      </c>
      <c r="B3" s="989" t="s">
        <v>32</v>
      </c>
      <c r="C3" s="989" t="s">
        <v>1542</v>
      </c>
      <c r="D3" s="989" t="s">
        <v>1543</v>
      </c>
      <c r="E3" s="989" t="s">
        <v>1544</v>
      </c>
      <c r="F3" s="989" t="s">
        <v>1545</v>
      </c>
      <c r="G3" s="989" t="s">
        <v>1546</v>
      </c>
    </row>
    <row r="4" spans="1:12" ht="24.95" customHeight="1" thickBot="1">
      <c r="A4" s="990">
        <v>1395</v>
      </c>
      <c r="B4" s="991">
        <f t="shared" ref="B4:B9" si="0">SUM(C4:G4)</f>
        <v>865757754</v>
      </c>
      <c r="C4" s="992">
        <v>854777303</v>
      </c>
      <c r="D4" s="993">
        <v>912398</v>
      </c>
      <c r="E4" s="992">
        <v>78609</v>
      </c>
      <c r="F4" s="993">
        <v>10662945</v>
      </c>
      <c r="G4" s="994">
        <v>-673501</v>
      </c>
      <c r="I4" s="995"/>
    </row>
    <row r="5" spans="1:12" ht="21.75" thickBot="1">
      <c r="A5" s="990">
        <v>1396</v>
      </c>
      <c r="B5" s="996">
        <f t="shared" si="0"/>
        <v>985964719</v>
      </c>
      <c r="C5" s="992">
        <v>967419061</v>
      </c>
      <c r="D5" s="993">
        <v>1677292</v>
      </c>
      <c r="E5" s="992">
        <v>96617</v>
      </c>
      <c r="F5" s="993">
        <v>11885014</v>
      </c>
      <c r="G5" s="992">
        <v>4886735</v>
      </c>
      <c r="I5" s="995"/>
    </row>
    <row r="6" spans="1:12" ht="21.75" thickBot="1">
      <c r="A6" s="990">
        <v>1397</v>
      </c>
      <c r="B6" s="996">
        <f t="shared" si="0"/>
        <v>1504263969</v>
      </c>
      <c r="C6" s="992">
        <v>1491960227</v>
      </c>
      <c r="D6" s="993">
        <v>2316000</v>
      </c>
      <c r="E6" s="992">
        <v>41556</v>
      </c>
      <c r="F6" s="993">
        <v>14089008</v>
      </c>
      <c r="G6" s="994">
        <v>-4142822</v>
      </c>
      <c r="I6" s="995"/>
    </row>
    <row r="7" spans="1:12" ht="21.75" thickBot="1">
      <c r="A7" s="997">
        <v>1398</v>
      </c>
      <c r="B7" s="996">
        <f t="shared" si="0"/>
        <v>1374882341</v>
      </c>
      <c r="C7" s="998">
        <v>1383196533</v>
      </c>
      <c r="D7" s="999">
        <v>2382524</v>
      </c>
      <c r="E7" s="998">
        <v>105042</v>
      </c>
      <c r="F7" s="999">
        <v>17112850</v>
      </c>
      <c r="G7" s="994">
        <v>-27914608</v>
      </c>
      <c r="I7" s="995"/>
    </row>
    <row r="8" spans="1:12" ht="21.75" thickBot="1">
      <c r="A8" s="990">
        <v>1399</v>
      </c>
      <c r="B8" s="996">
        <f t="shared" si="0"/>
        <v>2519312182</v>
      </c>
      <c r="C8" s="992">
        <v>2346613041</v>
      </c>
      <c r="D8" s="993">
        <v>1450241</v>
      </c>
      <c r="E8" s="992">
        <v>298135</v>
      </c>
      <c r="F8" s="993">
        <v>25968196</v>
      </c>
      <c r="G8" s="992">
        <v>144982569</v>
      </c>
    </row>
    <row r="9" spans="1:12" ht="21.75" thickBot="1">
      <c r="A9" s="990">
        <v>1400</v>
      </c>
      <c r="B9" s="996">
        <f t="shared" si="0"/>
        <v>3424660284</v>
      </c>
      <c r="C9" s="992">
        <v>3309607889</v>
      </c>
      <c r="D9" s="993">
        <v>2559945</v>
      </c>
      <c r="E9" s="992">
        <v>653672</v>
      </c>
      <c r="F9" s="993">
        <v>33636809</v>
      </c>
      <c r="G9" s="992">
        <v>78201969</v>
      </c>
    </row>
    <row r="10" spans="1:12">
      <c r="L10" s="985" t="s">
        <v>1547</v>
      </c>
    </row>
    <row r="15" spans="1:12">
      <c r="I15" s="995"/>
    </row>
  </sheetData>
  <mergeCells count="1">
    <mergeCell ref="A1:G1"/>
  </mergeCells>
  <printOptions horizontalCentered="1"/>
  <pageMargins left="0.39370078740157483" right="0.59055118110236227" top="0.98425196850393704" bottom="0.39370078740157483" header="0" footer="0"/>
  <pageSetup paperSize="9" scale="9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E9A7C-E63B-4691-A6D5-3DF8DB48BED0}">
  <sheetPr>
    <tabColor rgb="FFFFC000"/>
  </sheetPr>
  <dimension ref="A1:I42"/>
  <sheetViews>
    <sheetView rightToLeft="1" view="pageBreakPreview" zoomScaleNormal="112" zoomScaleSheetLayoutView="100" workbookViewId="0">
      <selection sqref="A1:G1"/>
    </sheetView>
  </sheetViews>
  <sheetFormatPr defaultColWidth="9.140625" defaultRowHeight="15.75"/>
  <cols>
    <col min="1" max="1" width="19.5703125" style="985" customWidth="1"/>
    <col min="2" max="2" width="17.85546875" style="985" customWidth="1"/>
    <col min="3" max="3" width="18.28515625" style="985" customWidth="1"/>
    <col min="4" max="4" width="14" style="985" customWidth="1"/>
    <col min="5" max="5" width="13.85546875" style="985" customWidth="1"/>
    <col min="6" max="6" width="15.7109375" style="985" customWidth="1"/>
    <col min="7" max="7" width="15" style="985" customWidth="1"/>
    <col min="8" max="8" width="14.5703125" style="985" customWidth="1"/>
    <col min="9" max="9" width="17.5703125" style="985" customWidth="1"/>
    <col min="10" max="256" width="9.140625" style="985"/>
    <col min="257" max="257" width="19.5703125" style="985" customWidth="1"/>
    <col min="258" max="258" width="17.85546875" style="985" customWidth="1"/>
    <col min="259" max="259" width="18.28515625" style="985" customWidth="1"/>
    <col min="260" max="260" width="14" style="985" customWidth="1"/>
    <col min="261" max="261" width="13.85546875" style="985" customWidth="1"/>
    <col min="262" max="262" width="15.7109375" style="985" customWidth="1"/>
    <col min="263" max="263" width="15" style="985" customWidth="1"/>
    <col min="264" max="264" width="14.5703125" style="985" customWidth="1"/>
    <col min="265" max="265" width="17.5703125" style="985" customWidth="1"/>
    <col min="266" max="512" width="9.140625" style="985"/>
    <col min="513" max="513" width="19.5703125" style="985" customWidth="1"/>
    <col min="514" max="514" width="17.85546875" style="985" customWidth="1"/>
    <col min="515" max="515" width="18.28515625" style="985" customWidth="1"/>
    <col min="516" max="516" width="14" style="985" customWidth="1"/>
    <col min="517" max="517" width="13.85546875" style="985" customWidth="1"/>
    <col min="518" max="518" width="15.7109375" style="985" customWidth="1"/>
    <col min="519" max="519" width="15" style="985" customWidth="1"/>
    <col min="520" max="520" width="14.5703125" style="985" customWidth="1"/>
    <col min="521" max="521" width="17.5703125" style="985" customWidth="1"/>
    <col min="522" max="768" width="9.140625" style="985"/>
    <col min="769" max="769" width="19.5703125" style="985" customWidth="1"/>
    <col min="770" max="770" width="17.85546875" style="985" customWidth="1"/>
    <col min="771" max="771" width="18.28515625" style="985" customWidth="1"/>
    <col min="772" max="772" width="14" style="985" customWidth="1"/>
    <col min="773" max="773" width="13.85546875" style="985" customWidth="1"/>
    <col min="774" max="774" width="15.7109375" style="985" customWidth="1"/>
    <col min="775" max="775" width="15" style="985" customWidth="1"/>
    <col min="776" max="776" width="14.5703125" style="985" customWidth="1"/>
    <col min="777" max="777" width="17.5703125" style="985" customWidth="1"/>
    <col min="778" max="1024" width="9.140625" style="985"/>
    <col min="1025" max="1025" width="19.5703125" style="985" customWidth="1"/>
    <col min="1026" max="1026" width="17.85546875" style="985" customWidth="1"/>
    <col min="1027" max="1027" width="18.28515625" style="985" customWidth="1"/>
    <col min="1028" max="1028" width="14" style="985" customWidth="1"/>
    <col min="1029" max="1029" width="13.85546875" style="985" customWidth="1"/>
    <col min="1030" max="1030" width="15.7109375" style="985" customWidth="1"/>
    <col min="1031" max="1031" width="15" style="985" customWidth="1"/>
    <col min="1032" max="1032" width="14.5703125" style="985" customWidth="1"/>
    <col min="1033" max="1033" width="17.5703125" style="985" customWidth="1"/>
    <col min="1034" max="1280" width="9.140625" style="985"/>
    <col min="1281" max="1281" width="19.5703125" style="985" customWidth="1"/>
    <col min="1282" max="1282" width="17.85546875" style="985" customWidth="1"/>
    <col min="1283" max="1283" width="18.28515625" style="985" customWidth="1"/>
    <col min="1284" max="1284" width="14" style="985" customWidth="1"/>
    <col min="1285" max="1285" width="13.85546875" style="985" customWidth="1"/>
    <col min="1286" max="1286" width="15.7109375" style="985" customWidth="1"/>
    <col min="1287" max="1287" width="15" style="985" customWidth="1"/>
    <col min="1288" max="1288" width="14.5703125" style="985" customWidth="1"/>
    <col min="1289" max="1289" width="17.5703125" style="985" customWidth="1"/>
    <col min="1290" max="1536" width="9.140625" style="985"/>
    <col min="1537" max="1537" width="19.5703125" style="985" customWidth="1"/>
    <col min="1538" max="1538" width="17.85546875" style="985" customWidth="1"/>
    <col min="1539" max="1539" width="18.28515625" style="985" customWidth="1"/>
    <col min="1540" max="1540" width="14" style="985" customWidth="1"/>
    <col min="1541" max="1541" width="13.85546875" style="985" customWidth="1"/>
    <col min="1542" max="1542" width="15.7109375" style="985" customWidth="1"/>
    <col min="1543" max="1543" width="15" style="985" customWidth="1"/>
    <col min="1544" max="1544" width="14.5703125" style="985" customWidth="1"/>
    <col min="1545" max="1545" width="17.5703125" style="985" customWidth="1"/>
    <col min="1546" max="1792" width="9.140625" style="985"/>
    <col min="1793" max="1793" width="19.5703125" style="985" customWidth="1"/>
    <col min="1794" max="1794" width="17.85546875" style="985" customWidth="1"/>
    <col min="1795" max="1795" width="18.28515625" style="985" customWidth="1"/>
    <col min="1796" max="1796" width="14" style="985" customWidth="1"/>
    <col min="1797" max="1797" width="13.85546875" style="985" customWidth="1"/>
    <col min="1798" max="1798" width="15.7109375" style="985" customWidth="1"/>
    <col min="1799" max="1799" width="15" style="985" customWidth="1"/>
    <col min="1800" max="1800" width="14.5703125" style="985" customWidth="1"/>
    <col min="1801" max="1801" width="17.5703125" style="985" customWidth="1"/>
    <col min="1802" max="2048" width="9.140625" style="985"/>
    <col min="2049" max="2049" width="19.5703125" style="985" customWidth="1"/>
    <col min="2050" max="2050" width="17.85546875" style="985" customWidth="1"/>
    <col min="2051" max="2051" width="18.28515625" style="985" customWidth="1"/>
    <col min="2052" max="2052" width="14" style="985" customWidth="1"/>
    <col min="2053" max="2053" width="13.85546875" style="985" customWidth="1"/>
    <col min="2054" max="2054" width="15.7109375" style="985" customWidth="1"/>
    <col min="2055" max="2055" width="15" style="985" customWidth="1"/>
    <col min="2056" max="2056" width="14.5703125" style="985" customWidth="1"/>
    <col min="2057" max="2057" width="17.5703125" style="985" customWidth="1"/>
    <col min="2058" max="2304" width="9.140625" style="985"/>
    <col min="2305" max="2305" width="19.5703125" style="985" customWidth="1"/>
    <col min="2306" max="2306" width="17.85546875" style="985" customWidth="1"/>
    <col min="2307" max="2307" width="18.28515625" style="985" customWidth="1"/>
    <col min="2308" max="2308" width="14" style="985" customWidth="1"/>
    <col min="2309" max="2309" width="13.85546875" style="985" customWidth="1"/>
    <col min="2310" max="2310" width="15.7109375" style="985" customWidth="1"/>
    <col min="2311" max="2311" width="15" style="985" customWidth="1"/>
    <col min="2312" max="2312" width="14.5703125" style="985" customWidth="1"/>
    <col min="2313" max="2313" width="17.5703125" style="985" customWidth="1"/>
    <col min="2314" max="2560" width="9.140625" style="985"/>
    <col min="2561" max="2561" width="19.5703125" style="985" customWidth="1"/>
    <col min="2562" max="2562" width="17.85546875" style="985" customWidth="1"/>
    <col min="2563" max="2563" width="18.28515625" style="985" customWidth="1"/>
    <col min="2564" max="2564" width="14" style="985" customWidth="1"/>
    <col min="2565" max="2565" width="13.85546875" style="985" customWidth="1"/>
    <col min="2566" max="2566" width="15.7109375" style="985" customWidth="1"/>
    <col min="2567" max="2567" width="15" style="985" customWidth="1"/>
    <col min="2568" max="2568" width="14.5703125" style="985" customWidth="1"/>
    <col min="2569" max="2569" width="17.5703125" style="985" customWidth="1"/>
    <col min="2570" max="2816" width="9.140625" style="985"/>
    <col min="2817" max="2817" width="19.5703125" style="985" customWidth="1"/>
    <col min="2818" max="2818" width="17.85546875" style="985" customWidth="1"/>
    <col min="2819" max="2819" width="18.28515625" style="985" customWidth="1"/>
    <col min="2820" max="2820" width="14" style="985" customWidth="1"/>
    <col min="2821" max="2821" width="13.85546875" style="985" customWidth="1"/>
    <col min="2822" max="2822" width="15.7109375" style="985" customWidth="1"/>
    <col min="2823" max="2823" width="15" style="985" customWidth="1"/>
    <col min="2824" max="2824" width="14.5703125" style="985" customWidth="1"/>
    <col min="2825" max="2825" width="17.5703125" style="985" customWidth="1"/>
    <col min="2826" max="3072" width="9.140625" style="985"/>
    <col min="3073" max="3073" width="19.5703125" style="985" customWidth="1"/>
    <col min="3074" max="3074" width="17.85546875" style="985" customWidth="1"/>
    <col min="3075" max="3075" width="18.28515625" style="985" customWidth="1"/>
    <col min="3076" max="3076" width="14" style="985" customWidth="1"/>
    <col min="3077" max="3077" width="13.85546875" style="985" customWidth="1"/>
    <col min="3078" max="3078" width="15.7109375" style="985" customWidth="1"/>
    <col min="3079" max="3079" width="15" style="985" customWidth="1"/>
    <col min="3080" max="3080" width="14.5703125" style="985" customWidth="1"/>
    <col min="3081" max="3081" width="17.5703125" style="985" customWidth="1"/>
    <col min="3082" max="3328" width="9.140625" style="985"/>
    <col min="3329" max="3329" width="19.5703125" style="985" customWidth="1"/>
    <col min="3330" max="3330" width="17.85546875" style="985" customWidth="1"/>
    <col min="3331" max="3331" width="18.28515625" style="985" customWidth="1"/>
    <col min="3332" max="3332" width="14" style="985" customWidth="1"/>
    <col min="3333" max="3333" width="13.85546875" style="985" customWidth="1"/>
    <col min="3334" max="3334" width="15.7109375" style="985" customWidth="1"/>
    <col min="3335" max="3335" width="15" style="985" customWidth="1"/>
    <col min="3336" max="3336" width="14.5703125" style="985" customWidth="1"/>
    <col min="3337" max="3337" width="17.5703125" style="985" customWidth="1"/>
    <col min="3338" max="3584" width="9.140625" style="985"/>
    <col min="3585" max="3585" width="19.5703125" style="985" customWidth="1"/>
    <col min="3586" max="3586" width="17.85546875" style="985" customWidth="1"/>
    <col min="3587" max="3587" width="18.28515625" style="985" customWidth="1"/>
    <col min="3588" max="3588" width="14" style="985" customWidth="1"/>
    <col min="3589" max="3589" width="13.85546875" style="985" customWidth="1"/>
    <col min="3590" max="3590" width="15.7109375" style="985" customWidth="1"/>
    <col min="3591" max="3591" width="15" style="985" customWidth="1"/>
    <col min="3592" max="3592" width="14.5703125" style="985" customWidth="1"/>
    <col min="3593" max="3593" width="17.5703125" style="985" customWidth="1"/>
    <col min="3594" max="3840" width="9.140625" style="985"/>
    <col min="3841" max="3841" width="19.5703125" style="985" customWidth="1"/>
    <col min="3842" max="3842" width="17.85546875" style="985" customWidth="1"/>
    <col min="3843" max="3843" width="18.28515625" style="985" customWidth="1"/>
    <col min="3844" max="3844" width="14" style="985" customWidth="1"/>
    <col min="3845" max="3845" width="13.85546875" style="985" customWidth="1"/>
    <col min="3846" max="3846" width="15.7109375" style="985" customWidth="1"/>
    <col min="3847" max="3847" width="15" style="985" customWidth="1"/>
    <col min="3848" max="3848" width="14.5703125" style="985" customWidth="1"/>
    <col min="3849" max="3849" width="17.5703125" style="985" customWidth="1"/>
    <col min="3850" max="4096" width="9.140625" style="985"/>
    <col min="4097" max="4097" width="19.5703125" style="985" customWidth="1"/>
    <col min="4098" max="4098" width="17.85546875" style="985" customWidth="1"/>
    <col min="4099" max="4099" width="18.28515625" style="985" customWidth="1"/>
    <col min="4100" max="4100" width="14" style="985" customWidth="1"/>
    <col min="4101" max="4101" width="13.85546875" style="985" customWidth="1"/>
    <col min="4102" max="4102" width="15.7109375" style="985" customWidth="1"/>
    <col min="4103" max="4103" width="15" style="985" customWidth="1"/>
    <col min="4104" max="4104" width="14.5703125" style="985" customWidth="1"/>
    <col min="4105" max="4105" width="17.5703125" style="985" customWidth="1"/>
    <col min="4106" max="4352" width="9.140625" style="985"/>
    <col min="4353" max="4353" width="19.5703125" style="985" customWidth="1"/>
    <col min="4354" max="4354" width="17.85546875" style="985" customWidth="1"/>
    <col min="4355" max="4355" width="18.28515625" style="985" customWidth="1"/>
    <col min="4356" max="4356" width="14" style="985" customWidth="1"/>
    <col min="4357" max="4357" width="13.85546875" style="985" customWidth="1"/>
    <col min="4358" max="4358" width="15.7109375" style="985" customWidth="1"/>
    <col min="4359" max="4359" width="15" style="985" customWidth="1"/>
    <col min="4360" max="4360" width="14.5703125" style="985" customWidth="1"/>
    <col min="4361" max="4361" width="17.5703125" style="985" customWidth="1"/>
    <col min="4362" max="4608" width="9.140625" style="985"/>
    <col min="4609" max="4609" width="19.5703125" style="985" customWidth="1"/>
    <col min="4610" max="4610" width="17.85546875" style="985" customWidth="1"/>
    <col min="4611" max="4611" width="18.28515625" style="985" customWidth="1"/>
    <col min="4612" max="4612" width="14" style="985" customWidth="1"/>
    <col min="4613" max="4613" width="13.85546875" style="985" customWidth="1"/>
    <col min="4614" max="4614" width="15.7109375" style="985" customWidth="1"/>
    <col min="4615" max="4615" width="15" style="985" customWidth="1"/>
    <col min="4616" max="4616" width="14.5703125" style="985" customWidth="1"/>
    <col min="4617" max="4617" width="17.5703125" style="985" customWidth="1"/>
    <col min="4618" max="4864" width="9.140625" style="985"/>
    <col min="4865" max="4865" width="19.5703125" style="985" customWidth="1"/>
    <col min="4866" max="4866" width="17.85546875" style="985" customWidth="1"/>
    <col min="4867" max="4867" width="18.28515625" style="985" customWidth="1"/>
    <col min="4868" max="4868" width="14" style="985" customWidth="1"/>
    <col min="4869" max="4869" width="13.85546875" style="985" customWidth="1"/>
    <col min="4870" max="4870" width="15.7109375" style="985" customWidth="1"/>
    <col min="4871" max="4871" width="15" style="985" customWidth="1"/>
    <col min="4872" max="4872" width="14.5703125" style="985" customWidth="1"/>
    <col min="4873" max="4873" width="17.5703125" style="985" customWidth="1"/>
    <col min="4874" max="5120" width="9.140625" style="985"/>
    <col min="5121" max="5121" width="19.5703125" style="985" customWidth="1"/>
    <col min="5122" max="5122" width="17.85546875" style="985" customWidth="1"/>
    <col min="5123" max="5123" width="18.28515625" style="985" customWidth="1"/>
    <col min="5124" max="5124" width="14" style="985" customWidth="1"/>
    <col min="5125" max="5125" width="13.85546875" style="985" customWidth="1"/>
    <col min="5126" max="5126" width="15.7109375" style="985" customWidth="1"/>
    <col min="5127" max="5127" width="15" style="985" customWidth="1"/>
    <col min="5128" max="5128" width="14.5703125" style="985" customWidth="1"/>
    <col min="5129" max="5129" width="17.5703125" style="985" customWidth="1"/>
    <col min="5130" max="5376" width="9.140625" style="985"/>
    <col min="5377" max="5377" width="19.5703125" style="985" customWidth="1"/>
    <col min="5378" max="5378" width="17.85546875" style="985" customWidth="1"/>
    <col min="5379" max="5379" width="18.28515625" style="985" customWidth="1"/>
    <col min="5380" max="5380" width="14" style="985" customWidth="1"/>
    <col min="5381" max="5381" width="13.85546875" style="985" customWidth="1"/>
    <col min="5382" max="5382" width="15.7109375" style="985" customWidth="1"/>
    <col min="5383" max="5383" width="15" style="985" customWidth="1"/>
    <col min="5384" max="5384" width="14.5703125" style="985" customWidth="1"/>
    <col min="5385" max="5385" width="17.5703125" style="985" customWidth="1"/>
    <col min="5386" max="5632" width="9.140625" style="985"/>
    <col min="5633" max="5633" width="19.5703125" style="985" customWidth="1"/>
    <col min="5634" max="5634" width="17.85546875" style="985" customWidth="1"/>
    <col min="5635" max="5635" width="18.28515625" style="985" customWidth="1"/>
    <col min="5636" max="5636" width="14" style="985" customWidth="1"/>
    <col min="5637" max="5637" width="13.85546875" style="985" customWidth="1"/>
    <col min="5638" max="5638" width="15.7109375" style="985" customWidth="1"/>
    <col min="5639" max="5639" width="15" style="985" customWidth="1"/>
    <col min="5640" max="5640" width="14.5703125" style="985" customWidth="1"/>
    <col min="5641" max="5641" width="17.5703125" style="985" customWidth="1"/>
    <col min="5642" max="5888" width="9.140625" style="985"/>
    <col min="5889" max="5889" width="19.5703125" style="985" customWidth="1"/>
    <col min="5890" max="5890" width="17.85546875" style="985" customWidth="1"/>
    <col min="5891" max="5891" width="18.28515625" style="985" customWidth="1"/>
    <col min="5892" max="5892" width="14" style="985" customWidth="1"/>
    <col min="5893" max="5893" width="13.85546875" style="985" customWidth="1"/>
    <col min="5894" max="5894" width="15.7109375" style="985" customWidth="1"/>
    <col min="5895" max="5895" width="15" style="985" customWidth="1"/>
    <col min="5896" max="5896" width="14.5703125" style="985" customWidth="1"/>
    <col min="5897" max="5897" width="17.5703125" style="985" customWidth="1"/>
    <col min="5898" max="6144" width="9.140625" style="985"/>
    <col min="6145" max="6145" width="19.5703125" style="985" customWidth="1"/>
    <col min="6146" max="6146" width="17.85546875" style="985" customWidth="1"/>
    <col min="6147" max="6147" width="18.28515625" style="985" customWidth="1"/>
    <col min="6148" max="6148" width="14" style="985" customWidth="1"/>
    <col min="6149" max="6149" width="13.85546875" style="985" customWidth="1"/>
    <col min="6150" max="6150" width="15.7109375" style="985" customWidth="1"/>
    <col min="6151" max="6151" width="15" style="985" customWidth="1"/>
    <col min="6152" max="6152" width="14.5703125" style="985" customWidth="1"/>
    <col min="6153" max="6153" width="17.5703125" style="985" customWidth="1"/>
    <col min="6154" max="6400" width="9.140625" style="985"/>
    <col min="6401" max="6401" width="19.5703125" style="985" customWidth="1"/>
    <col min="6402" max="6402" width="17.85546875" style="985" customWidth="1"/>
    <col min="6403" max="6403" width="18.28515625" style="985" customWidth="1"/>
    <col min="6404" max="6404" width="14" style="985" customWidth="1"/>
    <col min="6405" max="6405" width="13.85546875" style="985" customWidth="1"/>
    <col min="6406" max="6406" width="15.7109375" style="985" customWidth="1"/>
    <col min="6407" max="6407" width="15" style="985" customWidth="1"/>
    <col min="6408" max="6408" width="14.5703125" style="985" customWidth="1"/>
    <col min="6409" max="6409" width="17.5703125" style="985" customWidth="1"/>
    <col min="6410" max="6656" width="9.140625" style="985"/>
    <col min="6657" max="6657" width="19.5703125" style="985" customWidth="1"/>
    <col min="6658" max="6658" width="17.85546875" style="985" customWidth="1"/>
    <col min="6659" max="6659" width="18.28515625" style="985" customWidth="1"/>
    <col min="6660" max="6660" width="14" style="985" customWidth="1"/>
    <col min="6661" max="6661" width="13.85546875" style="985" customWidth="1"/>
    <col min="6662" max="6662" width="15.7109375" style="985" customWidth="1"/>
    <col min="6663" max="6663" width="15" style="985" customWidth="1"/>
    <col min="6664" max="6664" width="14.5703125" style="985" customWidth="1"/>
    <col min="6665" max="6665" width="17.5703125" style="985" customWidth="1"/>
    <col min="6666" max="6912" width="9.140625" style="985"/>
    <col min="6913" max="6913" width="19.5703125" style="985" customWidth="1"/>
    <col min="6914" max="6914" width="17.85546875" style="985" customWidth="1"/>
    <col min="6915" max="6915" width="18.28515625" style="985" customWidth="1"/>
    <col min="6916" max="6916" width="14" style="985" customWidth="1"/>
    <col min="6917" max="6917" width="13.85546875" style="985" customWidth="1"/>
    <col min="6918" max="6918" width="15.7109375" style="985" customWidth="1"/>
    <col min="6919" max="6919" width="15" style="985" customWidth="1"/>
    <col min="6920" max="6920" width="14.5703125" style="985" customWidth="1"/>
    <col min="6921" max="6921" width="17.5703125" style="985" customWidth="1"/>
    <col min="6922" max="7168" width="9.140625" style="985"/>
    <col min="7169" max="7169" width="19.5703125" style="985" customWidth="1"/>
    <col min="7170" max="7170" width="17.85546875" style="985" customWidth="1"/>
    <col min="7171" max="7171" width="18.28515625" style="985" customWidth="1"/>
    <col min="7172" max="7172" width="14" style="985" customWidth="1"/>
    <col min="7173" max="7173" width="13.85546875" style="985" customWidth="1"/>
    <col min="7174" max="7174" width="15.7109375" style="985" customWidth="1"/>
    <col min="7175" max="7175" width="15" style="985" customWidth="1"/>
    <col min="7176" max="7176" width="14.5703125" style="985" customWidth="1"/>
    <col min="7177" max="7177" width="17.5703125" style="985" customWidth="1"/>
    <col min="7178" max="7424" width="9.140625" style="985"/>
    <col min="7425" max="7425" width="19.5703125" style="985" customWidth="1"/>
    <col min="7426" max="7426" width="17.85546875" style="985" customWidth="1"/>
    <col min="7427" max="7427" width="18.28515625" style="985" customWidth="1"/>
    <col min="7428" max="7428" width="14" style="985" customWidth="1"/>
    <col min="7429" max="7429" width="13.85546875" style="985" customWidth="1"/>
    <col min="7430" max="7430" width="15.7109375" style="985" customWidth="1"/>
    <col min="7431" max="7431" width="15" style="985" customWidth="1"/>
    <col min="7432" max="7432" width="14.5703125" style="985" customWidth="1"/>
    <col min="7433" max="7433" width="17.5703125" style="985" customWidth="1"/>
    <col min="7434" max="7680" width="9.140625" style="985"/>
    <col min="7681" max="7681" width="19.5703125" style="985" customWidth="1"/>
    <col min="7682" max="7682" width="17.85546875" style="985" customWidth="1"/>
    <col min="7683" max="7683" width="18.28515625" style="985" customWidth="1"/>
    <col min="7684" max="7684" width="14" style="985" customWidth="1"/>
    <col min="7685" max="7685" width="13.85546875" style="985" customWidth="1"/>
    <col min="7686" max="7686" width="15.7109375" style="985" customWidth="1"/>
    <col min="7687" max="7687" width="15" style="985" customWidth="1"/>
    <col min="7688" max="7688" width="14.5703125" style="985" customWidth="1"/>
    <col min="7689" max="7689" width="17.5703125" style="985" customWidth="1"/>
    <col min="7690" max="7936" width="9.140625" style="985"/>
    <col min="7937" max="7937" width="19.5703125" style="985" customWidth="1"/>
    <col min="7938" max="7938" width="17.85546875" style="985" customWidth="1"/>
    <col min="7939" max="7939" width="18.28515625" style="985" customWidth="1"/>
    <col min="7940" max="7940" width="14" style="985" customWidth="1"/>
    <col min="7941" max="7941" width="13.85546875" style="985" customWidth="1"/>
    <col min="7942" max="7942" width="15.7109375" style="985" customWidth="1"/>
    <col min="7943" max="7943" width="15" style="985" customWidth="1"/>
    <col min="7944" max="7944" width="14.5703125" style="985" customWidth="1"/>
    <col min="7945" max="7945" width="17.5703125" style="985" customWidth="1"/>
    <col min="7946" max="8192" width="9.140625" style="985"/>
    <col min="8193" max="8193" width="19.5703125" style="985" customWidth="1"/>
    <col min="8194" max="8194" width="17.85546875" style="985" customWidth="1"/>
    <col min="8195" max="8195" width="18.28515625" style="985" customWidth="1"/>
    <col min="8196" max="8196" width="14" style="985" customWidth="1"/>
    <col min="8197" max="8197" width="13.85546875" style="985" customWidth="1"/>
    <col min="8198" max="8198" width="15.7109375" style="985" customWidth="1"/>
    <col min="8199" max="8199" width="15" style="985" customWidth="1"/>
    <col min="8200" max="8200" width="14.5703125" style="985" customWidth="1"/>
    <col min="8201" max="8201" width="17.5703125" style="985" customWidth="1"/>
    <col min="8202" max="8448" width="9.140625" style="985"/>
    <col min="8449" max="8449" width="19.5703125" style="985" customWidth="1"/>
    <col min="8450" max="8450" width="17.85546875" style="985" customWidth="1"/>
    <col min="8451" max="8451" width="18.28515625" style="985" customWidth="1"/>
    <col min="8452" max="8452" width="14" style="985" customWidth="1"/>
    <col min="8453" max="8453" width="13.85546875" style="985" customWidth="1"/>
    <col min="8454" max="8454" width="15.7109375" style="985" customWidth="1"/>
    <col min="8455" max="8455" width="15" style="985" customWidth="1"/>
    <col min="8456" max="8456" width="14.5703125" style="985" customWidth="1"/>
    <col min="8457" max="8457" width="17.5703125" style="985" customWidth="1"/>
    <col min="8458" max="8704" width="9.140625" style="985"/>
    <col min="8705" max="8705" width="19.5703125" style="985" customWidth="1"/>
    <col min="8706" max="8706" width="17.85546875" style="985" customWidth="1"/>
    <col min="8707" max="8707" width="18.28515625" style="985" customWidth="1"/>
    <col min="8708" max="8708" width="14" style="985" customWidth="1"/>
    <col min="8709" max="8709" width="13.85546875" style="985" customWidth="1"/>
    <col min="8710" max="8710" width="15.7109375" style="985" customWidth="1"/>
    <col min="8711" max="8711" width="15" style="985" customWidth="1"/>
    <col min="8712" max="8712" width="14.5703125" style="985" customWidth="1"/>
    <col min="8713" max="8713" width="17.5703125" style="985" customWidth="1"/>
    <col min="8714" max="8960" width="9.140625" style="985"/>
    <col min="8961" max="8961" width="19.5703125" style="985" customWidth="1"/>
    <col min="8962" max="8962" width="17.85546875" style="985" customWidth="1"/>
    <col min="8963" max="8963" width="18.28515625" style="985" customWidth="1"/>
    <col min="8964" max="8964" width="14" style="985" customWidth="1"/>
    <col min="8965" max="8965" width="13.85546875" style="985" customWidth="1"/>
    <col min="8966" max="8966" width="15.7109375" style="985" customWidth="1"/>
    <col min="8967" max="8967" width="15" style="985" customWidth="1"/>
    <col min="8968" max="8968" width="14.5703125" style="985" customWidth="1"/>
    <col min="8969" max="8969" width="17.5703125" style="985" customWidth="1"/>
    <col min="8970" max="9216" width="9.140625" style="985"/>
    <col min="9217" max="9217" width="19.5703125" style="985" customWidth="1"/>
    <col min="9218" max="9218" width="17.85546875" style="985" customWidth="1"/>
    <col min="9219" max="9219" width="18.28515625" style="985" customWidth="1"/>
    <col min="9220" max="9220" width="14" style="985" customWidth="1"/>
    <col min="9221" max="9221" width="13.85546875" style="985" customWidth="1"/>
    <col min="9222" max="9222" width="15.7109375" style="985" customWidth="1"/>
    <col min="9223" max="9223" width="15" style="985" customWidth="1"/>
    <col min="9224" max="9224" width="14.5703125" style="985" customWidth="1"/>
    <col min="9225" max="9225" width="17.5703125" style="985" customWidth="1"/>
    <col min="9226" max="9472" width="9.140625" style="985"/>
    <col min="9473" max="9473" width="19.5703125" style="985" customWidth="1"/>
    <col min="9474" max="9474" width="17.85546875" style="985" customWidth="1"/>
    <col min="9475" max="9475" width="18.28515625" style="985" customWidth="1"/>
    <col min="9476" max="9476" width="14" style="985" customWidth="1"/>
    <col min="9477" max="9477" width="13.85546875" style="985" customWidth="1"/>
    <col min="9478" max="9478" width="15.7109375" style="985" customWidth="1"/>
    <col min="9479" max="9479" width="15" style="985" customWidth="1"/>
    <col min="9480" max="9480" width="14.5703125" style="985" customWidth="1"/>
    <col min="9481" max="9481" width="17.5703125" style="985" customWidth="1"/>
    <col min="9482" max="9728" width="9.140625" style="985"/>
    <col min="9729" max="9729" width="19.5703125" style="985" customWidth="1"/>
    <col min="9730" max="9730" width="17.85546875" style="985" customWidth="1"/>
    <col min="9731" max="9731" width="18.28515625" style="985" customWidth="1"/>
    <col min="9732" max="9732" width="14" style="985" customWidth="1"/>
    <col min="9733" max="9733" width="13.85546875" style="985" customWidth="1"/>
    <col min="9734" max="9734" width="15.7109375" style="985" customWidth="1"/>
    <col min="9735" max="9735" width="15" style="985" customWidth="1"/>
    <col min="9736" max="9736" width="14.5703125" style="985" customWidth="1"/>
    <col min="9737" max="9737" width="17.5703125" style="985" customWidth="1"/>
    <col min="9738" max="9984" width="9.140625" style="985"/>
    <col min="9985" max="9985" width="19.5703125" style="985" customWidth="1"/>
    <col min="9986" max="9986" width="17.85546875" style="985" customWidth="1"/>
    <col min="9987" max="9987" width="18.28515625" style="985" customWidth="1"/>
    <col min="9988" max="9988" width="14" style="985" customWidth="1"/>
    <col min="9989" max="9989" width="13.85546875" style="985" customWidth="1"/>
    <col min="9990" max="9990" width="15.7109375" style="985" customWidth="1"/>
    <col min="9991" max="9991" width="15" style="985" customWidth="1"/>
    <col min="9992" max="9992" width="14.5703125" style="985" customWidth="1"/>
    <col min="9993" max="9993" width="17.5703125" style="985" customWidth="1"/>
    <col min="9994" max="10240" width="9.140625" style="985"/>
    <col min="10241" max="10241" width="19.5703125" style="985" customWidth="1"/>
    <col min="10242" max="10242" width="17.85546875" style="985" customWidth="1"/>
    <col min="10243" max="10243" width="18.28515625" style="985" customWidth="1"/>
    <col min="10244" max="10244" width="14" style="985" customWidth="1"/>
    <col min="10245" max="10245" width="13.85546875" style="985" customWidth="1"/>
    <col min="10246" max="10246" width="15.7109375" style="985" customWidth="1"/>
    <col min="10247" max="10247" width="15" style="985" customWidth="1"/>
    <col min="10248" max="10248" width="14.5703125" style="985" customWidth="1"/>
    <col min="10249" max="10249" width="17.5703125" style="985" customWidth="1"/>
    <col min="10250" max="10496" width="9.140625" style="985"/>
    <col min="10497" max="10497" width="19.5703125" style="985" customWidth="1"/>
    <col min="10498" max="10498" width="17.85546875" style="985" customWidth="1"/>
    <col min="10499" max="10499" width="18.28515625" style="985" customWidth="1"/>
    <col min="10500" max="10500" width="14" style="985" customWidth="1"/>
    <col min="10501" max="10501" width="13.85546875" style="985" customWidth="1"/>
    <col min="10502" max="10502" width="15.7109375" style="985" customWidth="1"/>
    <col min="10503" max="10503" width="15" style="985" customWidth="1"/>
    <col min="10504" max="10504" width="14.5703125" style="985" customWidth="1"/>
    <col min="10505" max="10505" width="17.5703125" style="985" customWidth="1"/>
    <col min="10506" max="10752" width="9.140625" style="985"/>
    <col min="10753" max="10753" width="19.5703125" style="985" customWidth="1"/>
    <col min="10754" max="10754" width="17.85546875" style="985" customWidth="1"/>
    <col min="10755" max="10755" width="18.28515625" style="985" customWidth="1"/>
    <col min="10756" max="10756" width="14" style="985" customWidth="1"/>
    <col min="10757" max="10757" width="13.85546875" style="985" customWidth="1"/>
    <col min="10758" max="10758" width="15.7109375" style="985" customWidth="1"/>
    <col min="10759" max="10759" width="15" style="985" customWidth="1"/>
    <col min="10760" max="10760" width="14.5703125" style="985" customWidth="1"/>
    <col min="10761" max="10761" width="17.5703125" style="985" customWidth="1"/>
    <col min="10762" max="11008" width="9.140625" style="985"/>
    <col min="11009" max="11009" width="19.5703125" style="985" customWidth="1"/>
    <col min="11010" max="11010" width="17.85546875" style="985" customWidth="1"/>
    <col min="11011" max="11011" width="18.28515625" style="985" customWidth="1"/>
    <col min="11012" max="11012" width="14" style="985" customWidth="1"/>
    <col min="11013" max="11013" width="13.85546875" style="985" customWidth="1"/>
    <col min="11014" max="11014" width="15.7109375" style="985" customWidth="1"/>
    <col min="11015" max="11015" width="15" style="985" customWidth="1"/>
    <col min="11016" max="11016" width="14.5703125" style="985" customWidth="1"/>
    <col min="11017" max="11017" width="17.5703125" style="985" customWidth="1"/>
    <col min="11018" max="11264" width="9.140625" style="985"/>
    <col min="11265" max="11265" width="19.5703125" style="985" customWidth="1"/>
    <col min="11266" max="11266" width="17.85546875" style="985" customWidth="1"/>
    <col min="11267" max="11267" width="18.28515625" style="985" customWidth="1"/>
    <col min="11268" max="11268" width="14" style="985" customWidth="1"/>
    <col min="11269" max="11269" width="13.85546875" style="985" customWidth="1"/>
    <col min="11270" max="11270" width="15.7109375" style="985" customWidth="1"/>
    <col min="11271" max="11271" width="15" style="985" customWidth="1"/>
    <col min="11272" max="11272" width="14.5703125" style="985" customWidth="1"/>
    <col min="11273" max="11273" width="17.5703125" style="985" customWidth="1"/>
    <col min="11274" max="11520" width="9.140625" style="985"/>
    <col min="11521" max="11521" width="19.5703125" style="985" customWidth="1"/>
    <col min="11522" max="11522" width="17.85546875" style="985" customWidth="1"/>
    <col min="11523" max="11523" width="18.28515625" style="985" customWidth="1"/>
    <col min="11524" max="11524" width="14" style="985" customWidth="1"/>
    <col min="11525" max="11525" width="13.85546875" style="985" customWidth="1"/>
    <col min="11526" max="11526" width="15.7109375" style="985" customWidth="1"/>
    <col min="11527" max="11527" width="15" style="985" customWidth="1"/>
    <col min="11528" max="11528" width="14.5703125" style="985" customWidth="1"/>
    <col min="11529" max="11529" width="17.5703125" style="985" customWidth="1"/>
    <col min="11530" max="11776" width="9.140625" style="985"/>
    <col min="11777" max="11777" width="19.5703125" style="985" customWidth="1"/>
    <col min="11778" max="11778" width="17.85546875" style="985" customWidth="1"/>
    <col min="11779" max="11779" width="18.28515625" style="985" customWidth="1"/>
    <col min="11780" max="11780" width="14" style="985" customWidth="1"/>
    <col min="11781" max="11781" width="13.85546875" style="985" customWidth="1"/>
    <col min="11782" max="11782" width="15.7109375" style="985" customWidth="1"/>
    <col min="11783" max="11783" width="15" style="985" customWidth="1"/>
    <col min="11784" max="11784" width="14.5703125" style="985" customWidth="1"/>
    <col min="11785" max="11785" width="17.5703125" style="985" customWidth="1"/>
    <col min="11786" max="12032" width="9.140625" style="985"/>
    <col min="12033" max="12033" width="19.5703125" style="985" customWidth="1"/>
    <col min="12034" max="12034" width="17.85546875" style="985" customWidth="1"/>
    <col min="12035" max="12035" width="18.28515625" style="985" customWidth="1"/>
    <col min="12036" max="12036" width="14" style="985" customWidth="1"/>
    <col min="12037" max="12037" width="13.85546875" style="985" customWidth="1"/>
    <col min="12038" max="12038" width="15.7109375" style="985" customWidth="1"/>
    <col min="12039" max="12039" width="15" style="985" customWidth="1"/>
    <col min="12040" max="12040" width="14.5703125" style="985" customWidth="1"/>
    <col min="12041" max="12041" width="17.5703125" style="985" customWidth="1"/>
    <col min="12042" max="12288" width="9.140625" style="985"/>
    <col min="12289" max="12289" width="19.5703125" style="985" customWidth="1"/>
    <col min="12290" max="12290" width="17.85546875" style="985" customWidth="1"/>
    <col min="12291" max="12291" width="18.28515625" style="985" customWidth="1"/>
    <col min="12292" max="12292" width="14" style="985" customWidth="1"/>
    <col min="12293" max="12293" width="13.85546875" style="985" customWidth="1"/>
    <col min="12294" max="12294" width="15.7109375" style="985" customWidth="1"/>
    <col min="12295" max="12295" width="15" style="985" customWidth="1"/>
    <col min="12296" max="12296" width="14.5703125" style="985" customWidth="1"/>
    <col min="12297" max="12297" width="17.5703125" style="985" customWidth="1"/>
    <col min="12298" max="12544" width="9.140625" style="985"/>
    <col min="12545" max="12545" width="19.5703125" style="985" customWidth="1"/>
    <col min="12546" max="12546" width="17.85546875" style="985" customWidth="1"/>
    <col min="12547" max="12547" width="18.28515625" style="985" customWidth="1"/>
    <col min="12548" max="12548" width="14" style="985" customWidth="1"/>
    <col min="12549" max="12549" width="13.85546875" style="985" customWidth="1"/>
    <col min="12550" max="12550" width="15.7109375" style="985" customWidth="1"/>
    <col min="12551" max="12551" width="15" style="985" customWidth="1"/>
    <col min="12552" max="12552" width="14.5703125" style="985" customWidth="1"/>
    <col min="12553" max="12553" width="17.5703125" style="985" customWidth="1"/>
    <col min="12554" max="12800" width="9.140625" style="985"/>
    <col min="12801" max="12801" width="19.5703125" style="985" customWidth="1"/>
    <col min="12802" max="12802" width="17.85546875" style="985" customWidth="1"/>
    <col min="12803" max="12803" width="18.28515625" style="985" customWidth="1"/>
    <col min="12804" max="12804" width="14" style="985" customWidth="1"/>
    <col min="12805" max="12805" width="13.85546875" style="985" customWidth="1"/>
    <col min="12806" max="12806" width="15.7109375" style="985" customWidth="1"/>
    <col min="12807" max="12807" width="15" style="985" customWidth="1"/>
    <col min="12808" max="12808" width="14.5703125" style="985" customWidth="1"/>
    <col min="12809" max="12809" width="17.5703125" style="985" customWidth="1"/>
    <col min="12810" max="13056" width="9.140625" style="985"/>
    <col min="13057" max="13057" width="19.5703125" style="985" customWidth="1"/>
    <col min="13058" max="13058" width="17.85546875" style="985" customWidth="1"/>
    <col min="13059" max="13059" width="18.28515625" style="985" customWidth="1"/>
    <col min="13060" max="13060" width="14" style="985" customWidth="1"/>
    <col min="13061" max="13061" width="13.85546875" style="985" customWidth="1"/>
    <col min="13062" max="13062" width="15.7109375" style="985" customWidth="1"/>
    <col min="13063" max="13063" width="15" style="985" customWidth="1"/>
    <col min="13064" max="13064" width="14.5703125" style="985" customWidth="1"/>
    <col min="13065" max="13065" width="17.5703125" style="985" customWidth="1"/>
    <col min="13066" max="13312" width="9.140625" style="985"/>
    <col min="13313" max="13313" width="19.5703125" style="985" customWidth="1"/>
    <col min="13314" max="13314" width="17.85546875" style="985" customWidth="1"/>
    <col min="13315" max="13315" width="18.28515625" style="985" customWidth="1"/>
    <col min="13316" max="13316" width="14" style="985" customWidth="1"/>
    <col min="13317" max="13317" width="13.85546875" style="985" customWidth="1"/>
    <col min="13318" max="13318" width="15.7109375" style="985" customWidth="1"/>
    <col min="13319" max="13319" width="15" style="985" customWidth="1"/>
    <col min="13320" max="13320" width="14.5703125" style="985" customWidth="1"/>
    <col min="13321" max="13321" width="17.5703125" style="985" customWidth="1"/>
    <col min="13322" max="13568" width="9.140625" style="985"/>
    <col min="13569" max="13569" width="19.5703125" style="985" customWidth="1"/>
    <col min="13570" max="13570" width="17.85546875" style="985" customWidth="1"/>
    <col min="13571" max="13571" width="18.28515625" style="985" customWidth="1"/>
    <col min="13572" max="13572" width="14" style="985" customWidth="1"/>
    <col min="13573" max="13573" width="13.85546875" style="985" customWidth="1"/>
    <col min="13574" max="13574" width="15.7109375" style="985" customWidth="1"/>
    <col min="13575" max="13575" width="15" style="985" customWidth="1"/>
    <col min="13576" max="13576" width="14.5703125" style="985" customWidth="1"/>
    <col min="13577" max="13577" width="17.5703125" style="985" customWidth="1"/>
    <col min="13578" max="13824" width="9.140625" style="985"/>
    <col min="13825" max="13825" width="19.5703125" style="985" customWidth="1"/>
    <col min="13826" max="13826" width="17.85546875" style="985" customWidth="1"/>
    <col min="13827" max="13827" width="18.28515625" style="985" customWidth="1"/>
    <col min="13828" max="13828" width="14" style="985" customWidth="1"/>
    <col min="13829" max="13829" width="13.85546875" style="985" customWidth="1"/>
    <col min="13830" max="13830" width="15.7109375" style="985" customWidth="1"/>
    <col min="13831" max="13831" width="15" style="985" customWidth="1"/>
    <col min="13832" max="13832" width="14.5703125" style="985" customWidth="1"/>
    <col min="13833" max="13833" width="17.5703125" style="985" customWidth="1"/>
    <col min="13834" max="14080" width="9.140625" style="985"/>
    <col min="14081" max="14081" width="19.5703125" style="985" customWidth="1"/>
    <col min="14082" max="14082" width="17.85546875" style="985" customWidth="1"/>
    <col min="14083" max="14083" width="18.28515625" style="985" customWidth="1"/>
    <col min="14084" max="14084" width="14" style="985" customWidth="1"/>
    <col min="14085" max="14085" width="13.85546875" style="985" customWidth="1"/>
    <col min="14086" max="14086" width="15.7109375" style="985" customWidth="1"/>
    <col min="14087" max="14087" width="15" style="985" customWidth="1"/>
    <col min="14088" max="14088" width="14.5703125" style="985" customWidth="1"/>
    <col min="14089" max="14089" width="17.5703125" style="985" customWidth="1"/>
    <col min="14090" max="14336" width="9.140625" style="985"/>
    <col min="14337" max="14337" width="19.5703125" style="985" customWidth="1"/>
    <col min="14338" max="14338" width="17.85546875" style="985" customWidth="1"/>
    <col min="14339" max="14339" width="18.28515625" style="985" customWidth="1"/>
    <col min="14340" max="14340" width="14" style="985" customWidth="1"/>
    <col min="14341" max="14341" width="13.85546875" style="985" customWidth="1"/>
    <col min="14342" max="14342" width="15.7109375" style="985" customWidth="1"/>
    <col min="14343" max="14343" width="15" style="985" customWidth="1"/>
    <col min="14344" max="14344" width="14.5703125" style="985" customWidth="1"/>
    <col min="14345" max="14345" width="17.5703125" style="985" customWidth="1"/>
    <col min="14346" max="14592" width="9.140625" style="985"/>
    <col min="14593" max="14593" width="19.5703125" style="985" customWidth="1"/>
    <col min="14594" max="14594" width="17.85546875" style="985" customWidth="1"/>
    <col min="14595" max="14595" width="18.28515625" style="985" customWidth="1"/>
    <col min="14596" max="14596" width="14" style="985" customWidth="1"/>
    <col min="14597" max="14597" width="13.85546875" style="985" customWidth="1"/>
    <col min="14598" max="14598" width="15.7109375" style="985" customWidth="1"/>
    <col min="14599" max="14599" width="15" style="985" customWidth="1"/>
    <col min="14600" max="14600" width="14.5703125" style="985" customWidth="1"/>
    <col min="14601" max="14601" width="17.5703125" style="985" customWidth="1"/>
    <col min="14602" max="14848" width="9.140625" style="985"/>
    <col min="14849" max="14849" width="19.5703125" style="985" customWidth="1"/>
    <col min="14850" max="14850" width="17.85546875" style="985" customWidth="1"/>
    <col min="14851" max="14851" width="18.28515625" style="985" customWidth="1"/>
    <col min="14852" max="14852" width="14" style="985" customWidth="1"/>
    <col min="14853" max="14853" width="13.85546875" style="985" customWidth="1"/>
    <col min="14854" max="14854" width="15.7109375" style="985" customWidth="1"/>
    <col min="14855" max="14855" width="15" style="985" customWidth="1"/>
    <col min="14856" max="14856" width="14.5703125" style="985" customWidth="1"/>
    <col min="14857" max="14857" width="17.5703125" style="985" customWidth="1"/>
    <col min="14858" max="15104" width="9.140625" style="985"/>
    <col min="15105" max="15105" width="19.5703125" style="985" customWidth="1"/>
    <col min="15106" max="15106" width="17.85546875" style="985" customWidth="1"/>
    <col min="15107" max="15107" width="18.28515625" style="985" customWidth="1"/>
    <col min="15108" max="15108" width="14" style="985" customWidth="1"/>
    <col min="15109" max="15109" width="13.85546875" style="985" customWidth="1"/>
    <col min="15110" max="15110" width="15.7109375" style="985" customWidth="1"/>
    <col min="15111" max="15111" width="15" style="985" customWidth="1"/>
    <col min="15112" max="15112" width="14.5703125" style="985" customWidth="1"/>
    <col min="15113" max="15113" width="17.5703125" style="985" customWidth="1"/>
    <col min="15114" max="15360" width="9.140625" style="985"/>
    <col min="15361" max="15361" width="19.5703125" style="985" customWidth="1"/>
    <col min="15362" max="15362" width="17.85546875" style="985" customWidth="1"/>
    <col min="15363" max="15363" width="18.28515625" style="985" customWidth="1"/>
    <col min="15364" max="15364" width="14" style="985" customWidth="1"/>
    <col min="15365" max="15365" width="13.85546875" style="985" customWidth="1"/>
    <col min="15366" max="15366" width="15.7109375" style="985" customWidth="1"/>
    <col min="15367" max="15367" width="15" style="985" customWidth="1"/>
    <col min="15368" max="15368" width="14.5703125" style="985" customWidth="1"/>
    <col min="15369" max="15369" width="17.5703125" style="985" customWidth="1"/>
    <col min="15370" max="15616" width="9.140625" style="985"/>
    <col min="15617" max="15617" width="19.5703125" style="985" customWidth="1"/>
    <col min="15618" max="15618" width="17.85546875" style="985" customWidth="1"/>
    <col min="15619" max="15619" width="18.28515625" style="985" customWidth="1"/>
    <col min="15620" max="15620" width="14" style="985" customWidth="1"/>
    <col min="15621" max="15621" width="13.85546875" style="985" customWidth="1"/>
    <col min="15622" max="15622" width="15.7109375" style="985" customWidth="1"/>
    <col min="15623" max="15623" width="15" style="985" customWidth="1"/>
    <col min="15624" max="15624" width="14.5703125" style="985" customWidth="1"/>
    <col min="15625" max="15625" width="17.5703125" style="985" customWidth="1"/>
    <col min="15626" max="15872" width="9.140625" style="985"/>
    <col min="15873" max="15873" width="19.5703125" style="985" customWidth="1"/>
    <col min="15874" max="15874" width="17.85546875" style="985" customWidth="1"/>
    <col min="15875" max="15875" width="18.28515625" style="985" customWidth="1"/>
    <col min="15876" max="15876" width="14" style="985" customWidth="1"/>
    <col min="15877" max="15877" width="13.85546875" style="985" customWidth="1"/>
    <col min="15878" max="15878" width="15.7109375" style="985" customWidth="1"/>
    <col min="15879" max="15879" width="15" style="985" customWidth="1"/>
    <col min="15880" max="15880" width="14.5703125" style="985" customWidth="1"/>
    <col min="15881" max="15881" width="17.5703125" style="985" customWidth="1"/>
    <col min="15882" max="16128" width="9.140625" style="985"/>
    <col min="16129" max="16129" width="19.5703125" style="985" customWidth="1"/>
    <col min="16130" max="16130" width="17.85546875" style="985" customWidth="1"/>
    <col min="16131" max="16131" width="18.28515625" style="985" customWidth="1"/>
    <col min="16132" max="16132" width="14" style="985" customWidth="1"/>
    <col min="16133" max="16133" width="13.85546875" style="985" customWidth="1"/>
    <col min="16134" max="16134" width="15.7109375" style="985" customWidth="1"/>
    <col min="16135" max="16135" width="15" style="985" customWidth="1"/>
    <col min="16136" max="16136" width="14.5703125" style="985" customWidth="1"/>
    <col min="16137" max="16137" width="17.5703125" style="985" customWidth="1"/>
    <col min="16138" max="16384" width="9.140625" style="985"/>
  </cols>
  <sheetData>
    <row r="1" spans="1:9" ht="34.5" customHeight="1">
      <c r="A1" s="984" t="s">
        <v>1548</v>
      </c>
      <c r="B1" s="984"/>
      <c r="C1" s="984"/>
      <c r="D1" s="984"/>
      <c r="E1" s="984"/>
      <c r="F1" s="984"/>
      <c r="G1" s="984"/>
    </row>
    <row r="2" spans="1:9" ht="18" customHeight="1" thickBot="1">
      <c r="A2" s="986"/>
      <c r="B2" s="986"/>
      <c r="C2" s="986"/>
      <c r="D2" s="986"/>
      <c r="E2" s="986"/>
      <c r="F2" s="986"/>
      <c r="G2" s="987" t="s">
        <v>1540</v>
      </c>
      <c r="I2" s="1000"/>
    </row>
    <row r="3" spans="1:9" ht="45" customHeight="1" thickBot="1">
      <c r="A3" s="1001" t="s">
        <v>1549</v>
      </c>
      <c r="B3" s="1002" t="s">
        <v>32</v>
      </c>
      <c r="C3" s="1003" t="s">
        <v>1542</v>
      </c>
      <c r="D3" s="1003" t="s">
        <v>1543</v>
      </c>
      <c r="E3" s="1003" t="s">
        <v>1544</v>
      </c>
      <c r="F3" s="1003" t="s">
        <v>1550</v>
      </c>
      <c r="G3" s="1003" t="s">
        <v>1546</v>
      </c>
      <c r="I3" s="1004"/>
    </row>
    <row r="4" spans="1:9" ht="27" customHeight="1" thickBot="1">
      <c r="A4" s="1005" t="s">
        <v>32</v>
      </c>
      <c r="B4" s="1006">
        <f>SUM(C4:G4)</f>
        <v>3424660284</v>
      </c>
      <c r="C4" s="1006">
        <f>SUM(C5:C39)</f>
        <v>3309607889</v>
      </c>
      <c r="D4" s="1007">
        <f>SUM(D5:D39)</f>
        <v>2559945</v>
      </c>
      <c r="E4" s="1007">
        <v>653672</v>
      </c>
      <c r="F4" s="1007">
        <f>SUM(F5:F39)</f>
        <v>33636809</v>
      </c>
      <c r="G4" s="994">
        <v>78201969</v>
      </c>
      <c r="H4" s="1004"/>
      <c r="I4" s="995"/>
    </row>
    <row r="5" spans="1:9" ht="18.95" customHeight="1" thickBot="1">
      <c r="A5" s="1008" t="s">
        <v>1551</v>
      </c>
      <c r="B5" s="1009">
        <f>SUM(C5:G5)</f>
        <v>544426678</v>
      </c>
      <c r="C5" s="1010">
        <v>473947956</v>
      </c>
      <c r="D5" s="1011">
        <v>19060</v>
      </c>
      <c r="E5" s="1010">
        <v>175</v>
      </c>
      <c r="F5" s="1012">
        <v>-2641</v>
      </c>
      <c r="G5" s="994">
        <v>70462128</v>
      </c>
      <c r="H5" s="1013"/>
      <c r="I5" s="995"/>
    </row>
    <row r="6" spans="1:9" ht="18.95" customHeight="1" thickBot="1">
      <c r="A6" s="1014" t="s">
        <v>1552</v>
      </c>
      <c r="B6" s="1009">
        <f t="shared" ref="B6:B39" si="0">SUM(C6:G6)</f>
        <v>758856506</v>
      </c>
      <c r="C6" s="1015">
        <v>752997019</v>
      </c>
      <c r="D6" s="1011">
        <v>0</v>
      </c>
      <c r="E6" s="1016" t="s">
        <v>1553</v>
      </c>
      <c r="F6" s="1017">
        <v>5452024</v>
      </c>
      <c r="G6" s="1018">
        <v>407463</v>
      </c>
      <c r="H6" s="1013"/>
      <c r="I6" s="995"/>
    </row>
    <row r="7" spans="1:9" ht="21.75" customHeight="1" thickBot="1">
      <c r="A7" s="1019" t="s">
        <v>1554</v>
      </c>
      <c r="B7" s="1009">
        <f t="shared" si="0"/>
        <v>85010980</v>
      </c>
      <c r="C7" s="1018">
        <v>83490681</v>
      </c>
      <c r="D7" s="1011">
        <v>112805</v>
      </c>
      <c r="E7" s="1018">
        <v>36</v>
      </c>
      <c r="F7" s="1012">
        <v>1115749</v>
      </c>
      <c r="G7" s="1018">
        <v>291709</v>
      </c>
      <c r="H7" s="1004"/>
      <c r="I7" s="995"/>
    </row>
    <row r="8" spans="1:9" ht="18.95" customHeight="1" thickBot="1">
      <c r="A8" s="1019" t="s">
        <v>1555</v>
      </c>
      <c r="B8" s="1009">
        <f t="shared" si="0"/>
        <v>42789070</v>
      </c>
      <c r="C8" s="1018">
        <v>41952159</v>
      </c>
      <c r="D8" s="1011">
        <v>65568</v>
      </c>
      <c r="E8" s="1018">
        <v>0</v>
      </c>
      <c r="F8" s="1012">
        <v>611919</v>
      </c>
      <c r="G8" s="1018">
        <v>159424</v>
      </c>
      <c r="H8" s="1004"/>
      <c r="I8" s="995"/>
    </row>
    <row r="9" spans="1:9" ht="18.95" customHeight="1" thickBot="1">
      <c r="A9" s="1019" t="s">
        <v>13</v>
      </c>
      <c r="B9" s="1009">
        <f t="shared" si="0"/>
        <v>21243453</v>
      </c>
      <c r="C9" s="1018">
        <v>20672812</v>
      </c>
      <c r="D9" s="1011">
        <v>26884</v>
      </c>
      <c r="E9" s="1018">
        <v>0</v>
      </c>
      <c r="F9" s="1012">
        <v>450819</v>
      </c>
      <c r="G9" s="1018">
        <v>92938</v>
      </c>
      <c r="H9" s="1004"/>
      <c r="I9" s="995"/>
    </row>
    <row r="10" spans="1:9" ht="18.95" customHeight="1" thickBot="1">
      <c r="A10" s="1019" t="s">
        <v>1556</v>
      </c>
      <c r="B10" s="1009">
        <f t="shared" si="0"/>
        <v>154266217</v>
      </c>
      <c r="C10" s="1018">
        <v>152407980</v>
      </c>
      <c r="D10" s="1011">
        <v>180618</v>
      </c>
      <c r="E10" s="1018">
        <v>343</v>
      </c>
      <c r="F10" s="1012">
        <v>1291781</v>
      </c>
      <c r="G10" s="1018">
        <v>385495</v>
      </c>
      <c r="H10" s="1004"/>
      <c r="I10" s="995"/>
    </row>
    <row r="11" spans="1:9" ht="19.5" customHeight="1" thickBot="1">
      <c r="A11" s="1019" t="s">
        <v>33</v>
      </c>
      <c r="B11" s="1009">
        <f t="shared" si="0"/>
        <v>70584340</v>
      </c>
      <c r="C11" s="1018">
        <v>69396205</v>
      </c>
      <c r="D11" s="1011">
        <v>63123</v>
      </c>
      <c r="E11" s="1018">
        <v>0</v>
      </c>
      <c r="F11" s="1012">
        <v>872085</v>
      </c>
      <c r="G11" s="1018">
        <v>252927</v>
      </c>
      <c r="H11" s="1004"/>
      <c r="I11" s="995"/>
    </row>
    <row r="12" spans="1:9" ht="18.95" customHeight="1" thickBot="1">
      <c r="A12" s="1019" t="s">
        <v>15</v>
      </c>
      <c r="B12" s="1009">
        <f t="shared" si="0"/>
        <v>14114019</v>
      </c>
      <c r="C12" s="1018">
        <v>13855758</v>
      </c>
      <c r="D12" s="1011">
        <v>11227</v>
      </c>
      <c r="E12" s="1018">
        <v>0</v>
      </c>
      <c r="F12" s="1012">
        <v>199721</v>
      </c>
      <c r="G12" s="1018">
        <v>47313</v>
      </c>
      <c r="H12" s="1004"/>
      <c r="I12" s="995"/>
    </row>
    <row r="13" spans="1:9" ht="18.95" customHeight="1" thickBot="1">
      <c r="A13" s="1019" t="s">
        <v>16</v>
      </c>
      <c r="B13" s="1009">
        <f t="shared" si="0"/>
        <v>61441972</v>
      </c>
      <c r="C13" s="1018">
        <v>59899190</v>
      </c>
      <c r="D13" s="1011">
        <v>52811</v>
      </c>
      <c r="E13" s="1018">
        <v>0</v>
      </c>
      <c r="F13" s="1012">
        <v>1139570</v>
      </c>
      <c r="G13" s="1018">
        <v>350401</v>
      </c>
      <c r="H13" s="1004"/>
      <c r="I13" s="995"/>
    </row>
    <row r="14" spans="1:9" ht="18.95" customHeight="1" thickBot="1">
      <c r="A14" s="1019" t="s">
        <v>1557</v>
      </c>
      <c r="B14" s="1009">
        <f t="shared" si="0"/>
        <v>16402510</v>
      </c>
      <c r="C14" s="1018">
        <v>16156235</v>
      </c>
      <c r="D14" s="1011">
        <v>27948</v>
      </c>
      <c r="E14" s="1018">
        <v>0</v>
      </c>
      <c r="F14" s="1012">
        <v>177519</v>
      </c>
      <c r="G14" s="1018">
        <v>40808</v>
      </c>
      <c r="H14" s="1004"/>
      <c r="I14" s="995"/>
    </row>
    <row r="15" spans="1:9" ht="18.95" customHeight="1" thickBot="1">
      <c r="A15" s="1019" t="s">
        <v>217</v>
      </c>
      <c r="B15" s="1009">
        <f t="shared" si="0"/>
        <v>15729051</v>
      </c>
      <c r="C15" s="1018">
        <v>15525574</v>
      </c>
      <c r="D15" s="1011">
        <v>33461</v>
      </c>
      <c r="E15" s="1018">
        <v>0</v>
      </c>
      <c r="F15" s="1012">
        <v>133177</v>
      </c>
      <c r="G15" s="1018">
        <v>36839</v>
      </c>
      <c r="H15" s="1004"/>
      <c r="I15" s="995"/>
    </row>
    <row r="16" spans="1:9" ht="18.95" customHeight="1" thickBot="1">
      <c r="A16" s="1019" t="s">
        <v>30</v>
      </c>
      <c r="B16" s="1009">
        <f t="shared" si="0"/>
        <v>120586063</v>
      </c>
      <c r="C16" s="1018">
        <v>118277080</v>
      </c>
      <c r="D16" s="1011">
        <v>132078</v>
      </c>
      <c r="E16" s="1018">
        <v>0</v>
      </c>
      <c r="F16" s="1012">
        <v>1775183</v>
      </c>
      <c r="G16" s="1018">
        <v>401722</v>
      </c>
      <c r="H16" s="1004"/>
      <c r="I16" s="995"/>
    </row>
    <row r="17" spans="1:9" ht="18.95" customHeight="1" thickBot="1">
      <c r="A17" s="1019" t="s">
        <v>219</v>
      </c>
      <c r="B17" s="1009">
        <f t="shared" si="0"/>
        <v>13397267</v>
      </c>
      <c r="C17" s="1018">
        <v>13155916</v>
      </c>
      <c r="D17" s="1011">
        <v>22842</v>
      </c>
      <c r="E17" s="1018">
        <v>0</v>
      </c>
      <c r="F17" s="1012">
        <v>179201</v>
      </c>
      <c r="G17" s="1018">
        <v>39308</v>
      </c>
      <c r="H17" s="1004"/>
      <c r="I17" s="995"/>
    </row>
    <row r="18" spans="1:9" ht="18.95" customHeight="1" thickBot="1">
      <c r="A18" s="1019" t="s">
        <v>17</v>
      </c>
      <c r="B18" s="1009">
        <f t="shared" si="0"/>
        <v>140982049</v>
      </c>
      <c r="C18" s="1018">
        <v>137739672</v>
      </c>
      <c r="D18" s="1011">
        <v>167377</v>
      </c>
      <c r="E18" s="1018">
        <v>0</v>
      </c>
      <c r="F18" s="1012">
        <v>2410091</v>
      </c>
      <c r="G18" s="1018">
        <v>664909</v>
      </c>
      <c r="H18" s="1004"/>
      <c r="I18" s="995"/>
    </row>
    <row r="19" spans="1:9" ht="18.95" customHeight="1" thickBot="1">
      <c r="A19" s="1019" t="s">
        <v>18</v>
      </c>
      <c r="B19" s="1009">
        <f t="shared" si="0"/>
        <v>26306966</v>
      </c>
      <c r="C19" s="1018">
        <v>25733436</v>
      </c>
      <c r="D19" s="1011">
        <v>38558</v>
      </c>
      <c r="E19" s="1018">
        <v>0</v>
      </c>
      <c r="F19" s="1012">
        <v>423316</v>
      </c>
      <c r="G19" s="1018">
        <v>111656</v>
      </c>
      <c r="H19" s="1004"/>
      <c r="I19" s="995"/>
    </row>
    <row r="20" spans="1:9" ht="18.95" customHeight="1" thickBot="1">
      <c r="A20" s="1019" t="s">
        <v>19</v>
      </c>
      <c r="B20" s="1009">
        <f t="shared" si="0"/>
        <v>22378835</v>
      </c>
      <c r="C20" s="1018">
        <v>21977554</v>
      </c>
      <c r="D20" s="1011">
        <v>54174</v>
      </c>
      <c r="E20" s="1018">
        <v>38</v>
      </c>
      <c r="F20" s="1012">
        <v>281407</v>
      </c>
      <c r="G20" s="1018">
        <v>65662</v>
      </c>
      <c r="H20" s="1004"/>
      <c r="I20" s="995"/>
    </row>
    <row r="21" spans="1:9" ht="18.95" customHeight="1" thickBot="1">
      <c r="A21" s="1019" t="s">
        <v>220</v>
      </c>
      <c r="B21" s="1009">
        <f t="shared" si="0"/>
        <v>29640911</v>
      </c>
      <c r="C21" s="1018">
        <v>29212371</v>
      </c>
      <c r="D21" s="1011">
        <v>11601</v>
      </c>
      <c r="E21" s="1018">
        <v>0</v>
      </c>
      <c r="F21" s="1012">
        <v>347312</v>
      </c>
      <c r="G21" s="1018">
        <v>69627</v>
      </c>
      <c r="H21" s="1004"/>
      <c r="I21" s="995"/>
    </row>
    <row r="22" spans="1:9" ht="18.95" customHeight="1" thickBot="1">
      <c r="A22" s="1019" t="s">
        <v>125</v>
      </c>
      <c r="B22" s="1009">
        <f t="shared" si="0"/>
        <v>245563139</v>
      </c>
      <c r="C22" s="1018">
        <v>241455289</v>
      </c>
      <c r="D22" s="1011">
        <v>308079</v>
      </c>
      <c r="E22" s="1018">
        <v>317</v>
      </c>
      <c r="F22" s="1012">
        <v>3005402</v>
      </c>
      <c r="G22" s="1018">
        <v>794052</v>
      </c>
      <c r="H22" s="1004"/>
      <c r="I22" s="995"/>
    </row>
    <row r="23" spans="1:9" ht="18.95" customHeight="1" thickBot="1">
      <c r="A23" s="1019" t="s">
        <v>1558</v>
      </c>
      <c r="B23" s="1009">
        <f t="shared" si="0"/>
        <v>94475936</v>
      </c>
      <c r="C23" s="1018">
        <v>92693328</v>
      </c>
      <c r="D23" s="1011">
        <v>103279</v>
      </c>
      <c r="E23" s="1018">
        <v>0</v>
      </c>
      <c r="F23" s="1012">
        <v>1377869</v>
      </c>
      <c r="G23" s="1018">
        <v>301460</v>
      </c>
      <c r="H23" s="1004"/>
      <c r="I23" s="995"/>
    </row>
    <row r="24" spans="1:9" ht="18.95" customHeight="1" thickBot="1">
      <c r="A24" s="1019" t="s">
        <v>127</v>
      </c>
      <c r="B24" s="1009">
        <f t="shared" si="0"/>
        <v>286768088</v>
      </c>
      <c r="C24" s="1018">
        <v>282576195</v>
      </c>
      <c r="D24" s="1011">
        <v>285005</v>
      </c>
      <c r="E24" s="1018">
        <v>476</v>
      </c>
      <c r="F24" s="1012">
        <v>3108051</v>
      </c>
      <c r="G24" s="1018">
        <v>798361</v>
      </c>
      <c r="H24" s="1004"/>
      <c r="I24" s="995"/>
    </row>
    <row r="25" spans="1:9" ht="18.95" customHeight="1" thickBot="1">
      <c r="A25" s="1019" t="s">
        <v>20</v>
      </c>
      <c r="B25" s="1009">
        <f t="shared" si="0"/>
        <v>94147414</v>
      </c>
      <c r="C25" s="1018">
        <v>92544013</v>
      </c>
      <c r="D25" s="1011">
        <v>138592</v>
      </c>
      <c r="E25" s="1018">
        <v>0</v>
      </c>
      <c r="F25" s="1012">
        <v>1207447</v>
      </c>
      <c r="G25" s="1018">
        <v>257362</v>
      </c>
      <c r="H25" s="1004"/>
      <c r="I25" s="995"/>
    </row>
    <row r="26" spans="1:9" ht="18.95" customHeight="1" thickBot="1">
      <c r="A26" s="1019" t="s">
        <v>21</v>
      </c>
      <c r="B26" s="1009">
        <f t="shared" si="0"/>
        <v>37372129</v>
      </c>
      <c r="C26" s="1018">
        <v>36511156</v>
      </c>
      <c r="D26" s="1011">
        <v>29754</v>
      </c>
      <c r="E26" s="1018">
        <v>83</v>
      </c>
      <c r="F26" s="1012">
        <v>638244</v>
      </c>
      <c r="G26" s="1018">
        <v>192892</v>
      </c>
      <c r="H26" s="1004"/>
      <c r="I26" s="995"/>
    </row>
    <row r="27" spans="1:9" ht="18.95" customHeight="1" thickBot="1">
      <c r="A27" s="1019" t="s">
        <v>22</v>
      </c>
      <c r="B27" s="1009">
        <f t="shared" si="0"/>
        <v>29835851</v>
      </c>
      <c r="C27" s="1018">
        <v>29450253</v>
      </c>
      <c r="D27" s="1011">
        <v>27955</v>
      </c>
      <c r="E27" s="1018">
        <v>0</v>
      </c>
      <c r="F27" s="1012">
        <v>283356</v>
      </c>
      <c r="G27" s="1018">
        <v>74287</v>
      </c>
      <c r="H27" s="1004"/>
      <c r="I27" s="995"/>
    </row>
    <row r="28" spans="1:9" ht="18.95" customHeight="1" thickBot="1">
      <c r="A28" s="1019" t="s">
        <v>222</v>
      </c>
      <c r="B28" s="1009">
        <f t="shared" si="0"/>
        <v>21922607</v>
      </c>
      <c r="C28" s="1018">
        <v>21568873</v>
      </c>
      <c r="D28" s="1011">
        <v>31183</v>
      </c>
      <c r="E28" s="1018">
        <v>0</v>
      </c>
      <c r="F28" s="1012">
        <v>270917</v>
      </c>
      <c r="G28" s="1018">
        <v>51634</v>
      </c>
      <c r="H28" s="1004"/>
      <c r="I28" s="995"/>
    </row>
    <row r="29" spans="1:9" ht="18.95" customHeight="1" thickBot="1">
      <c r="A29" s="1019" t="s">
        <v>223</v>
      </c>
      <c r="B29" s="1009">
        <f t="shared" si="0"/>
        <v>78874894</v>
      </c>
      <c r="C29" s="1018">
        <v>77212314</v>
      </c>
      <c r="D29" s="1011">
        <v>132575</v>
      </c>
      <c r="E29" s="1018">
        <v>0</v>
      </c>
      <c r="F29" s="1012">
        <v>1235008</v>
      </c>
      <c r="G29" s="1018">
        <v>294997</v>
      </c>
      <c r="H29" s="1004"/>
      <c r="I29" s="995"/>
    </row>
    <row r="30" spans="1:9" ht="18.95" customHeight="1" thickBot="1">
      <c r="A30" s="1019" t="s">
        <v>224</v>
      </c>
      <c r="B30" s="1009">
        <f t="shared" si="0"/>
        <v>30259921</v>
      </c>
      <c r="C30" s="1018">
        <v>29633158</v>
      </c>
      <c r="D30" s="1011">
        <v>30943</v>
      </c>
      <c r="E30" s="1018">
        <v>0</v>
      </c>
      <c r="F30" s="1012">
        <v>455240</v>
      </c>
      <c r="G30" s="1018">
        <v>140580</v>
      </c>
      <c r="H30" s="1004"/>
      <c r="I30" s="995"/>
    </row>
    <row r="31" spans="1:9" ht="18.95" customHeight="1" thickBot="1">
      <c r="A31" s="1019" t="s">
        <v>1559</v>
      </c>
      <c r="B31" s="1009">
        <f t="shared" si="0"/>
        <v>12843337</v>
      </c>
      <c r="C31" s="1018">
        <v>12614044</v>
      </c>
      <c r="D31" s="1011">
        <v>11202</v>
      </c>
      <c r="E31" s="1018">
        <v>0</v>
      </c>
      <c r="F31" s="1012">
        <v>168467</v>
      </c>
      <c r="G31" s="1018">
        <v>49624</v>
      </c>
      <c r="H31" s="1004"/>
      <c r="I31" s="995"/>
    </row>
    <row r="32" spans="1:9" ht="18.95" customHeight="1" thickBot="1">
      <c r="A32" s="1019" t="s">
        <v>132</v>
      </c>
      <c r="B32" s="1009">
        <f t="shared" si="0"/>
        <v>26930451</v>
      </c>
      <c r="C32" s="1018">
        <v>26424957</v>
      </c>
      <c r="D32" s="1011">
        <v>43840</v>
      </c>
      <c r="E32" s="1018">
        <v>0</v>
      </c>
      <c r="F32" s="1012">
        <v>354585</v>
      </c>
      <c r="G32" s="1018">
        <v>107069</v>
      </c>
      <c r="H32" s="1004"/>
      <c r="I32" s="995"/>
    </row>
    <row r="33" spans="1:9" ht="18.95" customHeight="1" thickBot="1">
      <c r="A33" s="1019" t="s">
        <v>23</v>
      </c>
      <c r="B33" s="1009">
        <f t="shared" si="0"/>
        <v>50953174</v>
      </c>
      <c r="C33" s="1018">
        <v>50012969</v>
      </c>
      <c r="D33" s="1011">
        <v>49169</v>
      </c>
      <c r="E33" s="1018">
        <v>14</v>
      </c>
      <c r="F33" s="1012">
        <v>694332</v>
      </c>
      <c r="G33" s="1018">
        <v>196690</v>
      </c>
      <c r="H33" s="1004"/>
      <c r="I33" s="995"/>
    </row>
    <row r="34" spans="1:9" ht="18.95" customHeight="1" thickBot="1">
      <c r="A34" s="1019" t="s">
        <v>24</v>
      </c>
      <c r="B34" s="1009">
        <f t="shared" si="0"/>
        <v>25211927</v>
      </c>
      <c r="C34" s="1018">
        <v>24662675</v>
      </c>
      <c r="D34" s="1011">
        <v>47650</v>
      </c>
      <c r="E34" s="1018">
        <v>0</v>
      </c>
      <c r="F34" s="1012">
        <v>379932</v>
      </c>
      <c r="G34" s="1018">
        <v>121670</v>
      </c>
      <c r="H34" s="1004"/>
      <c r="I34" s="995"/>
    </row>
    <row r="35" spans="1:9" ht="18.95" customHeight="1" thickBot="1">
      <c r="A35" s="1019" t="s">
        <v>25</v>
      </c>
      <c r="B35" s="1009">
        <f t="shared" si="0"/>
        <v>71432355</v>
      </c>
      <c r="C35" s="1018">
        <v>70132629</v>
      </c>
      <c r="D35" s="1011">
        <v>71552</v>
      </c>
      <c r="E35" s="1018">
        <v>0</v>
      </c>
      <c r="F35" s="1012">
        <v>978665</v>
      </c>
      <c r="G35" s="1018">
        <v>249509</v>
      </c>
      <c r="H35" s="1004"/>
      <c r="I35" s="995"/>
    </row>
    <row r="36" spans="1:9" ht="18.95" customHeight="1" thickBot="1">
      <c r="A36" s="1019" t="s">
        <v>226</v>
      </c>
      <c r="B36" s="1009">
        <f t="shared" si="0"/>
        <v>47443623</v>
      </c>
      <c r="C36" s="1018">
        <v>46344147</v>
      </c>
      <c r="D36" s="1011">
        <v>69900</v>
      </c>
      <c r="E36" s="1018">
        <v>0</v>
      </c>
      <c r="F36" s="1012">
        <v>836112</v>
      </c>
      <c r="G36" s="1018">
        <v>193464</v>
      </c>
      <c r="H36" s="1004"/>
      <c r="I36" s="995"/>
    </row>
    <row r="37" spans="1:9" ht="18.95" customHeight="1" thickBot="1">
      <c r="A37" s="1019" t="s">
        <v>1560</v>
      </c>
      <c r="B37" s="1009">
        <f t="shared" si="0"/>
        <v>57047930</v>
      </c>
      <c r="C37" s="1018">
        <v>55661104</v>
      </c>
      <c r="D37" s="1011">
        <v>36577</v>
      </c>
      <c r="E37" s="1018">
        <v>0</v>
      </c>
      <c r="F37" s="1012">
        <v>1054652</v>
      </c>
      <c r="G37" s="1018">
        <v>295597</v>
      </c>
      <c r="H37" s="1004"/>
      <c r="I37" s="995"/>
    </row>
    <row r="38" spans="1:9" ht="18.95" customHeight="1" thickBot="1">
      <c r="A38" s="1019" t="s">
        <v>1561</v>
      </c>
      <c r="B38" s="1009">
        <f t="shared" si="0"/>
        <v>25888411</v>
      </c>
      <c r="C38" s="1018">
        <v>25455671</v>
      </c>
      <c r="D38" s="1011">
        <v>63934</v>
      </c>
      <c r="E38" s="1018">
        <v>0</v>
      </c>
      <c r="F38" s="1012">
        <v>284301</v>
      </c>
      <c r="G38" s="1018">
        <v>84505</v>
      </c>
      <c r="H38" s="1004"/>
      <c r="I38" s="995"/>
    </row>
    <row r="39" spans="1:9" ht="20.25" customHeight="1" thickBot="1">
      <c r="A39" s="1019" t="s">
        <v>12</v>
      </c>
      <c r="B39" s="1009">
        <f t="shared" si="0"/>
        <v>48880020</v>
      </c>
      <c r="C39" s="1018">
        <v>48257516</v>
      </c>
      <c r="D39" s="1011">
        <v>58621</v>
      </c>
      <c r="E39" s="1018">
        <v>0</v>
      </c>
      <c r="F39" s="1012">
        <v>445996</v>
      </c>
      <c r="G39" s="1018">
        <v>117887</v>
      </c>
      <c r="H39" s="1004"/>
      <c r="I39" s="995"/>
    </row>
    <row r="40" spans="1:9" ht="20.25" customHeight="1">
      <c r="A40" s="1020" t="s">
        <v>1562</v>
      </c>
      <c r="B40" s="1020"/>
      <c r="C40" s="1020"/>
      <c r="D40" s="1020"/>
      <c r="E40" s="1020"/>
      <c r="F40" s="1020"/>
      <c r="G40" s="1020"/>
    </row>
    <row r="41" spans="1:9">
      <c r="F41" s="995"/>
    </row>
    <row r="42" spans="1:9">
      <c r="E42" s="1004"/>
      <c r="G42" s="1004"/>
    </row>
  </sheetData>
  <mergeCells count="2">
    <mergeCell ref="A1:G1"/>
    <mergeCell ref="A40:G40"/>
  </mergeCells>
  <printOptions horizontalCentered="1"/>
  <pageMargins left="0.39370078740157483" right="0.59055118110236227" top="0.98425196850393704" bottom="0.39370078740157483" header="0" footer="0"/>
  <pageSetup paperSize="9" scale="86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3A296-79DB-464A-A5C7-FD4B61411998}">
  <sheetPr>
    <tabColor rgb="FFFFC000"/>
  </sheetPr>
  <dimension ref="A1:M21"/>
  <sheetViews>
    <sheetView rightToLeft="1" view="pageBreakPreview" zoomScaleNormal="100" zoomScaleSheetLayoutView="100" workbookViewId="0">
      <selection sqref="A1:J1"/>
    </sheetView>
  </sheetViews>
  <sheetFormatPr defaultColWidth="9.140625" defaultRowHeight="15.75"/>
  <cols>
    <col min="1" max="1" width="6.7109375" style="985" customWidth="1"/>
    <col min="2" max="2" width="15.28515625" style="985" customWidth="1"/>
    <col min="3" max="3" width="13.85546875" style="985" customWidth="1"/>
    <col min="4" max="4" width="11.42578125" style="985" customWidth="1"/>
    <col min="5" max="5" width="12.42578125" style="985" customWidth="1"/>
    <col min="6" max="6" width="10.85546875" style="985" customWidth="1"/>
    <col min="7" max="7" width="10.28515625" style="985" customWidth="1"/>
    <col min="8" max="8" width="11.85546875" style="985" customWidth="1"/>
    <col min="9" max="9" width="11" style="985" customWidth="1"/>
    <col min="10" max="10" width="12.28515625" style="985" customWidth="1"/>
    <col min="11" max="11" width="12.7109375" style="985" customWidth="1"/>
    <col min="12" max="12" width="10.85546875" style="985" bestFit="1" customWidth="1"/>
    <col min="13" max="13" width="17.140625" style="985" customWidth="1"/>
    <col min="14" max="256" width="9.140625" style="985"/>
    <col min="257" max="257" width="6.7109375" style="985" customWidth="1"/>
    <col min="258" max="258" width="15.28515625" style="985" customWidth="1"/>
    <col min="259" max="259" width="13.85546875" style="985" customWidth="1"/>
    <col min="260" max="260" width="11.42578125" style="985" customWidth="1"/>
    <col min="261" max="261" width="12.42578125" style="985" customWidth="1"/>
    <col min="262" max="262" width="10.85546875" style="985" customWidth="1"/>
    <col min="263" max="263" width="10.28515625" style="985" customWidth="1"/>
    <col min="264" max="264" width="11.85546875" style="985" customWidth="1"/>
    <col min="265" max="265" width="11" style="985" customWidth="1"/>
    <col min="266" max="266" width="12.28515625" style="985" customWidth="1"/>
    <col min="267" max="267" width="12.7109375" style="985" customWidth="1"/>
    <col min="268" max="268" width="10.85546875" style="985" bestFit="1" customWidth="1"/>
    <col min="269" max="269" width="17.140625" style="985" customWidth="1"/>
    <col min="270" max="512" width="9.140625" style="985"/>
    <col min="513" max="513" width="6.7109375" style="985" customWidth="1"/>
    <col min="514" max="514" width="15.28515625" style="985" customWidth="1"/>
    <col min="515" max="515" width="13.85546875" style="985" customWidth="1"/>
    <col min="516" max="516" width="11.42578125" style="985" customWidth="1"/>
    <col min="517" max="517" width="12.42578125" style="985" customWidth="1"/>
    <col min="518" max="518" width="10.85546875" style="985" customWidth="1"/>
    <col min="519" max="519" width="10.28515625" style="985" customWidth="1"/>
    <col min="520" max="520" width="11.85546875" style="985" customWidth="1"/>
    <col min="521" max="521" width="11" style="985" customWidth="1"/>
    <col min="522" max="522" width="12.28515625" style="985" customWidth="1"/>
    <col min="523" max="523" width="12.7109375" style="985" customWidth="1"/>
    <col min="524" max="524" width="10.85546875" style="985" bestFit="1" customWidth="1"/>
    <col min="525" max="525" width="17.140625" style="985" customWidth="1"/>
    <col min="526" max="768" width="9.140625" style="985"/>
    <col min="769" max="769" width="6.7109375" style="985" customWidth="1"/>
    <col min="770" max="770" width="15.28515625" style="985" customWidth="1"/>
    <col min="771" max="771" width="13.85546875" style="985" customWidth="1"/>
    <col min="772" max="772" width="11.42578125" style="985" customWidth="1"/>
    <col min="773" max="773" width="12.42578125" style="985" customWidth="1"/>
    <col min="774" max="774" width="10.85546875" style="985" customWidth="1"/>
    <col min="775" max="775" width="10.28515625" style="985" customWidth="1"/>
    <col min="776" max="776" width="11.85546875" style="985" customWidth="1"/>
    <col min="777" max="777" width="11" style="985" customWidth="1"/>
    <col min="778" max="778" width="12.28515625" style="985" customWidth="1"/>
    <col min="779" max="779" width="12.7109375" style="985" customWidth="1"/>
    <col min="780" max="780" width="10.85546875" style="985" bestFit="1" customWidth="1"/>
    <col min="781" max="781" width="17.140625" style="985" customWidth="1"/>
    <col min="782" max="1024" width="9.140625" style="985"/>
    <col min="1025" max="1025" width="6.7109375" style="985" customWidth="1"/>
    <col min="1026" max="1026" width="15.28515625" style="985" customWidth="1"/>
    <col min="1027" max="1027" width="13.85546875" style="985" customWidth="1"/>
    <col min="1028" max="1028" width="11.42578125" style="985" customWidth="1"/>
    <col min="1029" max="1029" width="12.42578125" style="985" customWidth="1"/>
    <col min="1030" max="1030" width="10.85546875" style="985" customWidth="1"/>
    <col min="1031" max="1031" width="10.28515625" style="985" customWidth="1"/>
    <col min="1032" max="1032" width="11.85546875" style="985" customWidth="1"/>
    <col min="1033" max="1033" width="11" style="985" customWidth="1"/>
    <col min="1034" max="1034" width="12.28515625" style="985" customWidth="1"/>
    <col min="1035" max="1035" width="12.7109375" style="985" customWidth="1"/>
    <col min="1036" max="1036" width="10.85546875" style="985" bestFit="1" customWidth="1"/>
    <col min="1037" max="1037" width="17.140625" style="985" customWidth="1"/>
    <col min="1038" max="1280" width="9.140625" style="985"/>
    <col min="1281" max="1281" width="6.7109375" style="985" customWidth="1"/>
    <col min="1282" max="1282" width="15.28515625" style="985" customWidth="1"/>
    <col min="1283" max="1283" width="13.85546875" style="985" customWidth="1"/>
    <col min="1284" max="1284" width="11.42578125" style="985" customWidth="1"/>
    <col min="1285" max="1285" width="12.42578125" style="985" customWidth="1"/>
    <col min="1286" max="1286" width="10.85546875" style="985" customWidth="1"/>
    <col min="1287" max="1287" width="10.28515625" style="985" customWidth="1"/>
    <col min="1288" max="1288" width="11.85546875" style="985" customWidth="1"/>
    <col min="1289" max="1289" width="11" style="985" customWidth="1"/>
    <col min="1290" max="1290" width="12.28515625" style="985" customWidth="1"/>
    <col min="1291" max="1291" width="12.7109375" style="985" customWidth="1"/>
    <col min="1292" max="1292" width="10.85546875" style="985" bestFit="1" customWidth="1"/>
    <col min="1293" max="1293" width="17.140625" style="985" customWidth="1"/>
    <col min="1294" max="1536" width="9.140625" style="985"/>
    <col min="1537" max="1537" width="6.7109375" style="985" customWidth="1"/>
    <col min="1538" max="1538" width="15.28515625" style="985" customWidth="1"/>
    <col min="1539" max="1539" width="13.85546875" style="985" customWidth="1"/>
    <col min="1540" max="1540" width="11.42578125" style="985" customWidth="1"/>
    <col min="1541" max="1541" width="12.42578125" style="985" customWidth="1"/>
    <col min="1542" max="1542" width="10.85546875" style="985" customWidth="1"/>
    <col min="1543" max="1543" width="10.28515625" style="985" customWidth="1"/>
    <col min="1544" max="1544" width="11.85546875" style="985" customWidth="1"/>
    <col min="1545" max="1545" width="11" style="985" customWidth="1"/>
    <col min="1546" max="1546" width="12.28515625" style="985" customWidth="1"/>
    <col min="1547" max="1547" width="12.7109375" style="985" customWidth="1"/>
    <col min="1548" max="1548" width="10.85546875" style="985" bestFit="1" customWidth="1"/>
    <col min="1549" max="1549" width="17.140625" style="985" customWidth="1"/>
    <col min="1550" max="1792" width="9.140625" style="985"/>
    <col min="1793" max="1793" width="6.7109375" style="985" customWidth="1"/>
    <col min="1794" max="1794" width="15.28515625" style="985" customWidth="1"/>
    <col min="1795" max="1795" width="13.85546875" style="985" customWidth="1"/>
    <col min="1796" max="1796" width="11.42578125" style="985" customWidth="1"/>
    <col min="1797" max="1797" width="12.42578125" style="985" customWidth="1"/>
    <col min="1798" max="1798" width="10.85546875" style="985" customWidth="1"/>
    <col min="1799" max="1799" width="10.28515625" style="985" customWidth="1"/>
    <col min="1800" max="1800" width="11.85546875" style="985" customWidth="1"/>
    <col min="1801" max="1801" width="11" style="985" customWidth="1"/>
    <col min="1802" max="1802" width="12.28515625" style="985" customWidth="1"/>
    <col min="1803" max="1803" width="12.7109375" style="985" customWidth="1"/>
    <col min="1804" max="1804" width="10.85546875" style="985" bestFit="1" customWidth="1"/>
    <col min="1805" max="1805" width="17.140625" style="985" customWidth="1"/>
    <col min="1806" max="2048" width="9.140625" style="985"/>
    <col min="2049" max="2049" width="6.7109375" style="985" customWidth="1"/>
    <col min="2050" max="2050" width="15.28515625" style="985" customWidth="1"/>
    <col min="2051" max="2051" width="13.85546875" style="985" customWidth="1"/>
    <col min="2052" max="2052" width="11.42578125" style="985" customWidth="1"/>
    <col min="2053" max="2053" width="12.42578125" style="985" customWidth="1"/>
    <col min="2054" max="2054" width="10.85546875" style="985" customWidth="1"/>
    <col min="2055" max="2055" width="10.28515625" style="985" customWidth="1"/>
    <col min="2056" max="2056" width="11.85546875" style="985" customWidth="1"/>
    <col min="2057" max="2057" width="11" style="985" customWidth="1"/>
    <col min="2058" max="2058" width="12.28515625" style="985" customWidth="1"/>
    <col min="2059" max="2059" width="12.7109375" style="985" customWidth="1"/>
    <col min="2060" max="2060" width="10.85546875" style="985" bestFit="1" customWidth="1"/>
    <col min="2061" max="2061" width="17.140625" style="985" customWidth="1"/>
    <col min="2062" max="2304" width="9.140625" style="985"/>
    <col min="2305" max="2305" width="6.7109375" style="985" customWidth="1"/>
    <col min="2306" max="2306" width="15.28515625" style="985" customWidth="1"/>
    <col min="2307" max="2307" width="13.85546875" style="985" customWidth="1"/>
    <col min="2308" max="2308" width="11.42578125" style="985" customWidth="1"/>
    <col min="2309" max="2309" width="12.42578125" style="985" customWidth="1"/>
    <col min="2310" max="2310" width="10.85546875" style="985" customWidth="1"/>
    <col min="2311" max="2311" width="10.28515625" style="985" customWidth="1"/>
    <col min="2312" max="2312" width="11.85546875" style="985" customWidth="1"/>
    <col min="2313" max="2313" width="11" style="985" customWidth="1"/>
    <col min="2314" max="2314" width="12.28515625" style="985" customWidth="1"/>
    <col min="2315" max="2315" width="12.7109375" style="985" customWidth="1"/>
    <col min="2316" max="2316" width="10.85546875" style="985" bestFit="1" customWidth="1"/>
    <col min="2317" max="2317" width="17.140625" style="985" customWidth="1"/>
    <col min="2318" max="2560" width="9.140625" style="985"/>
    <col min="2561" max="2561" width="6.7109375" style="985" customWidth="1"/>
    <col min="2562" max="2562" width="15.28515625" style="985" customWidth="1"/>
    <col min="2563" max="2563" width="13.85546875" style="985" customWidth="1"/>
    <col min="2564" max="2564" width="11.42578125" style="985" customWidth="1"/>
    <col min="2565" max="2565" width="12.42578125" style="985" customWidth="1"/>
    <col min="2566" max="2566" width="10.85546875" style="985" customWidth="1"/>
    <col min="2567" max="2567" width="10.28515625" style="985" customWidth="1"/>
    <col min="2568" max="2568" width="11.85546875" style="985" customWidth="1"/>
    <col min="2569" max="2569" width="11" style="985" customWidth="1"/>
    <col min="2570" max="2570" width="12.28515625" style="985" customWidth="1"/>
    <col min="2571" max="2571" width="12.7109375" style="985" customWidth="1"/>
    <col min="2572" max="2572" width="10.85546875" style="985" bestFit="1" customWidth="1"/>
    <col min="2573" max="2573" width="17.140625" style="985" customWidth="1"/>
    <col min="2574" max="2816" width="9.140625" style="985"/>
    <col min="2817" max="2817" width="6.7109375" style="985" customWidth="1"/>
    <col min="2818" max="2818" width="15.28515625" style="985" customWidth="1"/>
    <col min="2819" max="2819" width="13.85546875" style="985" customWidth="1"/>
    <col min="2820" max="2820" width="11.42578125" style="985" customWidth="1"/>
    <col min="2821" max="2821" width="12.42578125" style="985" customWidth="1"/>
    <col min="2822" max="2822" width="10.85546875" style="985" customWidth="1"/>
    <col min="2823" max="2823" width="10.28515625" style="985" customWidth="1"/>
    <col min="2824" max="2824" width="11.85546875" style="985" customWidth="1"/>
    <col min="2825" max="2825" width="11" style="985" customWidth="1"/>
    <col min="2826" max="2826" width="12.28515625" style="985" customWidth="1"/>
    <col min="2827" max="2827" width="12.7109375" style="985" customWidth="1"/>
    <col min="2828" max="2828" width="10.85546875" style="985" bestFit="1" customWidth="1"/>
    <col min="2829" max="2829" width="17.140625" style="985" customWidth="1"/>
    <col min="2830" max="3072" width="9.140625" style="985"/>
    <col min="3073" max="3073" width="6.7109375" style="985" customWidth="1"/>
    <col min="3074" max="3074" width="15.28515625" style="985" customWidth="1"/>
    <col min="3075" max="3075" width="13.85546875" style="985" customWidth="1"/>
    <col min="3076" max="3076" width="11.42578125" style="985" customWidth="1"/>
    <col min="3077" max="3077" width="12.42578125" style="985" customWidth="1"/>
    <col min="3078" max="3078" width="10.85546875" style="985" customWidth="1"/>
    <col min="3079" max="3079" width="10.28515625" style="985" customWidth="1"/>
    <col min="3080" max="3080" width="11.85546875" style="985" customWidth="1"/>
    <col min="3081" max="3081" width="11" style="985" customWidth="1"/>
    <col min="3082" max="3082" width="12.28515625" style="985" customWidth="1"/>
    <col min="3083" max="3083" width="12.7109375" style="985" customWidth="1"/>
    <col min="3084" max="3084" width="10.85546875" style="985" bestFit="1" customWidth="1"/>
    <col min="3085" max="3085" width="17.140625" style="985" customWidth="1"/>
    <col min="3086" max="3328" width="9.140625" style="985"/>
    <col min="3329" max="3329" width="6.7109375" style="985" customWidth="1"/>
    <col min="3330" max="3330" width="15.28515625" style="985" customWidth="1"/>
    <col min="3331" max="3331" width="13.85546875" style="985" customWidth="1"/>
    <col min="3332" max="3332" width="11.42578125" style="985" customWidth="1"/>
    <col min="3333" max="3333" width="12.42578125" style="985" customWidth="1"/>
    <col min="3334" max="3334" width="10.85546875" style="985" customWidth="1"/>
    <col min="3335" max="3335" width="10.28515625" style="985" customWidth="1"/>
    <col min="3336" max="3336" width="11.85546875" style="985" customWidth="1"/>
    <col min="3337" max="3337" width="11" style="985" customWidth="1"/>
    <col min="3338" max="3338" width="12.28515625" style="985" customWidth="1"/>
    <col min="3339" max="3339" width="12.7109375" style="985" customWidth="1"/>
    <col min="3340" max="3340" width="10.85546875" style="985" bestFit="1" customWidth="1"/>
    <col min="3341" max="3341" width="17.140625" style="985" customWidth="1"/>
    <col min="3342" max="3584" width="9.140625" style="985"/>
    <col min="3585" max="3585" width="6.7109375" style="985" customWidth="1"/>
    <col min="3586" max="3586" width="15.28515625" style="985" customWidth="1"/>
    <col min="3587" max="3587" width="13.85546875" style="985" customWidth="1"/>
    <col min="3588" max="3588" width="11.42578125" style="985" customWidth="1"/>
    <col min="3589" max="3589" width="12.42578125" style="985" customWidth="1"/>
    <col min="3590" max="3590" width="10.85546875" style="985" customWidth="1"/>
    <col min="3591" max="3591" width="10.28515625" style="985" customWidth="1"/>
    <col min="3592" max="3592" width="11.85546875" style="985" customWidth="1"/>
    <col min="3593" max="3593" width="11" style="985" customWidth="1"/>
    <col min="3594" max="3594" width="12.28515625" style="985" customWidth="1"/>
    <col min="3595" max="3595" width="12.7109375" style="985" customWidth="1"/>
    <col min="3596" max="3596" width="10.85546875" style="985" bestFit="1" customWidth="1"/>
    <col min="3597" max="3597" width="17.140625" style="985" customWidth="1"/>
    <col min="3598" max="3840" width="9.140625" style="985"/>
    <col min="3841" max="3841" width="6.7109375" style="985" customWidth="1"/>
    <col min="3842" max="3842" width="15.28515625" style="985" customWidth="1"/>
    <col min="3843" max="3843" width="13.85546875" style="985" customWidth="1"/>
    <col min="3844" max="3844" width="11.42578125" style="985" customWidth="1"/>
    <col min="3845" max="3845" width="12.42578125" style="985" customWidth="1"/>
    <col min="3846" max="3846" width="10.85546875" style="985" customWidth="1"/>
    <col min="3847" max="3847" width="10.28515625" style="985" customWidth="1"/>
    <col min="3848" max="3848" width="11.85546875" style="985" customWidth="1"/>
    <col min="3849" max="3849" width="11" style="985" customWidth="1"/>
    <col min="3850" max="3850" width="12.28515625" style="985" customWidth="1"/>
    <col min="3851" max="3851" width="12.7109375" style="985" customWidth="1"/>
    <col min="3852" max="3852" width="10.85546875" style="985" bestFit="1" customWidth="1"/>
    <col min="3853" max="3853" width="17.140625" style="985" customWidth="1"/>
    <col min="3854" max="4096" width="9.140625" style="985"/>
    <col min="4097" max="4097" width="6.7109375" style="985" customWidth="1"/>
    <col min="4098" max="4098" width="15.28515625" style="985" customWidth="1"/>
    <col min="4099" max="4099" width="13.85546875" style="985" customWidth="1"/>
    <col min="4100" max="4100" width="11.42578125" style="985" customWidth="1"/>
    <col min="4101" max="4101" width="12.42578125" style="985" customWidth="1"/>
    <col min="4102" max="4102" width="10.85546875" style="985" customWidth="1"/>
    <col min="4103" max="4103" width="10.28515625" style="985" customWidth="1"/>
    <col min="4104" max="4104" width="11.85546875" style="985" customWidth="1"/>
    <col min="4105" max="4105" width="11" style="985" customWidth="1"/>
    <col min="4106" max="4106" width="12.28515625" style="985" customWidth="1"/>
    <col min="4107" max="4107" width="12.7109375" style="985" customWidth="1"/>
    <col min="4108" max="4108" width="10.85546875" style="985" bestFit="1" customWidth="1"/>
    <col min="4109" max="4109" width="17.140625" style="985" customWidth="1"/>
    <col min="4110" max="4352" width="9.140625" style="985"/>
    <col min="4353" max="4353" width="6.7109375" style="985" customWidth="1"/>
    <col min="4354" max="4354" width="15.28515625" style="985" customWidth="1"/>
    <col min="4355" max="4355" width="13.85546875" style="985" customWidth="1"/>
    <col min="4356" max="4356" width="11.42578125" style="985" customWidth="1"/>
    <col min="4357" max="4357" width="12.42578125" style="985" customWidth="1"/>
    <col min="4358" max="4358" width="10.85546875" style="985" customWidth="1"/>
    <col min="4359" max="4359" width="10.28515625" style="985" customWidth="1"/>
    <col min="4360" max="4360" width="11.85546875" style="985" customWidth="1"/>
    <col min="4361" max="4361" width="11" style="985" customWidth="1"/>
    <col min="4362" max="4362" width="12.28515625" style="985" customWidth="1"/>
    <col min="4363" max="4363" width="12.7109375" style="985" customWidth="1"/>
    <col min="4364" max="4364" width="10.85546875" style="985" bestFit="1" customWidth="1"/>
    <col min="4365" max="4365" width="17.140625" style="985" customWidth="1"/>
    <col min="4366" max="4608" width="9.140625" style="985"/>
    <col min="4609" max="4609" width="6.7109375" style="985" customWidth="1"/>
    <col min="4610" max="4610" width="15.28515625" style="985" customWidth="1"/>
    <col min="4611" max="4611" width="13.85546875" style="985" customWidth="1"/>
    <col min="4612" max="4612" width="11.42578125" style="985" customWidth="1"/>
    <col min="4613" max="4613" width="12.42578125" style="985" customWidth="1"/>
    <col min="4614" max="4614" width="10.85546875" style="985" customWidth="1"/>
    <col min="4615" max="4615" width="10.28515625" style="985" customWidth="1"/>
    <col min="4616" max="4616" width="11.85546875" style="985" customWidth="1"/>
    <col min="4617" max="4617" width="11" style="985" customWidth="1"/>
    <col min="4618" max="4618" width="12.28515625" style="985" customWidth="1"/>
    <col min="4619" max="4619" width="12.7109375" style="985" customWidth="1"/>
    <col min="4620" max="4620" width="10.85546875" style="985" bestFit="1" customWidth="1"/>
    <col min="4621" max="4621" width="17.140625" style="985" customWidth="1"/>
    <col min="4622" max="4864" width="9.140625" style="985"/>
    <col min="4865" max="4865" width="6.7109375" style="985" customWidth="1"/>
    <col min="4866" max="4866" width="15.28515625" style="985" customWidth="1"/>
    <col min="4867" max="4867" width="13.85546875" style="985" customWidth="1"/>
    <col min="4868" max="4868" width="11.42578125" style="985" customWidth="1"/>
    <col min="4869" max="4869" width="12.42578125" style="985" customWidth="1"/>
    <col min="4870" max="4870" width="10.85546875" style="985" customWidth="1"/>
    <col min="4871" max="4871" width="10.28515625" style="985" customWidth="1"/>
    <col min="4872" max="4872" width="11.85546875" style="985" customWidth="1"/>
    <col min="4873" max="4873" width="11" style="985" customWidth="1"/>
    <col min="4874" max="4874" width="12.28515625" style="985" customWidth="1"/>
    <col min="4875" max="4875" width="12.7109375" style="985" customWidth="1"/>
    <col min="4876" max="4876" width="10.85546875" style="985" bestFit="1" customWidth="1"/>
    <col min="4877" max="4877" width="17.140625" style="985" customWidth="1"/>
    <col min="4878" max="5120" width="9.140625" style="985"/>
    <col min="5121" max="5121" width="6.7109375" style="985" customWidth="1"/>
    <col min="5122" max="5122" width="15.28515625" style="985" customWidth="1"/>
    <col min="5123" max="5123" width="13.85546875" style="985" customWidth="1"/>
    <col min="5124" max="5124" width="11.42578125" style="985" customWidth="1"/>
    <col min="5125" max="5125" width="12.42578125" style="985" customWidth="1"/>
    <col min="5126" max="5126" width="10.85546875" style="985" customWidth="1"/>
    <col min="5127" max="5127" width="10.28515625" style="985" customWidth="1"/>
    <col min="5128" max="5128" width="11.85546875" style="985" customWidth="1"/>
    <col min="5129" max="5129" width="11" style="985" customWidth="1"/>
    <col min="5130" max="5130" width="12.28515625" style="985" customWidth="1"/>
    <col min="5131" max="5131" width="12.7109375" style="985" customWidth="1"/>
    <col min="5132" max="5132" width="10.85546875" style="985" bestFit="1" customWidth="1"/>
    <col min="5133" max="5133" width="17.140625" style="985" customWidth="1"/>
    <col min="5134" max="5376" width="9.140625" style="985"/>
    <col min="5377" max="5377" width="6.7109375" style="985" customWidth="1"/>
    <col min="5378" max="5378" width="15.28515625" style="985" customWidth="1"/>
    <col min="5379" max="5379" width="13.85546875" style="985" customWidth="1"/>
    <col min="5380" max="5380" width="11.42578125" style="985" customWidth="1"/>
    <col min="5381" max="5381" width="12.42578125" style="985" customWidth="1"/>
    <col min="5382" max="5382" width="10.85546875" style="985" customWidth="1"/>
    <col min="5383" max="5383" width="10.28515625" style="985" customWidth="1"/>
    <col min="5384" max="5384" width="11.85546875" style="985" customWidth="1"/>
    <col min="5385" max="5385" width="11" style="985" customWidth="1"/>
    <col min="5386" max="5386" width="12.28515625" style="985" customWidth="1"/>
    <col min="5387" max="5387" width="12.7109375" style="985" customWidth="1"/>
    <col min="5388" max="5388" width="10.85546875" style="985" bestFit="1" customWidth="1"/>
    <col min="5389" max="5389" width="17.140625" style="985" customWidth="1"/>
    <col min="5390" max="5632" width="9.140625" style="985"/>
    <col min="5633" max="5633" width="6.7109375" style="985" customWidth="1"/>
    <col min="5634" max="5634" width="15.28515625" style="985" customWidth="1"/>
    <col min="5635" max="5635" width="13.85546875" style="985" customWidth="1"/>
    <col min="5636" max="5636" width="11.42578125" style="985" customWidth="1"/>
    <col min="5637" max="5637" width="12.42578125" style="985" customWidth="1"/>
    <col min="5638" max="5638" width="10.85546875" style="985" customWidth="1"/>
    <col min="5639" max="5639" width="10.28515625" style="985" customWidth="1"/>
    <col min="5640" max="5640" width="11.85546875" style="985" customWidth="1"/>
    <col min="5641" max="5641" width="11" style="985" customWidth="1"/>
    <col min="5642" max="5642" width="12.28515625" style="985" customWidth="1"/>
    <col min="5643" max="5643" width="12.7109375" style="985" customWidth="1"/>
    <col min="5644" max="5644" width="10.85546875" style="985" bestFit="1" customWidth="1"/>
    <col min="5645" max="5645" width="17.140625" style="985" customWidth="1"/>
    <col min="5646" max="5888" width="9.140625" style="985"/>
    <col min="5889" max="5889" width="6.7109375" style="985" customWidth="1"/>
    <col min="5890" max="5890" width="15.28515625" style="985" customWidth="1"/>
    <col min="5891" max="5891" width="13.85546875" style="985" customWidth="1"/>
    <col min="5892" max="5892" width="11.42578125" style="985" customWidth="1"/>
    <col min="5893" max="5893" width="12.42578125" style="985" customWidth="1"/>
    <col min="5894" max="5894" width="10.85546875" style="985" customWidth="1"/>
    <col min="5895" max="5895" width="10.28515625" style="985" customWidth="1"/>
    <col min="5896" max="5896" width="11.85546875" style="985" customWidth="1"/>
    <col min="5897" max="5897" width="11" style="985" customWidth="1"/>
    <col min="5898" max="5898" width="12.28515625" style="985" customWidth="1"/>
    <col min="5899" max="5899" width="12.7109375" style="985" customWidth="1"/>
    <col min="5900" max="5900" width="10.85546875" style="985" bestFit="1" customWidth="1"/>
    <col min="5901" max="5901" width="17.140625" style="985" customWidth="1"/>
    <col min="5902" max="6144" width="9.140625" style="985"/>
    <col min="6145" max="6145" width="6.7109375" style="985" customWidth="1"/>
    <col min="6146" max="6146" width="15.28515625" style="985" customWidth="1"/>
    <col min="6147" max="6147" width="13.85546875" style="985" customWidth="1"/>
    <col min="6148" max="6148" width="11.42578125" style="985" customWidth="1"/>
    <col min="6149" max="6149" width="12.42578125" style="985" customWidth="1"/>
    <col min="6150" max="6150" width="10.85546875" style="985" customWidth="1"/>
    <col min="6151" max="6151" width="10.28515625" style="985" customWidth="1"/>
    <col min="6152" max="6152" width="11.85546875" style="985" customWidth="1"/>
    <col min="6153" max="6153" width="11" style="985" customWidth="1"/>
    <col min="6154" max="6154" width="12.28515625" style="985" customWidth="1"/>
    <col min="6155" max="6155" width="12.7109375" style="985" customWidth="1"/>
    <col min="6156" max="6156" width="10.85546875" style="985" bestFit="1" customWidth="1"/>
    <col min="6157" max="6157" width="17.140625" style="985" customWidth="1"/>
    <col min="6158" max="6400" width="9.140625" style="985"/>
    <col min="6401" max="6401" width="6.7109375" style="985" customWidth="1"/>
    <col min="6402" max="6402" width="15.28515625" style="985" customWidth="1"/>
    <col min="6403" max="6403" width="13.85546875" style="985" customWidth="1"/>
    <col min="6404" max="6404" width="11.42578125" style="985" customWidth="1"/>
    <col min="6405" max="6405" width="12.42578125" style="985" customWidth="1"/>
    <col min="6406" max="6406" width="10.85546875" style="985" customWidth="1"/>
    <col min="6407" max="6407" width="10.28515625" style="985" customWidth="1"/>
    <col min="6408" max="6408" width="11.85546875" style="985" customWidth="1"/>
    <col min="6409" max="6409" width="11" style="985" customWidth="1"/>
    <col min="6410" max="6410" width="12.28515625" style="985" customWidth="1"/>
    <col min="6411" max="6411" width="12.7109375" style="985" customWidth="1"/>
    <col min="6412" max="6412" width="10.85546875" style="985" bestFit="1" customWidth="1"/>
    <col min="6413" max="6413" width="17.140625" style="985" customWidth="1"/>
    <col min="6414" max="6656" width="9.140625" style="985"/>
    <col min="6657" max="6657" width="6.7109375" style="985" customWidth="1"/>
    <col min="6658" max="6658" width="15.28515625" style="985" customWidth="1"/>
    <col min="6659" max="6659" width="13.85546875" style="985" customWidth="1"/>
    <col min="6660" max="6660" width="11.42578125" style="985" customWidth="1"/>
    <col min="6661" max="6661" width="12.42578125" style="985" customWidth="1"/>
    <col min="6662" max="6662" width="10.85546875" style="985" customWidth="1"/>
    <col min="6663" max="6663" width="10.28515625" style="985" customWidth="1"/>
    <col min="6664" max="6664" width="11.85546875" style="985" customWidth="1"/>
    <col min="6665" max="6665" width="11" style="985" customWidth="1"/>
    <col min="6666" max="6666" width="12.28515625" style="985" customWidth="1"/>
    <col min="6667" max="6667" width="12.7109375" style="985" customWidth="1"/>
    <col min="6668" max="6668" width="10.85546875" style="985" bestFit="1" customWidth="1"/>
    <col min="6669" max="6669" width="17.140625" style="985" customWidth="1"/>
    <col min="6670" max="6912" width="9.140625" style="985"/>
    <col min="6913" max="6913" width="6.7109375" style="985" customWidth="1"/>
    <col min="6914" max="6914" width="15.28515625" style="985" customWidth="1"/>
    <col min="6915" max="6915" width="13.85546875" style="985" customWidth="1"/>
    <col min="6916" max="6916" width="11.42578125" style="985" customWidth="1"/>
    <col min="6917" max="6917" width="12.42578125" style="985" customWidth="1"/>
    <col min="6918" max="6918" width="10.85546875" style="985" customWidth="1"/>
    <col min="6919" max="6919" width="10.28515625" style="985" customWidth="1"/>
    <col min="6920" max="6920" width="11.85546875" style="985" customWidth="1"/>
    <col min="6921" max="6921" width="11" style="985" customWidth="1"/>
    <col min="6922" max="6922" width="12.28515625" style="985" customWidth="1"/>
    <col min="6923" max="6923" width="12.7109375" style="985" customWidth="1"/>
    <col min="6924" max="6924" width="10.85546875" style="985" bestFit="1" customWidth="1"/>
    <col min="6925" max="6925" width="17.140625" style="985" customWidth="1"/>
    <col min="6926" max="7168" width="9.140625" style="985"/>
    <col min="7169" max="7169" width="6.7109375" style="985" customWidth="1"/>
    <col min="7170" max="7170" width="15.28515625" style="985" customWidth="1"/>
    <col min="7171" max="7171" width="13.85546875" style="985" customWidth="1"/>
    <col min="7172" max="7172" width="11.42578125" style="985" customWidth="1"/>
    <col min="7173" max="7173" width="12.42578125" style="985" customWidth="1"/>
    <col min="7174" max="7174" width="10.85546875" style="985" customWidth="1"/>
    <col min="7175" max="7175" width="10.28515625" style="985" customWidth="1"/>
    <col min="7176" max="7176" width="11.85546875" style="985" customWidth="1"/>
    <col min="7177" max="7177" width="11" style="985" customWidth="1"/>
    <col min="7178" max="7178" width="12.28515625" style="985" customWidth="1"/>
    <col min="7179" max="7179" width="12.7109375" style="985" customWidth="1"/>
    <col min="7180" max="7180" width="10.85546875" style="985" bestFit="1" customWidth="1"/>
    <col min="7181" max="7181" width="17.140625" style="985" customWidth="1"/>
    <col min="7182" max="7424" width="9.140625" style="985"/>
    <col min="7425" max="7425" width="6.7109375" style="985" customWidth="1"/>
    <col min="7426" max="7426" width="15.28515625" style="985" customWidth="1"/>
    <col min="7427" max="7427" width="13.85546875" style="985" customWidth="1"/>
    <col min="7428" max="7428" width="11.42578125" style="985" customWidth="1"/>
    <col min="7429" max="7429" width="12.42578125" style="985" customWidth="1"/>
    <col min="7430" max="7430" width="10.85546875" style="985" customWidth="1"/>
    <col min="7431" max="7431" width="10.28515625" style="985" customWidth="1"/>
    <col min="7432" max="7432" width="11.85546875" style="985" customWidth="1"/>
    <col min="7433" max="7433" width="11" style="985" customWidth="1"/>
    <col min="7434" max="7434" width="12.28515625" style="985" customWidth="1"/>
    <col min="7435" max="7435" width="12.7109375" style="985" customWidth="1"/>
    <col min="7436" max="7436" width="10.85546875" style="985" bestFit="1" customWidth="1"/>
    <col min="7437" max="7437" width="17.140625" style="985" customWidth="1"/>
    <col min="7438" max="7680" width="9.140625" style="985"/>
    <col min="7681" max="7681" width="6.7109375" style="985" customWidth="1"/>
    <col min="7682" max="7682" width="15.28515625" style="985" customWidth="1"/>
    <col min="7683" max="7683" width="13.85546875" style="985" customWidth="1"/>
    <col min="7684" max="7684" width="11.42578125" style="985" customWidth="1"/>
    <col min="7685" max="7685" width="12.42578125" style="985" customWidth="1"/>
    <col min="7686" max="7686" width="10.85546875" style="985" customWidth="1"/>
    <col min="7687" max="7687" width="10.28515625" style="985" customWidth="1"/>
    <col min="7688" max="7688" width="11.85546875" style="985" customWidth="1"/>
    <col min="7689" max="7689" width="11" style="985" customWidth="1"/>
    <col min="7690" max="7690" width="12.28515625" style="985" customWidth="1"/>
    <col min="7691" max="7691" width="12.7109375" style="985" customWidth="1"/>
    <col min="7692" max="7692" width="10.85546875" style="985" bestFit="1" customWidth="1"/>
    <col min="7693" max="7693" width="17.140625" style="985" customWidth="1"/>
    <col min="7694" max="7936" width="9.140625" style="985"/>
    <col min="7937" max="7937" width="6.7109375" style="985" customWidth="1"/>
    <col min="7938" max="7938" width="15.28515625" style="985" customWidth="1"/>
    <col min="7939" max="7939" width="13.85546875" style="985" customWidth="1"/>
    <col min="7940" max="7940" width="11.42578125" style="985" customWidth="1"/>
    <col min="7941" max="7941" width="12.42578125" style="985" customWidth="1"/>
    <col min="7942" max="7942" width="10.85546875" style="985" customWidth="1"/>
    <col min="7943" max="7943" width="10.28515625" style="985" customWidth="1"/>
    <col min="7944" max="7944" width="11.85546875" style="985" customWidth="1"/>
    <col min="7945" max="7945" width="11" style="985" customWidth="1"/>
    <col min="7946" max="7946" width="12.28515625" style="985" customWidth="1"/>
    <col min="7947" max="7947" width="12.7109375" style="985" customWidth="1"/>
    <col min="7948" max="7948" width="10.85546875" style="985" bestFit="1" customWidth="1"/>
    <col min="7949" max="7949" width="17.140625" style="985" customWidth="1"/>
    <col min="7950" max="8192" width="9.140625" style="985"/>
    <col min="8193" max="8193" width="6.7109375" style="985" customWidth="1"/>
    <col min="8194" max="8194" width="15.28515625" style="985" customWidth="1"/>
    <col min="8195" max="8195" width="13.85546875" style="985" customWidth="1"/>
    <col min="8196" max="8196" width="11.42578125" style="985" customWidth="1"/>
    <col min="8197" max="8197" width="12.42578125" style="985" customWidth="1"/>
    <col min="8198" max="8198" width="10.85546875" style="985" customWidth="1"/>
    <col min="8199" max="8199" width="10.28515625" style="985" customWidth="1"/>
    <col min="8200" max="8200" width="11.85546875" style="985" customWidth="1"/>
    <col min="8201" max="8201" width="11" style="985" customWidth="1"/>
    <col min="8202" max="8202" width="12.28515625" style="985" customWidth="1"/>
    <col min="8203" max="8203" width="12.7109375" style="985" customWidth="1"/>
    <col min="8204" max="8204" width="10.85546875" style="985" bestFit="1" customWidth="1"/>
    <col min="8205" max="8205" width="17.140625" style="985" customWidth="1"/>
    <col min="8206" max="8448" width="9.140625" style="985"/>
    <col min="8449" max="8449" width="6.7109375" style="985" customWidth="1"/>
    <col min="8450" max="8450" width="15.28515625" style="985" customWidth="1"/>
    <col min="8451" max="8451" width="13.85546875" style="985" customWidth="1"/>
    <col min="8452" max="8452" width="11.42578125" style="985" customWidth="1"/>
    <col min="8453" max="8453" width="12.42578125" style="985" customWidth="1"/>
    <col min="8454" max="8454" width="10.85546875" style="985" customWidth="1"/>
    <col min="8455" max="8455" width="10.28515625" style="985" customWidth="1"/>
    <col min="8456" max="8456" width="11.85546875" style="985" customWidth="1"/>
    <col min="8457" max="8457" width="11" style="985" customWidth="1"/>
    <col min="8458" max="8458" width="12.28515625" style="985" customWidth="1"/>
    <col min="8459" max="8459" width="12.7109375" style="985" customWidth="1"/>
    <col min="8460" max="8460" width="10.85546875" style="985" bestFit="1" customWidth="1"/>
    <col min="8461" max="8461" width="17.140625" style="985" customWidth="1"/>
    <col min="8462" max="8704" width="9.140625" style="985"/>
    <col min="8705" max="8705" width="6.7109375" style="985" customWidth="1"/>
    <col min="8706" max="8706" width="15.28515625" style="985" customWidth="1"/>
    <col min="8707" max="8707" width="13.85546875" style="985" customWidth="1"/>
    <col min="8708" max="8708" width="11.42578125" style="985" customWidth="1"/>
    <col min="8709" max="8709" width="12.42578125" style="985" customWidth="1"/>
    <col min="8710" max="8710" width="10.85546875" style="985" customWidth="1"/>
    <col min="8711" max="8711" width="10.28515625" style="985" customWidth="1"/>
    <col min="8712" max="8712" width="11.85546875" style="985" customWidth="1"/>
    <col min="8713" max="8713" width="11" style="985" customWidth="1"/>
    <col min="8714" max="8714" width="12.28515625" style="985" customWidth="1"/>
    <col min="8715" max="8715" width="12.7109375" style="985" customWidth="1"/>
    <col min="8716" max="8716" width="10.85546875" style="985" bestFit="1" customWidth="1"/>
    <col min="8717" max="8717" width="17.140625" style="985" customWidth="1"/>
    <col min="8718" max="8960" width="9.140625" style="985"/>
    <col min="8961" max="8961" width="6.7109375" style="985" customWidth="1"/>
    <col min="8962" max="8962" width="15.28515625" style="985" customWidth="1"/>
    <col min="8963" max="8963" width="13.85546875" style="985" customWidth="1"/>
    <col min="8964" max="8964" width="11.42578125" style="985" customWidth="1"/>
    <col min="8965" max="8965" width="12.42578125" style="985" customWidth="1"/>
    <col min="8966" max="8966" width="10.85546875" style="985" customWidth="1"/>
    <col min="8967" max="8967" width="10.28515625" style="985" customWidth="1"/>
    <col min="8968" max="8968" width="11.85546875" style="985" customWidth="1"/>
    <col min="8969" max="8969" width="11" style="985" customWidth="1"/>
    <col min="8970" max="8970" width="12.28515625" style="985" customWidth="1"/>
    <col min="8971" max="8971" width="12.7109375" style="985" customWidth="1"/>
    <col min="8972" max="8972" width="10.85546875" style="985" bestFit="1" customWidth="1"/>
    <col min="8973" max="8973" width="17.140625" style="985" customWidth="1"/>
    <col min="8974" max="9216" width="9.140625" style="985"/>
    <col min="9217" max="9217" width="6.7109375" style="985" customWidth="1"/>
    <col min="9218" max="9218" width="15.28515625" style="985" customWidth="1"/>
    <col min="9219" max="9219" width="13.85546875" style="985" customWidth="1"/>
    <col min="9220" max="9220" width="11.42578125" style="985" customWidth="1"/>
    <col min="9221" max="9221" width="12.42578125" style="985" customWidth="1"/>
    <col min="9222" max="9222" width="10.85546875" style="985" customWidth="1"/>
    <col min="9223" max="9223" width="10.28515625" style="985" customWidth="1"/>
    <col min="9224" max="9224" width="11.85546875" style="985" customWidth="1"/>
    <col min="9225" max="9225" width="11" style="985" customWidth="1"/>
    <col min="9226" max="9226" width="12.28515625" style="985" customWidth="1"/>
    <col min="9227" max="9227" width="12.7109375" style="985" customWidth="1"/>
    <col min="9228" max="9228" width="10.85546875" style="985" bestFit="1" customWidth="1"/>
    <col min="9229" max="9229" width="17.140625" style="985" customWidth="1"/>
    <col min="9230" max="9472" width="9.140625" style="985"/>
    <col min="9473" max="9473" width="6.7109375" style="985" customWidth="1"/>
    <col min="9474" max="9474" width="15.28515625" style="985" customWidth="1"/>
    <col min="9475" max="9475" width="13.85546875" style="985" customWidth="1"/>
    <col min="9476" max="9476" width="11.42578125" style="985" customWidth="1"/>
    <col min="9477" max="9477" width="12.42578125" style="985" customWidth="1"/>
    <col min="9478" max="9478" width="10.85546875" style="985" customWidth="1"/>
    <col min="9479" max="9479" width="10.28515625" style="985" customWidth="1"/>
    <col min="9480" max="9480" width="11.85546875" style="985" customWidth="1"/>
    <col min="9481" max="9481" width="11" style="985" customWidth="1"/>
    <col min="9482" max="9482" width="12.28515625" style="985" customWidth="1"/>
    <col min="9483" max="9483" width="12.7109375" style="985" customWidth="1"/>
    <col min="9484" max="9484" width="10.85546875" style="985" bestFit="1" customWidth="1"/>
    <col min="9485" max="9485" width="17.140625" style="985" customWidth="1"/>
    <col min="9486" max="9728" width="9.140625" style="985"/>
    <col min="9729" max="9729" width="6.7109375" style="985" customWidth="1"/>
    <col min="9730" max="9730" width="15.28515625" style="985" customWidth="1"/>
    <col min="9731" max="9731" width="13.85546875" style="985" customWidth="1"/>
    <col min="9732" max="9732" width="11.42578125" style="985" customWidth="1"/>
    <col min="9733" max="9733" width="12.42578125" style="985" customWidth="1"/>
    <col min="9734" max="9734" width="10.85546875" style="985" customWidth="1"/>
    <col min="9735" max="9735" width="10.28515625" style="985" customWidth="1"/>
    <col min="9736" max="9736" width="11.85546875" style="985" customWidth="1"/>
    <col min="9737" max="9737" width="11" style="985" customWidth="1"/>
    <col min="9738" max="9738" width="12.28515625" style="985" customWidth="1"/>
    <col min="9739" max="9739" width="12.7109375" style="985" customWidth="1"/>
    <col min="9740" max="9740" width="10.85546875" style="985" bestFit="1" customWidth="1"/>
    <col min="9741" max="9741" width="17.140625" style="985" customWidth="1"/>
    <col min="9742" max="9984" width="9.140625" style="985"/>
    <col min="9985" max="9985" width="6.7109375" style="985" customWidth="1"/>
    <col min="9986" max="9986" width="15.28515625" style="985" customWidth="1"/>
    <col min="9987" max="9987" width="13.85546875" style="985" customWidth="1"/>
    <col min="9988" max="9988" width="11.42578125" style="985" customWidth="1"/>
    <col min="9989" max="9989" width="12.42578125" style="985" customWidth="1"/>
    <col min="9990" max="9990" width="10.85546875" style="985" customWidth="1"/>
    <col min="9991" max="9991" width="10.28515625" style="985" customWidth="1"/>
    <col min="9992" max="9992" width="11.85546875" style="985" customWidth="1"/>
    <col min="9993" max="9993" width="11" style="985" customWidth="1"/>
    <col min="9994" max="9994" width="12.28515625" style="985" customWidth="1"/>
    <col min="9995" max="9995" width="12.7109375" style="985" customWidth="1"/>
    <col min="9996" max="9996" width="10.85546875" style="985" bestFit="1" customWidth="1"/>
    <col min="9997" max="9997" width="17.140625" style="985" customWidth="1"/>
    <col min="9998" max="10240" width="9.140625" style="985"/>
    <col min="10241" max="10241" width="6.7109375" style="985" customWidth="1"/>
    <col min="10242" max="10242" width="15.28515625" style="985" customWidth="1"/>
    <col min="10243" max="10243" width="13.85546875" style="985" customWidth="1"/>
    <col min="10244" max="10244" width="11.42578125" style="985" customWidth="1"/>
    <col min="10245" max="10245" width="12.42578125" style="985" customWidth="1"/>
    <col min="10246" max="10246" width="10.85546875" style="985" customWidth="1"/>
    <col min="10247" max="10247" width="10.28515625" style="985" customWidth="1"/>
    <col min="10248" max="10248" width="11.85546875" style="985" customWidth="1"/>
    <col min="10249" max="10249" width="11" style="985" customWidth="1"/>
    <col min="10250" max="10250" width="12.28515625" style="985" customWidth="1"/>
    <col min="10251" max="10251" width="12.7109375" style="985" customWidth="1"/>
    <col min="10252" max="10252" width="10.85546875" style="985" bestFit="1" customWidth="1"/>
    <col min="10253" max="10253" width="17.140625" style="985" customWidth="1"/>
    <col min="10254" max="10496" width="9.140625" style="985"/>
    <col min="10497" max="10497" width="6.7109375" style="985" customWidth="1"/>
    <col min="10498" max="10498" width="15.28515625" style="985" customWidth="1"/>
    <col min="10499" max="10499" width="13.85546875" style="985" customWidth="1"/>
    <col min="10500" max="10500" width="11.42578125" style="985" customWidth="1"/>
    <col min="10501" max="10501" width="12.42578125" style="985" customWidth="1"/>
    <col min="10502" max="10502" width="10.85546875" style="985" customWidth="1"/>
    <col min="10503" max="10503" width="10.28515625" style="985" customWidth="1"/>
    <col min="10504" max="10504" width="11.85546875" style="985" customWidth="1"/>
    <col min="10505" max="10505" width="11" style="985" customWidth="1"/>
    <col min="10506" max="10506" width="12.28515625" style="985" customWidth="1"/>
    <col min="10507" max="10507" width="12.7109375" style="985" customWidth="1"/>
    <col min="10508" max="10508" width="10.85546875" style="985" bestFit="1" customWidth="1"/>
    <col min="10509" max="10509" width="17.140625" style="985" customWidth="1"/>
    <col min="10510" max="10752" width="9.140625" style="985"/>
    <col min="10753" max="10753" width="6.7109375" style="985" customWidth="1"/>
    <col min="10754" max="10754" width="15.28515625" style="985" customWidth="1"/>
    <col min="10755" max="10755" width="13.85546875" style="985" customWidth="1"/>
    <col min="10756" max="10756" width="11.42578125" style="985" customWidth="1"/>
    <col min="10757" max="10757" width="12.42578125" style="985" customWidth="1"/>
    <col min="10758" max="10758" width="10.85546875" style="985" customWidth="1"/>
    <col min="10759" max="10759" width="10.28515625" style="985" customWidth="1"/>
    <col min="10760" max="10760" width="11.85546875" style="985" customWidth="1"/>
    <col min="10761" max="10761" width="11" style="985" customWidth="1"/>
    <col min="10762" max="10762" width="12.28515625" style="985" customWidth="1"/>
    <col min="10763" max="10763" width="12.7109375" style="985" customWidth="1"/>
    <col min="10764" max="10764" width="10.85546875" style="985" bestFit="1" customWidth="1"/>
    <col min="10765" max="10765" width="17.140625" style="985" customWidth="1"/>
    <col min="10766" max="11008" width="9.140625" style="985"/>
    <col min="11009" max="11009" width="6.7109375" style="985" customWidth="1"/>
    <col min="11010" max="11010" width="15.28515625" style="985" customWidth="1"/>
    <col min="11011" max="11011" width="13.85546875" style="985" customWidth="1"/>
    <col min="11012" max="11012" width="11.42578125" style="985" customWidth="1"/>
    <col min="11013" max="11013" width="12.42578125" style="985" customWidth="1"/>
    <col min="11014" max="11014" width="10.85546875" style="985" customWidth="1"/>
    <col min="11015" max="11015" width="10.28515625" style="985" customWidth="1"/>
    <col min="11016" max="11016" width="11.85546875" style="985" customWidth="1"/>
    <col min="11017" max="11017" width="11" style="985" customWidth="1"/>
    <col min="11018" max="11018" width="12.28515625" style="985" customWidth="1"/>
    <col min="11019" max="11019" width="12.7109375" style="985" customWidth="1"/>
    <col min="11020" max="11020" width="10.85546875" style="985" bestFit="1" customWidth="1"/>
    <col min="11021" max="11021" width="17.140625" style="985" customWidth="1"/>
    <col min="11022" max="11264" width="9.140625" style="985"/>
    <col min="11265" max="11265" width="6.7109375" style="985" customWidth="1"/>
    <col min="11266" max="11266" width="15.28515625" style="985" customWidth="1"/>
    <col min="11267" max="11267" width="13.85546875" style="985" customWidth="1"/>
    <col min="11268" max="11268" width="11.42578125" style="985" customWidth="1"/>
    <col min="11269" max="11269" width="12.42578125" style="985" customWidth="1"/>
    <col min="11270" max="11270" width="10.85546875" style="985" customWidth="1"/>
    <col min="11271" max="11271" width="10.28515625" style="985" customWidth="1"/>
    <col min="11272" max="11272" width="11.85546875" style="985" customWidth="1"/>
    <col min="11273" max="11273" width="11" style="985" customWidth="1"/>
    <col min="11274" max="11274" width="12.28515625" style="985" customWidth="1"/>
    <col min="11275" max="11275" width="12.7109375" style="985" customWidth="1"/>
    <col min="11276" max="11276" width="10.85546875" style="985" bestFit="1" customWidth="1"/>
    <col min="11277" max="11277" width="17.140625" style="985" customWidth="1"/>
    <col min="11278" max="11520" width="9.140625" style="985"/>
    <col min="11521" max="11521" width="6.7109375" style="985" customWidth="1"/>
    <col min="11522" max="11522" width="15.28515625" style="985" customWidth="1"/>
    <col min="11523" max="11523" width="13.85546875" style="985" customWidth="1"/>
    <col min="11524" max="11524" width="11.42578125" style="985" customWidth="1"/>
    <col min="11525" max="11525" width="12.42578125" style="985" customWidth="1"/>
    <col min="11526" max="11526" width="10.85546875" style="985" customWidth="1"/>
    <col min="11527" max="11527" width="10.28515625" style="985" customWidth="1"/>
    <col min="11528" max="11528" width="11.85546875" style="985" customWidth="1"/>
    <col min="11529" max="11529" width="11" style="985" customWidth="1"/>
    <col min="11530" max="11530" width="12.28515625" style="985" customWidth="1"/>
    <col min="11531" max="11531" width="12.7109375" style="985" customWidth="1"/>
    <col min="11532" max="11532" width="10.85546875" style="985" bestFit="1" customWidth="1"/>
    <col min="11533" max="11533" width="17.140625" style="985" customWidth="1"/>
    <col min="11534" max="11776" width="9.140625" style="985"/>
    <col min="11777" max="11777" width="6.7109375" style="985" customWidth="1"/>
    <col min="11778" max="11778" width="15.28515625" style="985" customWidth="1"/>
    <col min="11779" max="11779" width="13.85546875" style="985" customWidth="1"/>
    <col min="11780" max="11780" width="11.42578125" style="985" customWidth="1"/>
    <col min="11781" max="11781" width="12.42578125" style="985" customWidth="1"/>
    <col min="11782" max="11782" width="10.85546875" style="985" customWidth="1"/>
    <col min="11783" max="11783" width="10.28515625" style="985" customWidth="1"/>
    <col min="11784" max="11784" width="11.85546875" style="985" customWidth="1"/>
    <col min="11785" max="11785" width="11" style="985" customWidth="1"/>
    <col min="11786" max="11786" width="12.28515625" style="985" customWidth="1"/>
    <col min="11787" max="11787" width="12.7109375" style="985" customWidth="1"/>
    <col min="11788" max="11788" width="10.85546875" style="985" bestFit="1" customWidth="1"/>
    <col min="11789" max="11789" width="17.140625" style="985" customWidth="1"/>
    <col min="11790" max="12032" width="9.140625" style="985"/>
    <col min="12033" max="12033" width="6.7109375" style="985" customWidth="1"/>
    <col min="12034" max="12034" width="15.28515625" style="985" customWidth="1"/>
    <col min="12035" max="12035" width="13.85546875" style="985" customWidth="1"/>
    <col min="12036" max="12036" width="11.42578125" style="985" customWidth="1"/>
    <col min="12037" max="12037" width="12.42578125" style="985" customWidth="1"/>
    <col min="12038" max="12038" width="10.85546875" style="985" customWidth="1"/>
    <col min="12039" max="12039" width="10.28515625" style="985" customWidth="1"/>
    <col min="12040" max="12040" width="11.85546875" style="985" customWidth="1"/>
    <col min="12041" max="12041" width="11" style="985" customWidth="1"/>
    <col min="12042" max="12042" width="12.28515625" style="985" customWidth="1"/>
    <col min="12043" max="12043" width="12.7109375" style="985" customWidth="1"/>
    <col min="12044" max="12044" width="10.85546875" style="985" bestFit="1" customWidth="1"/>
    <col min="12045" max="12045" width="17.140625" style="985" customWidth="1"/>
    <col min="12046" max="12288" width="9.140625" style="985"/>
    <col min="12289" max="12289" width="6.7109375" style="985" customWidth="1"/>
    <col min="12290" max="12290" width="15.28515625" style="985" customWidth="1"/>
    <col min="12291" max="12291" width="13.85546875" style="985" customWidth="1"/>
    <col min="12292" max="12292" width="11.42578125" style="985" customWidth="1"/>
    <col min="12293" max="12293" width="12.42578125" style="985" customWidth="1"/>
    <col min="12294" max="12294" width="10.85546875" style="985" customWidth="1"/>
    <col min="12295" max="12295" width="10.28515625" style="985" customWidth="1"/>
    <col min="12296" max="12296" width="11.85546875" style="985" customWidth="1"/>
    <col min="12297" max="12297" width="11" style="985" customWidth="1"/>
    <col min="12298" max="12298" width="12.28515625" style="985" customWidth="1"/>
    <col min="12299" max="12299" width="12.7109375" style="985" customWidth="1"/>
    <col min="12300" max="12300" width="10.85546875" style="985" bestFit="1" customWidth="1"/>
    <col min="12301" max="12301" width="17.140625" style="985" customWidth="1"/>
    <col min="12302" max="12544" width="9.140625" style="985"/>
    <col min="12545" max="12545" width="6.7109375" style="985" customWidth="1"/>
    <col min="12546" max="12546" width="15.28515625" style="985" customWidth="1"/>
    <col min="12547" max="12547" width="13.85546875" style="985" customWidth="1"/>
    <col min="12548" max="12548" width="11.42578125" style="985" customWidth="1"/>
    <col min="12549" max="12549" width="12.42578125" style="985" customWidth="1"/>
    <col min="12550" max="12550" width="10.85546875" style="985" customWidth="1"/>
    <col min="12551" max="12551" width="10.28515625" style="985" customWidth="1"/>
    <col min="12552" max="12552" width="11.85546875" style="985" customWidth="1"/>
    <col min="12553" max="12553" width="11" style="985" customWidth="1"/>
    <col min="12554" max="12554" width="12.28515625" style="985" customWidth="1"/>
    <col min="12555" max="12555" width="12.7109375" style="985" customWidth="1"/>
    <col min="12556" max="12556" width="10.85546875" style="985" bestFit="1" customWidth="1"/>
    <col min="12557" max="12557" width="17.140625" style="985" customWidth="1"/>
    <col min="12558" max="12800" width="9.140625" style="985"/>
    <col min="12801" max="12801" width="6.7109375" style="985" customWidth="1"/>
    <col min="12802" max="12802" width="15.28515625" style="985" customWidth="1"/>
    <col min="12803" max="12803" width="13.85546875" style="985" customWidth="1"/>
    <col min="12804" max="12804" width="11.42578125" style="985" customWidth="1"/>
    <col min="12805" max="12805" width="12.42578125" style="985" customWidth="1"/>
    <col min="12806" max="12806" width="10.85546875" style="985" customWidth="1"/>
    <col min="12807" max="12807" width="10.28515625" style="985" customWidth="1"/>
    <col min="12808" max="12808" width="11.85546875" style="985" customWidth="1"/>
    <col min="12809" max="12809" width="11" style="985" customWidth="1"/>
    <col min="12810" max="12810" width="12.28515625" style="985" customWidth="1"/>
    <col min="12811" max="12811" width="12.7109375" style="985" customWidth="1"/>
    <col min="12812" max="12812" width="10.85546875" style="985" bestFit="1" customWidth="1"/>
    <col min="12813" max="12813" width="17.140625" style="985" customWidth="1"/>
    <col min="12814" max="13056" width="9.140625" style="985"/>
    <col min="13057" max="13057" width="6.7109375" style="985" customWidth="1"/>
    <col min="13058" max="13058" width="15.28515625" style="985" customWidth="1"/>
    <col min="13059" max="13059" width="13.85546875" style="985" customWidth="1"/>
    <col min="13060" max="13060" width="11.42578125" style="985" customWidth="1"/>
    <col min="13061" max="13061" width="12.42578125" style="985" customWidth="1"/>
    <col min="13062" max="13062" width="10.85546875" style="985" customWidth="1"/>
    <col min="13063" max="13063" width="10.28515625" style="985" customWidth="1"/>
    <col min="13064" max="13064" width="11.85546875" style="985" customWidth="1"/>
    <col min="13065" max="13065" width="11" style="985" customWidth="1"/>
    <col min="13066" max="13066" width="12.28515625" style="985" customWidth="1"/>
    <col min="13067" max="13067" width="12.7109375" style="985" customWidth="1"/>
    <col min="13068" max="13068" width="10.85546875" style="985" bestFit="1" customWidth="1"/>
    <col min="13069" max="13069" width="17.140625" style="985" customWidth="1"/>
    <col min="13070" max="13312" width="9.140625" style="985"/>
    <col min="13313" max="13313" width="6.7109375" style="985" customWidth="1"/>
    <col min="13314" max="13314" width="15.28515625" style="985" customWidth="1"/>
    <col min="13315" max="13315" width="13.85546875" style="985" customWidth="1"/>
    <col min="13316" max="13316" width="11.42578125" style="985" customWidth="1"/>
    <col min="13317" max="13317" width="12.42578125" style="985" customWidth="1"/>
    <col min="13318" max="13318" width="10.85546875" style="985" customWidth="1"/>
    <col min="13319" max="13319" width="10.28515625" style="985" customWidth="1"/>
    <col min="13320" max="13320" width="11.85546875" style="985" customWidth="1"/>
    <col min="13321" max="13321" width="11" style="985" customWidth="1"/>
    <col min="13322" max="13322" width="12.28515625" style="985" customWidth="1"/>
    <col min="13323" max="13323" width="12.7109375" style="985" customWidth="1"/>
    <col min="13324" max="13324" width="10.85546875" style="985" bestFit="1" customWidth="1"/>
    <col min="13325" max="13325" width="17.140625" style="985" customWidth="1"/>
    <col min="13326" max="13568" width="9.140625" style="985"/>
    <col min="13569" max="13569" width="6.7109375" style="985" customWidth="1"/>
    <col min="13570" max="13570" width="15.28515625" style="985" customWidth="1"/>
    <col min="13571" max="13571" width="13.85546875" style="985" customWidth="1"/>
    <col min="13572" max="13572" width="11.42578125" style="985" customWidth="1"/>
    <col min="13573" max="13573" width="12.42578125" style="985" customWidth="1"/>
    <col min="13574" max="13574" width="10.85546875" style="985" customWidth="1"/>
    <col min="13575" max="13575" width="10.28515625" style="985" customWidth="1"/>
    <col min="13576" max="13576" width="11.85546875" style="985" customWidth="1"/>
    <col min="13577" max="13577" width="11" style="985" customWidth="1"/>
    <col min="13578" max="13578" width="12.28515625" style="985" customWidth="1"/>
    <col min="13579" max="13579" width="12.7109375" style="985" customWidth="1"/>
    <col min="13580" max="13580" width="10.85546875" style="985" bestFit="1" customWidth="1"/>
    <col min="13581" max="13581" width="17.140625" style="985" customWidth="1"/>
    <col min="13582" max="13824" width="9.140625" style="985"/>
    <col min="13825" max="13825" width="6.7109375" style="985" customWidth="1"/>
    <col min="13826" max="13826" width="15.28515625" style="985" customWidth="1"/>
    <col min="13827" max="13827" width="13.85546875" style="985" customWidth="1"/>
    <col min="13828" max="13828" width="11.42578125" style="985" customWidth="1"/>
    <col min="13829" max="13829" width="12.42578125" style="985" customWidth="1"/>
    <col min="13830" max="13830" width="10.85546875" style="985" customWidth="1"/>
    <col min="13831" max="13831" width="10.28515625" style="985" customWidth="1"/>
    <col min="13832" max="13832" width="11.85546875" style="985" customWidth="1"/>
    <col min="13833" max="13833" width="11" style="985" customWidth="1"/>
    <col min="13834" max="13834" width="12.28515625" style="985" customWidth="1"/>
    <col min="13835" max="13835" width="12.7109375" style="985" customWidth="1"/>
    <col min="13836" max="13836" width="10.85546875" style="985" bestFit="1" customWidth="1"/>
    <col min="13837" max="13837" width="17.140625" style="985" customWidth="1"/>
    <col min="13838" max="14080" width="9.140625" style="985"/>
    <col min="14081" max="14081" width="6.7109375" style="985" customWidth="1"/>
    <col min="14082" max="14082" width="15.28515625" style="985" customWidth="1"/>
    <col min="14083" max="14083" width="13.85546875" style="985" customWidth="1"/>
    <col min="14084" max="14084" width="11.42578125" style="985" customWidth="1"/>
    <col min="14085" max="14085" width="12.42578125" style="985" customWidth="1"/>
    <col min="14086" max="14086" width="10.85546875" style="985" customWidth="1"/>
    <col min="14087" max="14087" width="10.28515625" style="985" customWidth="1"/>
    <col min="14088" max="14088" width="11.85546875" style="985" customWidth="1"/>
    <col min="14089" max="14089" width="11" style="985" customWidth="1"/>
    <col min="14090" max="14090" width="12.28515625" style="985" customWidth="1"/>
    <col min="14091" max="14091" width="12.7109375" style="985" customWidth="1"/>
    <col min="14092" max="14092" width="10.85546875" style="985" bestFit="1" customWidth="1"/>
    <col min="14093" max="14093" width="17.140625" style="985" customWidth="1"/>
    <col min="14094" max="14336" width="9.140625" style="985"/>
    <col min="14337" max="14337" width="6.7109375" style="985" customWidth="1"/>
    <col min="14338" max="14338" width="15.28515625" style="985" customWidth="1"/>
    <col min="14339" max="14339" width="13.85546875" style="985" customWidth="1"/>
    <col min="14340" max="14340" width="11.42578125" style="985" customWidth="1"/>
    <col min="14341" max="14341" width="12.42578125" style="985" customWidth="1"/>
    <col min="14342" max="14342" width="10.85546875" style="985" customWidth="1"/>
    <col min="14343" max="14343" width="10.28515625" style="985" customWidth="1"/>
    <col min="14344" max="14344" width="11.85546875" style="985" customWidth="1"/>
    <col min="14345" max="14345" width="11" style="985" customWidth="1"/>
    <col min="14346" max="14346" width="12.28515625" style="985" customWidth="1"/>
    <col min="14347" max="14347" width="12.7109375" style="985" customWidth="1"/>
    <col min="14348" max="14348" width="10.85546875" style="985" bestFit="1" customWidth="1"/>
    <col min="14349" max="14349" width="17.140625" style="985" customWidth="1"/>
    <col min="14350" max="14592" width="9.140625" style="985"/>
    <col min="14593" max="14593" width="6.7109375" style="985" customWidth="1"/>
    <col min="14594" max="14594" width="15.28515625" style="985" customWidth="1"/>
    <col min="14595" max="14595" width="13.85546875" style="985" customWidth="1"/>
    <col min="14596" max="14596" width="11.42578125" style="985" customWidth="1"/>
    <col min="14597" max="14597" width="12.42578125" style="985" customWidth="1"/>
    <col min="14598" max="14598" width="10.85546875" style="985" customWidth="1"/>
    <col min="14599" max="14599" width="10.28515625" style="985" customWidth="1"/>
    <col min="14600" max="14600" width="11.85546875" style="985" customWidth="1"/>
    <col min="14601" max="14601" width="11" style="985" customWidth="1"/>
    <col min="14602" max="14602" width="12.28515625" style="985" customWidth="1"/>
    <col min="14603" max="14603" width="12.7109375" style="985" customWidth="1"/>
    <col min="14604" max="14604" width="10.85546875" style="985" bestFit="1" customWidth="1"/>
    <col min="14605" max="14605" width="17.140625" style="985" customWidth="1"/>
    <col min="14606" max="14848" width="9.140625" style="985"/>
    <col min="14849" max="14849" width="6.7109375" style="985" customWidth="1"/>
    <col min="14850" max="14850" width="15.28515625" style="985" customWidth="1"/>
    <col min="14851" max="14851" width="13.85546875" style="985" customWidth="1"/>
    <col min="14852" max="14852" width="11.42578125" style="985" customWidth="1"/>
    <col min="14853" max="14853" width="12.42578125" style="985" customWidth="1"/>
    <col min="14854" max="14854" width="10.85546875" style="985" customWidth="1"/>
    <col min="14855" max="14855" width="10.28515625" style="985" customWidth="1"/>
    <col min="14856" max="14856" width="11.85546875" style="985" customWidth="1"/>
    <col min="14857" max="14857" width="11" style="985" customWidth="1"/>
    <col min="14858" max="14858" width="12.28515625" style="985" customWidth="1"/>
    <col min="14859" max="14859" width="12.7109375" style="985" customWidth="1"/>
    <col min="14860" max="14860" width="10.85546875" style="985" bestFit="1" customWidth="1"/>
    <col min="14861" max="14861" width="17.140625" style="985" customWidth="1"/>
    <col min="14862" max="15104" width="9.140625" style="985"/>
    <col min="15105" max="15105" width="6.7109375" style="985" customWidth="1"/>
    <col min="15106" max="15106" width="15.28515625" style="985" customWidth="1"/>
    <col min="15107" max="15107" width="13.85546875" style="985" customWidth="1"/>
    <col min="15108" max="15108" width="11.42578125" style="985" customWidth="1"/>
    <col min="15109" max="15109" width="12.42578125" style="985" customWidth="1"/>
    <col min="15110" max="15110" width="10.85546875" style="985" customWidth="1"/>
    <col min="15111" max="15111" width="10.28515625" style="985" customWidth="1"/>
    <col min="15112" max="15112" width="11.85546875" style="985" customWidth="1"/>
    <col min="15113" max="15113" width="11" style="985" customWidth="1"/>
    <col min="15114" max="15114" width="12.28515625" style="985" customWidth="1"/>
    <col min="15115" max="15115" width="12.7109375" style="985" customWidth="1"/>
    <col min="15116" max="15116" width="10.85546875" style="985" bestFit="1" customWidth="1"/>
    <col min="15117" max="15117" width="17.140625" style="985" customWidth="1"/>
    <col min="15118" max="15360" width="9.140625" style="985"/>
    <col min="15361" max="15361" width="6.7109375" style="985" customWidth="1"/>
    <col min="15362" max="15362" width="15.28515625" style="985" customWidth="1"/>
    <col min="15363" max="15363" width="13.85546875" style="985" customWidth="1"/>
    <col min="15364" max="15364" width="11.42578125" style="985" customWidth="1"/>
    <col min="15365" max="15365" width="12.42578125" style="985" customWidth="1"/>
    <col min="15366" max="15366" width="10.85546875" style="985" customWidth="1"/>
    <col min="15367" max="15367" width="10.28515625" style="985" customWidth="1"/>
    <col min="15368" max="15368" width="11.85546875" style="985" customWidth="1"/>
    <col min="15369" max="15369" width="11" style="985" customWidth="1"/>
    <col min="15370" max="15370" width="12.28515625" style="985" customWidth="1"/>
    <col min="15371" max="15371" width="12.7109375" style="985" customWidth="1"/>
    <col min="15372" max="15372" width="10.85546875" style="985" bestFit="1" customWidth="1"/>
    <col min="15373" max="15373" width="17.140625" style="985" customWidth="1"/>
    <col min="15374" max="15616" width="9.140625" style="985"/>
    <col min="15617" max="15617" width="6.7109375" style="985" customWidth="1"/>
    <col min="15618" max="15618" width="15.28515625" style="985" customWidth="1"/>
    <col min="15619" max="15619" width="13.85546875" style="985" customWidth="1"/>
    <col min="15620" max="15620" width="11.42578125" style="985" customWidth="1"/>
    <col min="15621" max="15621" width="12.42578125" style="985" customWidth="1"/>
    <col min="15622" max="15622" width="10.85546875" style="985" customWidth="1"/>
    <col min="15623" max="15623" width="10.28515625" style="985" customWidth="1"/>
    <col min="15624" max="15624" width="11.85546875" style="985" customWidth="1"/>
    <col min="15625" max="15625" width="11" style="985" customWidth="1"/>
    <col min="15626" max="15626" width="12.28515625" style="985" customWidth="1"/>
    <col min="15627" max="15627" width="12.7109375" style="985" customWidth="1"/>
    <col min="15628" max="15628" width="10.85546875" style="985" bestFit="1" customWidth="1"/>
    <col min="15629" max="15629" width="17.140625" style="985" customWidth="1"/>
    <col min="15630" max="15872" width="9.140625" style="985"/>
    <col min="15873" max="15873" width="6.7109375" style="985" customWidth="1"/>
    <col min="15874" max="15874" width="15.28515625" style="985" customWidth="1"/>
    <col min="15875" max="15875" width="13.85546875" style="985" customWidth="1"/>
    <col min="15876" max="15876" width="11.42578125" style="985" customWidth="1"/>
    <col min="15877" max="15877" width="12.42578125" style="985" customWidth="1"/>
    <col min="15878" max="15878" width="10.85546875" style="985" customWidth="1"/>
    <col min="15879" max="15879" width="10.28515625" style="985" customWidth="1"/>
    <col min="15880" max="15880" width="11.85546875" style="985" customWidth="1"/>
    <col min="15881" max="15881" width="11" style="985" customWidth="1"/>
    <col min="15882" max="15882" width="12.28515625" style="985" customWidth="1"/>
    <col min="15883" max="15883" width="12.7109375" style="985" customWidth="1"/>
    <col min="15884" max="15884" width="10.85546875" style="985" bestFit="1" customWidth="1"/>
    <col min="15885" max="15885" width="17.140625" style="985" customWidth="1"/>
    <col min="15886" max="16128" width="9.140625" style="985"/>
    <col min="16129" max="16129" width="6.7109375" style="985" customWidth="1"/>
    <col min="16130" max="16130" width="15.28515625" style="985" customWidth="1"/>
    <col min="16131" max="16131" width="13.85546875" style="985" customWidth="1"/>
    <col min="16132" max="16132" width="11.42578125" style="985" customWidth="1"/>
    <col min="16133" max="16133" width="12.42578125" style="985" customWidth="1"/>
    <col min="16134" max="16134" width="10.85546875" style="985" customWidth="1"/>
    <col min="16135" max="16135" width="10.28515625" style="985" customWidth="1"/>
    <col min="16136" max="16136" width="11.85546875" style="985" customWidth="1"/>
    <col min="16137" max="16137" width="11" style="985" customWidth="1"/>
    <col min="16138" max="16138" width="12.28515625" style="985" customWidth="1"/>
    <col min="16139" max="16139" width="12.7109375" style="985" customWidth="1"/>
    <col min="16140" max="16140" width="10.85546875" style="985" bestFit="1" customWidth="1"/>
    <col min="16141" max="16141" width="17.140625" style="985" customWidth="1"/>
    <col min="16142" max="16384" width="9.140625" style="985"/>
  </cols>
  <sheetData>
    <row r="1" spans="1:13" ht="34.5" customHeight="1">
      <c r="A1" s="984" t="s">
        <v>1563</v>
      </c>
      <c r="B1" s="984"/>
      <c r="C1" s="984"/>
      <c r="D1" s="984"/>
      <c r="E1" s="984"/>
      <c r="F1" s="984"/>
      <c r="G1" s="984"/>
      <c r="H1" s="984"/>
      <c r="I1" s="984"/>
      <c r="J1" s="984"/>
    </row>
    <row r="2" spans="1:13" ht="20.25" customHeight="1" thickBot="1">
      <c r="A2" s="986"/>
      <c r="B2" s="986"/>
      <c r="C2" s="986"/>
      <c r="D2" s="986"/>
      <c r="E2" s="986"/>
      <c r="F2" s="986"/>
      <c r="G2" s="986"/>
      <c r="I2" s="1021"/>
      <c r="J2" s="1022" t="s">
        <v>1540</v>
      </c>
    </row>
    <row r="3" spans="1:13" ht="76.5" customHeight="1" thickBot="1">
      <c r="A3" s="988" t="s">
        <v>1541</v>
      </c>
      <c r="B3" s="988" t="s">
        <v>32</v>
      </c>
      <c r="C3" s="1023" t="s">
        <v>1564</v>
      </c>
      <c r="D3" s="1023" t="s">
        <v>1565</v>
      </c>
      <c r="E3" s="1023" t="s">
        <v>1566</v>
      </c>
      <c r="F3" s="1023" t="s">
        <v>1567</v>
      </c>
      <c r="G3" s="1023" t="s">
        <v>1568</v>
      </c>
      <c r="H3" s="1023" t="s">
        <v>1569</v>
      </c>
      <c r="I3" s="1023" t="s">
        <v>89</v>
      </c>
      <c r="J3" s="1023" t="s">
        <v>1570</v>
      </c>
    </row>
    <row r="4" spans="1:13" ht="24.95" customHeight="1" thickBot="1">
      <c r="A4" s="990">
        <v>1395</v>
      </c>
      <c r="B4" s="1024">
        <v>854777303</v>
      </c>
      <c r="C4" s="1025">
        <v>651421789</v>
      </c>
      <c r="D4" s="1026">
        <v>26490171</v>
      </c>
      <c r="E4" s="1025">
        <v>23609882</v>
      </c>
      <c r="F4" s="1026">
        <v>9768269</v>
      </c>
      <c r="G4" s="1025">
        <v>52579</v>
      </c>
      <c r="H4" s="1026">
        <v>115752651</v>
      </c>
      <c r="I4" s="1025">
        <v>29443381</v>
      </c>
      <c r="J4" s="1027">
        <v>-1761419</v>
      </c>
      <c r="K4" s="995"/>
      <c r="L4" s="995"/>
      <c r="M4" s="995"/>
    </row>
    <row r="5" spans="1:13" ht="23.25" customHeight="1" thickBot="1">
      <c r="A5" s="990">
        <v>1396</v>
      </c>
      <c r="B5" s="1024">
        <f>SUM(C5:J5)</f>
        <v>967419061</v>
      </c>
      <c r="C5" s="1025">
        <v>713424608</v>
      </c>
      <c r="D5" s="1026">
        <v>31869498</v>
      </c>
      <c r="E5" s="1025">
        <v>24902108</v>
      </c>
      <c r="F5" s="1026">
        <v>11775892</v>
      </c>
      <c r="G5" s="1025">
        <v>121552</v>
      </c>
      <c r="H5" s="1026">
        <v>130220661</v>
      </c>
      <c r="I5" s="1025">
        <v>57175117</v>
      </c>
      <c r="J5" s="1027">
        <v>-2070375</v>
      </c>
      <c r="K5" s="995"/>
      <c r="L5" s="995"/>
      <c r="M5" s="995"/>
    </row>
    <row r="6" spans="1:13" ht="21.75" thickBot="1">
      <c r="A6" s="990">
        <v>1397</v>
      </c>
      <c r="B6" s="1024">
        <f>SUM(C6:J6)</f>
        <v>1491960227</v>
      </c>
      <c r="C6" s="1025">
        <f>616571981+592298334</f>
        <v>1208870315</v>
      </c>
      <c r="D6" s="1026">
        <v>42183575</v>
      </c>
      <c r="E6" s="1025">
        <v>34746440</v>
      </c>
      <c r="F6" s="1026">
        <v>14994811</v>
      </c>
      <c r="G6" s="1025">
        <v>36153</v>
      </c>
      <c r="H6" s="1026">
        <v>155054827</v>
      </c>
      <c r="I6" s="1025">
        <v>38472829</v>
      </c>
      <c r="J6" s="1027">
        <v>-2398723</v>
      </c>
      <c r="K6" s="995"/>
      <c r="L6" s="995"/>
      <c r="M6" s="995"/>
    </row>
    <row r="7" spans="1:13" ht="21.75" thickBot="1">
      <c r="A7" s="990">
        <v>1398</v>
      </c>
      <c r="B7" s="1024">
        <f>SUM(C7:J7)</f>
        <v>1383196533</v>
      </c>
      <c r="C7" s="1025">
        <f>858837371+133181502</f>
        <v>992018873</v>
      </c>
      <c r="D7" s="1026">
        <v>50840863</v>
      </c>
      <c r="E7" s="1025">
        <v>51332130</v>
      </c>
      <c r="F7" s="1026">
        <v>20360620</v>
      </c>
      <c r="G7" s="1025">
        <v>56434</v>
      </c>
      <c r="H7" s="1026">
        <v>205521499</v>
      </c>
      <c r="I7" s="1025">
        <v>66131118</v>
      </c>
      <c r="J7" s="1027">
        <v>-3065004</v>
      </c>
      <c r="K7" s="995"/>
      <c r="L7" s="995"/>
      <c r="M7" s="995"/>
    </row>
    <row r="8" spans="1:13" ht="21.75" thickBot="1">
      <c r="A8" s="990">
        <v>1399</v>
      </c>
      <c r="B8" s="1024">
        <f>SUM(C8:J8)</f>
        <v>2346613041</v>
      </c>
      <c r="C8" s="1025">
        <f>1179933232+502086276</f>
        <v>1682019508</v>
      </c>
      <c r="D8" s="1026">
        <v>72347936</v>
      </c>
      <c r="E8" s="1025">
        <v>58312938</v>
      </c>
      <c r="F8" s="1026">
        <v>29019653</v>
      </c>
      <c r="G8" s="1025">
        <v>8136</v>
      </c>
      <c r="H8" s="1026">
        <v>415682845</v>
      </c>
      <c r="I8" s="1025">
        <v>93026018</v>
      </c>
      <c r="J8" s="1027">
        <v>-3803993</v>
      </c>
      <c r="K8" s="995"/>
      <c r="L8" s="995"/>
      <c r="M8" s="995"/>
    </row>
    <row r="9" spans="1:13" ht="21.75" thickBot="1">
      <c r="A9" s="997">
        <v>1400</v>
      </c>
      <c r="B9" s="1024">
        <f>SUM(C9:J9)</f>
        <v>3309607889</v>
      </c>
      <c r="C9" s="1025">
        <f>1835699219+627121344</f>
        <v>2462820563</v>
      </c>
      <c r="D9" s="1026">
        <v>114878969</v>
      </c>
      <c r="E9" s="1025">
        <v>86047369</v>
      </c>
      <c r="F9" s="1026">
        <v>44902969</v>
      </c>
      <c r="G9" s="1025">
        <v>20680</v>
      </c>
      <c r="H9" s="1026">
        <v>472912532</v>
      </c>
      <c r="I9" s="1025">
        <v>133419972</v>
      </c>
      <c r="J9" s="1027">
        <v>-5395165</v>
      </c>
      <c r="K9" s="995"/>
      <c r="L9" s="995"/>
      <c r="M9" s="995"/>
    </row>
    <row r="10" spans="1:13">
      <c r="L10" s="995"/>
      <c r="M10" s="995"/>
    </row>
    <row r="11" spans="1:13">
      <c r="K11" s="995"/>
      <c r="L11" s="995"/>
      <c r="M11" s="995"/>
    </row>
    <row r="14" spans="1:13">
      <c r="L14" s="995"/>
    </row>
    <row r="16" spans="1:13">
      <c r="L16" s="995"/>
    </row>
    <row r="21" spans="12:12">
      <c r="L21" s="995"/>
    </row>
  </sheetData>
  <mergeCells count="1">
    <mergeCell ref="A1:J1"/>
  </mergeCells>
  <printOptions horizontalCentered="1"/>
  <pageMargins left="0.19685039370078741" right="0.39370078740157483" top="0.98425196850393704" bottom="0.19685039370078741" header="0" footer="0"/>
  <pageSetup paperSize="9" scale="90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D6F2C-A277-43BD-A606-D2F7F05A35E7}">
  <sheetPr>
    <tabColor rgb="FFFFC000"/>
  </sheetPr>
  <dimension ref="A1:I10"/>
  <sheetViews>
    <sheetView rightToLeft="1" view="pageBreakPreview" zoomScaleNormal="100" zoomScaleSheetLayoutView="100" workbookViewId="0">
      <selection sqref="A1:F1"/>
    </sheetView>
  </sheetViews>
  <sheetFormatPr defaultColWidth="9.140625" defaultRowHeight="18.75"/>
  <cols>
    <col min="1" max="1" width="15.140625" style="1028" customWidth="1"/>
    <col min="2" max="2" width="15" style="1028" customWidth="1"/>
    <col min="3" max="3" width="14.85546875" style="1028" bestFit="1" customWidth="1"/>
    <col min="4" max="4" width="13" style="1028" customWidth="1"/>
    <col min="5" max="5" width="16.85546875" style="1028" customWidth="1"/>
    <col min="6" max="6" width="15.7109375" style="1028" customWidth="1"/>
    <col min="7" max="9" width="9.5703125" style="1028" bestFit="1" customWidth="1"/>
    <col min="10" max="256" width="9.140625" style="1028"/>
    <col min="257" max="257" width="15.140625" style="1028" customWidth="1"/>
    <col min="258" max="258" width="15" style="1028" customWidth="1"/>
    <col min="259" max="259" width="14.85546875" style="1028" bestFit="1" customWidth="1"/>
    <col min="260" max="260" width="13" style="1028" customWidth="1"/>
    <col min="261" max="261" width="16.85546875" style="1028" customWidth="1"/>
    <col min="262" max="262" width="15.7109375" style="1028" customWidth="1"/>
    <col min="263" max="265" width="9.5703125" style="1028" bestFit="1" customWidth="1"/>
    <col min="266" max="512" width="9.140625" style="1028"/>
    <col min="513" max="513" width="15.140625" style="1028" customWidth="1"/>
    <col min="514" max="514" width="15" style="1028" customWidth="1"/>
    <col min="515" max="515" width="14.85546875" style="1028" bestFit="1" customWidth="1"/>
    <col min="516" max="516" width="13" style="1028" customWidth="1"/>
    <col min="517" max="517" width="16.85546875" style="1028" customWidth="1"/>
    <col min="518" max="518" width="15.7109375" style="1028" customWidth="1"/>
    <col min="519" max="521" width="9.5703125" style="1028" bestFit="1" customWidth="1"/>
    <col min="522" max="768" width="9.140625" style="1028"/>
    <col min="769" max="769" width="15.140625" style="1028" customWidth="1"/>
    <col min="770" max="770" width="15" style="1028" customWidth="1"/>
    <col min="771" max="771" width="14.85546875" style="1028" bestFit="1" customWidth="1"/>
    <col min="772" max="772" width="13" style="1028" customWidth="1"/>
    <col min="773" max="773" width="16.85546875" style="1028" customWidth="1"/>
    <col min="774" max="774" width="15.7109375" style="1028" customWidth="1"/>
    <col min="775" max="777" width="9.5703125" style="1028" bestFit="1" customWidth="1"/>
    <col min="778" max="1024" width="9.140625" style="1028"/>
    <col min="1025" max="1025" width="15.140625" style="1028" customWidth="1"/>
    <col min="1026" max="1026" width="15" style="1028" customWidth="1"/>
    <col min="1027" max="1027" width="14.85546875" style="1028" bestFit="1" customWidth="1"/>
    <col min="1028" max="1028" width="13" style="1028" customWidth="1"/>
    <col min="1029" max="1029" width="16.85546875" style="1028" customWidth="1"/>
    <col min="1030" max="1030" width="15.7109375" style="1028" customWidth="1"/>
    <col min="1031" max="1033" width="9.5703125" style="1028" bestFit="1" customWidth="1"/>
    <col min="1034" max="1280" width="9.140625" style="1028"/>
    <col min="1281" max="1281" width="15.140625" style="1028" customWidth="1"/>
    <col min="1282" max="1282" width="15" style="1028" customWidth="1"/>
    <col min="1283" max="1283" width="14.85546875" style="1028" bestFit="1" customWidth="1"/>
    <col min="1284" max="1284" width="13" style="1028" customWidth="1"/>
    <col min="1285" max="1285" width="16.85546875" style="1028" customWidth="1"/>
    <col min="1286" max="1286" width="15.7109375" style="1028" customWidth="1"/>
    <col min="1287" max="1289" width="9.5703125" style="1028" bestFit="1" customWidth="1"/>
    <col min="1290" max="1536" width="9.140625" style="1028"/>
    <col min="1537" max="1537" width="15.140625" style="1028" customWidth="1"/>
    <col min="1538" max="1538" width="15" style="1028" customWidth="1"/>
    <col min="1539" max="1539" width="14.85546875" style="1028" bestFit="1" customWidth="1"/>
    <col min="1540" max="1540" width="13" style="1028" customWidth="1"/>
    <col min="1541" max="1541" width="16.85546875" style="1028" customWidth="1"/>
    <col min="1542" max="1542" width="15.7109375" style="1028" customWidth="1"/>
    <col min="1543" max="1545" width="9.5703125" style="1028" bestFit="1" customWidth="1"/>
    <col min="1546" max="1792" width="9.140625" style="1028"/>
    <col min="1793" max="1793" width="15.140625" style="1028" customWidth="1"/>
    <col min="1794" max="1794" width="15" style="1028" customWidth="1"/>
    <col min="1795" max="1795" width="14.85546875" style="1028" bestFit="1" customWidth="1"/>
    <col min="1796" max="1796" width="13" style="1028" customWidth="1"/>
    <col min="1797" max="1797" width="16.85546875" style="1028" customWidth="1"/>
    <col min="1798" max="1798" width="15.7109375" style="1028" customWidth="1"/>
    <col min="1799" max="1801" width="9.5703125" style="1028" bestFit="1" customWidth="1"/>
    <col min="1802" max="2048" width="9.140625" style="1028"/>
    <col min="2049" max="2049" width="15.140625" style="1028" customWidth="1"/>
    <col min="2050" max="2050" width="15" style="1028" customWidth="1"/>
    <col min="2051" max="2051" width="14.85546875" style="1028" bestFit="1" customWidth="1"/>
    <col min="2052" max="2052" width="13" style="1028" customWidth="1"/>
    <col min="2053" max="2053" width="16.85546875" style="1028" customWidth="1"/>
    <col min="2054" max="2054" width="15.7109375" style="1028" customWidth="1"/>
    <col min="2055" max="2057" width="9.5703125" style="1028" bestFit="1" customWidth="1"/>
    <col min="2058" max="2304" width="9.140625" style="1028"/>
    <col min="2305" max="2305" width="15.140625" style="1028" customWidth="1"/>
    <col min="2306" max="2306" width="15" style="1028" customWidth="1"/>
    <col min="2307" max="2307" width="14.85546875" style="1028" bestFit="1" customWidth="1"/>
    <col min="2308" max="2308" width="13" style="1028" customWidth="1"/>
    <col min="2309" max="2309" width="16.85546875" style="1028" customWidth="1"/>
    <col min="2310" max="2310" width="15.7109375" style="1028" customWidth="1"/>
    <col min="2311" max="2313" width="9.5703125" style="1028" bestFit="1" customWidth="1"/>
    <col min="2314" max="2560" width="9.140625" style="1028"/>
    <col min="2561" max="2561" width="15.140625" style="1028" customWidth="1"/>
    <col min="2562" max="2562" width="15" style="1028" customWidth="1"/>
    <col min="2563" max="2563" width="14.85546875" style="1028" bestFit="1" customWidth="1"/>
    <col min="2564" max="2564" width="13" style="1028" customWidth="1"/>
    <col min="2565" max="2565" width="16.85546875" style="1028" customWidth="1"/>
    <col min="2566" max="2566" width="15.7109375" style="1028" customWidth="1"/>
    <col min="2567" max="2569" width="9.5703125" style="1028" bestFit="1" customWidth="1"/>
    <col min="2570" max="2816" width="9.140625" style="1028"/>
    <col min="2817" max="2817" width="15.140625" style="1028" customWidth="1"/>
    <col min="2818" max="2818" width="15" style="1028" customWidth="1"/>
    <col min="2819" max="2819" width="14.85546875" style="1028" bestFit="1" customWidth="1"/>
    <col min="2820" max="2820" width="13" style="1028" customWidth="1"/>
    <col min="2821" max="2821" width="16.85546875" style="1028" customWidth="1"/>
    <col min="2822" max="2822" width="15.7109375" style="1028" customWidth="1"/>
    <col min="2823" max="2825" width="9.5703125" style="1028" bestFit="1" customWidth="1"/>
    <col min="2826" max="3072" width="9.140625" style="1028"/>
    <col min="3073" max="3073" width="15.140625" style="1028" customWidth="1"/>
    <col min="3074" max="3074" width="15" style="1028" customWidth="1"/>
    <col min="3075" max="3075" width="14.85546875" style="1028" bestFit="1" customWidth="1"/>
    <col min="3076" max="3076" width="13" style="1028" customWidth="1"/>
    <col min="3077" max="3077" width="16.85546875" style="1028" customWidth="1"/>
    <col min="3078" max="3078" width="15.7109375" style="1028" customWidth="1"/>
    <col min="3079" max="3081" width="9.5703125" style="1028" bestFit="1" customWidth="1"/>
    <col min="3082" max="3328" width="9.140625" style="1028"/>
    <col min="3329" max="3329" width="15.140625" style="1028" customWidth="1"/>
    <col min="3330" max="3330" width="15" style="1028" customWidth="1"/>
    <col min="3331" max="3331" width="14.85546875" style="1028" bestFit="1" customWidth="1"/>
    <col min="3332" max="3332" width="13" style="1028" customWidth="1"/>
    <col min="3333" max="3333" width="16.85546875" style="1028" customWidth="1"/>
    <col min="3334" max="3334" width="15.7109375" style="1028" customWidth="1"/>
    <col min="3335" max="3337" width="9.5703125" style="1028" bestFit="1" customWidth="1"/>
    <col min="3338" max="3584" width="9.140625" style="1028"/>
    <col min="3585" max="3585" width="15.140625" style="1028" customWidth="1"/>
    <col min="3586" max="3586" width="15" style="1028" customWidth="1"/>
    <col min="3587" max="3587" width="14.85546875" style="1028" bestFit="1" customWidth="1"/>
    <col min="3588" max="3588" width="13" style="1028" customWidth="1"/>
    <col min="3589" max="3589" width="16.85546875" style="1028" customWidth="1"/>
    <col min="3590" max="3590" width="15.7109375" style="1028" customWidth="1"/>
    <col min="3591" max="3593" width="9.5703125" style="1028" bestFit="1" customWidth="1"/>
    <col min="3594" max="3840" width="9.140625" style="1028"/>
    <col min="3841" max="3841" width="15.140625" style="1028" customWidth="1"/>
    <col min="3842" max="3842" width="15" style="1028" customWidth="1"/>
    <col min="3843" max="3843" width="14.85546875" style="1028" bestFit="1" customWidth="1"/>
    <col min="3844" max="3844" width="13" style="1028" customWidth="1"/>
    <col min="3845" max="3845" width="16.85546875" style="1028" customWidth="1"/>
    <col min="3846" max="3846" width="15.7109375" style="1028" customWidth="1"/>
    <col min="3847" max="3849" width="9.5703125" style="1028" bestFit="1" customWidth="1"/>
    <col min="3850" max="4096" width="9.140625" style="1028"/>
    <col min="4097" max="4097" width="15.140625" style="1028" customWidth="1"/>
    <col min="4098" max="4098" width="15" style="1028" customWidth="1"/>
    <col min="4099" max="4099" width="14.85546875" style="1028" bestFit="1" customWidth="1"/>
    <col min="4100" max="4100" width="13" style="1028" customWidth="1"/>
    <col min="4101" max="4101" width="16.85546875" style="1028" customWidth="1"/>
    <col min="4102" max="4102" width="15.7109375" style="1028" customWidth="1"/>
    <col min="4103" max="4105" width="9.5703125" style="1028" bestFit="1" customWidth="1"/>
    <col min="4106" max="4352" width="9.140625" style="1028"/>
    <col min="4353" max="4353" width="15.140625" style="1028" customWidth="1"/>
    <col min="4354" max="4354" width="15" style="1028" customWidth="1"/>
    <col min="4355" max="4355" width="14.85546875" style="1028" bestFit="1" customWidth="1"/>
    <col min="4356" max="4356" width="13" style="1028" customWidth="1"/>
    <col min="4357" max="4357" width="16.85546875" style="1028" customWidth="1"/>
    <col min="4358" max="4358" width="15.7109375" style="1028" customWidth="1"/>
    <col min="4359" max="4361" width="9.5703125" style="1028" bestFit="1" customWidth="1"/>
    <col min="4362" max="4608" width="9.140625" style="1028"/>
    <col min="4609" max="4609" width="15.140625" style="1028" customWidth="1"/>
    <col min="4610" max="4610" width="15" style="1028" customWidth="1"/>
    <col min="4611" max="4611" width="14.85546875" style="1028" bestFit="1" customWidth="1"/>
    <col min="4612" max="4612" width="13" style="1028" customWidth="1"/>
    <col min="4613" max="4613" width="16.85546875" style="1028" customWidth="1"/>
    <col min="4614" max="4614" width="15.7109375" style="1028" customWidth="1"/>
    <col min="4615" max="4617" width="9.5703125" style="1028" bestFit="1" customWidth="1"/>
    <col min="4618" max="4864" width="9.140625" style="1028"/>
    <col min="4865" max="4865" width="15.140625" style="1028" customWidth="1"/>
    <col min="4866" max="4866" width="15" style="1028" customWidth="1"/>
    <col min="4867" max="4867" width="14.85546875" style="1028" bestFit="1" customWidth="1"/>
    <col min="4868" max="4868" width="13" style="1028" customWidth="1"/>
    <col min="4869" max="4869" width="16.85546875" style="1028" customWidth="1"/>
    <col min="4870" max="4870" width="15.7109375" style="1028" customWidth="1"/>
    <col min="4871" max="4873" width="9.5703125" style="1028" bestFit="1" customWidth="1"/>
    <col min="4874" max="5120" width="9.140625" style="1028"/>
    <col min="5121" max="5121" width="15.140625" style="1028" customWidth="1"/>
    <col min="5122" max="5122" width="15" style="1028" customWidth="1"/>
    <col min="5123" max="5123" width="14.85546875" style="1028" bestFit="1" customWidth="1"/>
    <col min="5124" max="5124" width="13" style="1028" customWidth="1"/>
    <col min="5125" max="5125" width="16.85546875" style="1028" customWidth="1"/>
    <col min="5126" max="5126" width="15.7109375" style="1028" customWidth="1"/>
    <col min="5127" max="5129" width="9.5703125" style="1028" bestFit="1" customWidth="1"/>
    <col min="5130" max="5376" width="9.140625" style="1028"/>
    <col min="5377" max="5377" width="15.140625" style="1028" customWidth="1"/>
    <col min="5378" max="5378" width="15" style="1028" customWidth="1"/>
    <col min="5379" max="5379" width="14.85546875" style="1028" bestFit="1" customWidth="1"/>
    <col min="5380" max="5380" width="13" style="1028" customWidth="1"/>
    <col min="5381" max="5381" width="16.85546875" style="1028" customWidth="1"/>
    <col min="5382" max="5382" width="15.7109375" style="1028" customWidth="1"/>
    <col min="5383" max="5385" width="9.5703125" style="1028" bestFit="1" customWidth="1"/>
    <col min="5386" max="5632" width="9.140625" style="1028"/>
    <col min="5633" max="5633" width="15.140625" style="1028" customWidth="1"/>
    <col min="5634" max="5634" width="15" style="1028" customWidth="1"/>
    <col min="5635" max="5635" width="14.85546875" style="1028" bestFit="1" customWidth="1"/>
    <col min="5636" max="5636" width="13" style="1028" customWidth="1"/>
    <col min="5637" max="5637" width="16.85546875" style="1028" customWidth="1"/>
    <col min="5638" max="5638" width="15.7109375" style="1028" customWidth="1"/>
    <col min="5639" max="5641" width="9.5703125" style="1028" bestFit="1" customWidth="1"/>
    <col min="5642" max="5888" width="9.140625" style="1028"/>
    <col min="5889" max="5889" width="15.140625" style="1028" customWidth="1"/>
    <col min="5890" max="5890" width="15" style="1028" customWidth="1"/>
    <col min="5891" max="5891" width="14.85546875" style="1028" bestFit="1" customWidth="1"/>
    <col min="5892" max="5892" width="13" style="1028" customWidth="1"/>
    <col min="5893" max="5893" width="16.85546875" style="1028" customWidth="1"/>
    <col min="5894" max="5894" width="15.7109375" style="1028" customWidth="1"/>
    <col min="5895" max="5897" width="9.5703125" style="1028" bestFit="1" customWidth="1"/>
    <col min="5898" max="6144" width="9.140625" style="1028"/>
    <col min="6145" max="6145" width="15.140625" style="1028" customWidth="1"/>
    <col min="6146" max="6146" width="15" style="1028" customWidth="1"/>
    <col min="6147" max="6147" width="14.85546875" style="1028" bestFit="1" customWidth="1"/>
    <col min="6148" max="6148" width="13" style="1028" customWidth="1"/>
    <col min="6149" max="6149" width="16.85546875" style="1028" customWidth="1"/>
    <col min="6150" max="6150" width="15.7109375" style="1028" customWidth="1"/>
    <col min="6151" max="6153" width="9.5703125" style="1028" bestFit="1" customWidth="1"/>
    <col min="6154" max="6400" width="9.140625" style="1028"/>
    <col min="6401" max="6401" width="15.140625" style="1028" customWidth="1"/>
    <col min="6402" max="6402" width="15" style="1028" customWidth="1"/>
    <col min="6403" max="6403" width="14.85546875" style="1028" bestFit="1" customWidth="1"/>
    <col min="6404" max="6404" width="13" style="1028" customWidth="1"/>
    <col min="6405" max="6405" width="16.85546875" style="1028" customWidth="1"/>
    <col min="6406" max="6406" width="15.7109375" style="1028" customWidth="1"/>
    <col min="6407" max="6409" width="9.5703125" style="1028" bestFit="1" customWidth="1"/>
    <col min="6410" max="6656" width="9.140625" style="1028"/>
    <col min="6657" max="6657" width="15.140625" style="1028" customWidth="1"/>
    <col min="6658" max="6658" width="15" style="1028" customWidth="1"/>
    <col min="6659" max="6659" width="14.85546875" style="1028" bestFit="1" customWidth="1"/>
    <col min="6660" max="6660" width="13" style="1028" customWidth="1"/>
    <col min="6661" max="6661" width="16.85546875" style="1028" customWidth="1"/>
    <col min="6662" max="6662" width="15.7109375" style="1028" customWidth="1"/>
    <col min="6663" max="6665" width="9.5703125" style="1028" bestFit="1" customWidth="1"/>
    <col min="6666" max="6912" width="9.140625" style="1028"/>
    <col min="6913" max="6913" width="15.140625" style="1028" customWidth="1"/>
    <col min="6914" max="6914" width="15" style="1028" customWidth="1"/>
    <col min="6915" max="6915" width="14.85546875" style="1028" bestFit="1" customWidth="1"/>
    <col min="6916" max="6916" width="13" style="1028" customWidth="1"/>
    <col min="6917" max="6917" width="16.85546875" style="1028" customWidth="1"/>
    <col min="6918" max="6918" width="15.7109375" style="1028" customWidth="1"/>
    <col min="6919" max="6921" width="9.5703125" style="1028" bestFit="1" customWidth="1"/>
    <col min="6922" max="7168" width="9.140625" style="1028"/>
    <col min="7169" max="7169" width="15.140625" style="1028" customWidth="1"/>
    <col min="7170" max="7170" width="15" style="1028" customWidth="1"/>
    <col min="7171" max="7171" width="14.85546875" style="1028" bestFit="1" customWidth="1"/>
    <col min="7172" max="7172" width="13" style="1028" customWidth="1"/>
    <col min="7173" max="7173" width="16.85546875" style="1028" customWidth="1"/>
    <col min="7174" max="7174" width="15.7109375" style="1028" customWidth="1"/>
    <col min="7175" max="7177" width="9.5703125" style="1028" bestFit="1" customWidth="1"/>
    <col min="7178" max="7424" width="9.140625" style="1028"/>
    <col min="7425" max="7425" width="15.140625" style="1028" customWidth="1"/>
    <col min="7426" max="7426" width="15" style="1028" customWidth="1"/>
    <col min="7427" max="7427" width="14.85546875" style="1028" bestFit="1" customWidth="1"/>
    <col min="7428" max="7428" width="13" style="1028" customWidth="1"/>
    <col min="7429" max="7429" width="16.85546875" style="1028" customWidth="1"/>
    <col min="7430" max="7430" width="15.7109375" style="1028" customWidth="1"/>
    <col min="7431" max="7433" width="9.5703125" style="1028" bestFit="1" customWidth="1"/>
    <col min="7434" max="7680" width="9.140625" style="1028"/>
    <col min="7681" max="7681" width="15.140625" style="1028" customWidth="1"/>
    <col min="7682" max="7682" width="15" style="1028" customWidth="1"/>
    <col min="7683" max="7683" width="14.85546875" style="1028" bestFit="1" customWidth="1"/>
    <col min="7684" max="7684" width="13" style="1028" customWidth="1"/>
    <col min="7685" max="7685" width="16.85546875" style="1028" customWidth="1"/>
    <col min="7686" max="7686" width="15.7109375" style="1028" customWidth="1"/>
    <col min="7687" max="7689" width="9.5703125" style="1028" bestFit="1" customWidth="1"/>
    <col min="7690" max="7936" width="9.140625" style="1028"/>
    <col min="7937" max="7937" width="15.140625" style="1028" customWidth="1"/>
    <col min="7938" max="7938" width="15" style="1028" customWidth="1"/>
    <col min="7939" max="7939" width="14.85546875" style="1028" bestFit="1" customWidth="1"/>
    <col min="7940" max="7940" width="13" style="1028" customWidth="1"/>
    <col min="7941" max="7941" width="16.85546875" style="1028" customWidth="1"/>
    <col min="7942" max="7942" width="15.7109375" style="1028" customWidth="1"/>
    <col min="7943" max="7945" width="9.5703125" style="1028" bestFit="1" customWidth="1"/>
    <col min="7946" max="8192" width="9.140625" style="1028"/>
    <col min="8193" max="8193" width="15.140625" style="1028" customWidth="1"/>
    <col min="8194" max="8194" width="15" style="1028" customWidth="1"/>
    <col min="8195" max="8195" width="14.85546875" style="1028" bestFit="1" customWidth="1"/>
    <col min="8196" max="8196" width="13" style="1028" customWidth="1"/>
    <col min="8197" max="8197" width="16.85546875" style="1028" customWidth="1"/>
    <col min="8198" max="8198" width="15.7109375" style="1028" customWidth="1"/>
    <col min="8199" max="8201" width="9.5703125" style="1028" bestFit="1" customWidth="1"/>
    <col min="8202" max="8448" width="9.140625" style="1028"/>
    <col min="8449" max="8449" width="15.140625" style="1028" customWidth="1"/>
    <col min="8450" max="8450" width="15" style="1028" customWidth="1"/>
    <col min="8451" max="8451" width="14.85546875" style="1028" bestFit="1" customWidth="1"/>
    <col min="8452" max="8452" width="13" style="1028" customWidth="1"/>
    <col min="8453" max="8453" width="16.85546875" style="1028" customWidth="1"/>
    <col min="8454" max="8454" width="15.7109375" style="1028" customWidth="1"/>
    <col min="8455" max="8457" width="9.5703125" style="1028" bestFit="1" customWidth="1"/>
    <col min="8458" max="8704" width="9.140625" style="1028"/>
    <col min="8705" max="8705" width="15.140625" style="1028" customWidth="1"/>
    <col min="8706" max="8706" width="15" style="1028" customWidth="1"/>
    <col min="8707" max="8707" width="14.85546875" style="1028" bestFit="1" customWidth="1"/>
    <col min="8708" max="8708" width="13" style="1028" customWidth="1"/>
    <col min="8709" max="8709" width="16.85546875" style="1028" customWidth="1"/>
    <col min="8710" max="8710" width="15.7109375" style="1028" customWidth="1"/>
    <col min="8711" max="8713" width="9.5703125" style="1028" bestFit="1" customWidth="1"/>
    <col min="8714" max="8960" width="9.140625" style="1028"/>
    <col min="8961" max="8961" width="15.140625" style="1028" customWidth="1"/>
    <col min="8962" max="8962" width="15" style="1028" customWidth="1"/>
    <col min="8963" max="8963" width="14.85546875" style="1028" bestFit="1" customWidth="1"/>
    <col min="8964" max="8964" width="13" style="1028" customWidth="1"/>
    <col min="8965" max="8965" width="16.85546875" style="1028" customWidth="1"/>
    <col min="8966" max="8966" width="15.7109375" style="1028" customWidth="1"/>
    <col min="8967" max="8969" width="9.5703125" style="1028" bestFit="1" customWidth="1"/>
    <col min="8970" max="9216" width="9.140625" style="1028"/>
    <col min="9217" max="9217" width="15.140625" style="1028" customWidth="1"/>
    <col min="9218" max="9218" width="15" style="1028" customWidth="1"/>
    <col min="9219" max="9219" width="14.85546875" style="1028" bestFit="1" customWidth="1"/>
    <col min="9220" max="9220" width="13" style="1028" customWidth="1"/>
    <col min="9221" max="9221" width="16.85546875" style="1028" customWidth="1"/>
    <col min="9222" max="9222" width="15.7109375" style="1028" customWidth="1"/>
    <col min="9223" max="9225" width="9.5703125" style="1028" bestFit="1" customWidth="1"/>
    <col min="9226" max="9472" width="9.140625" style="1028"/>
    <col min="9473" max="9473" width="15.140625" style="1028" customWidth="1"/>
    <col min="9474" max="9474" width="15" style="1028" customWidth="1"/>
    <col min="9475" max="9475" width="14.85546875" style="1028" bestFit="1" customWidth="1"/>
    <col min="9476" max="9476" width="13" style="1028" customWidth="1"/>
    <col min="9477" max="9477" width="16.85546875" style="1028" customWidth="1"/>
    <col min="9478" max="9478" width="15.7109375" style="1028" customWidth="1"/>
    <col min="9479" max="9481" width="9.5703125" style="1028" bestFit="1" customWidth="1"/>
    <col min="9482" max="9728" width="9.140625" style="1028"/>
    <col min="9729" max="9729" width="15.140625" style="1028" customWidth="1"/>
    <col min="9730" max="9730" width="15" style="1028" customWidth="1"/>
    <col min="9731" max="9731" width="14.85546875" style="1028" bestFit="1" customWidth="1"/>
    <col min="9732" max="9732" width="13" style="1028" customWidth="1"/>
    <col min="9733" max="9733" width="16.85546875" style="1028" customWidth="1"/>
    <col min="9734" max="9734" width="15.7109375" style="1028" customWidth="1"/>
    <col min="9735" max="9737" width="9.5703125" style="1028" bestFit="1" customWidth="1"/>
    <col min="9738" max="9984" width="9.140625" style="1028"/>
    <col min="9985" max="9985" width="15.140625" style="1028" customWidth="1"/>
    <col min="9986" max="9986" width="15" style="1028" customWidth="1"/>
    <col min="9987" max="9987" width="14.85546875" style="1028" bestFit="1" customWidth="1"/>
    <col min="9988" max="9988" width="13" style="1028" customWidth="1"/>
    <col min="9989" max="9989" width="16.85546875" style="1028" customWidth="1"/>
    <col min="9990" max="9990" width="15.7109375" style="1028" customWidth="1"/>
    <col min="9991" max="9993" width="9.5703125" style="1028" bestFit="1" customWidth="1"/>
    <col min="9994" max="10240" width="9.140625" style="1028"/>
    <col min="10241" max="10241" width="15.140625" style="1028" customWidth="1"/>
    <col min="10242" max="10242" width="15" style="1028" customWidth="1"/>
    <col min="10243" max="10243" width="14.85546875" style="1028" bestFit="1" customWidth="1"/>
    <col min="10244" max="10244" width="13" style="1028" customWidth="1"/>
    <col min="10245" max="10245" width="16.85546875" style="1028" customWidth="1"/>
    <col min="10246" max="10246" width="15.7109375" style="1028" customWidth="1"/>
    <col min="10247" max="10249" width="9.5703125" style="1028" bestFit="1" customWidth="1"/>
    <col min="10250" max="10496" width="9.140625" style="1028"/>
    <col min="10497" max="10497" width="15.140625" style="1028" customWidth="1"/>
    <col min="10498" max="10498" width="15" style="1028" customWidth="1"/>
    <col min="10499" max="10499" width="14.85546875" style="1028" bestFit="1" customWidth="1"/>
    <col min="10500" max="10500" width="13" style="1028" customWidth="1"/>
    <col min="10501" max="10501" width="16.85546875" style="1028" customWidth="1"/>
    <col min="10502" max="10502" width="15.7109375" style="1028" customWidth="1"/>
    <col min="10503" max="10505" width="9.5703125" style="1028" bestFit="1" customWidth="1"/>
    <col min="10506" max="10752" width="9.140625" style="1028"/>
    <col min="10753" max="10753" width="15.140625" style="1028" customWidth="1"/>
    <col min="10754" max="10754" width="15" style="1028" customWidth="1"/>
    <col min="10755" max="10755" width="14.85546875" style="1028" bestFit="1" customWidth="1"/>
    <col min="10756" max="10756" width="13" style="1028" customWidth="1"/>
    <col min="10757" max="10757" width="16.85546875" style="1028" customWidth="1"/>
    <col min="10758" max="10758" width="15.7109375" style="1028" customWidth="1"/>
    <col min="10759" max="10761" width="9.5703125" style="1028" bestFit="1" customWidth="1"/>
    <col min="10762" max="11008" width="9.140625" style="1028"/>
    <col min="11009" max="11009" width="15.140625" style="1028" customWidth="1"/>
    <col min="11010" max="11010" width="15" style="1028" customWidth="1"/>
    <col min="11011" max="11011" width="14.85546875" style="1028" bestFit="1" customWidth="1"/>
    <col min="11012" max="11012" width="13" style="1028" customWidth="1"/>
    <col min="11013" max="11013" width="16.85546875" style="1028" customWidth="1"/>
    <col min="11014" max="11014" width="15.7109375" style="1028" customWidth="1"/>
    <col min="11015" max="11017" width="9.5703125" style="1028" bestFit="1" customWidth="1"/>
    <col min="11018" max="11264" width="9.140625" style="1028"/>
    <col min="11265" max="11265" width="15.140625" style="1028" customWidth="1"/>
    <col min="11266" max="11266" width="15" style="1028" customWidth="1"/>
    <col min="11267" max="11267" width="14.85546875" style="1028" bestFit="1" customWidth="1"/>
    <col min="11268" max="11268" width="13" style="1028" customWidth="1"/>
    <col min="11269" max="11269" width="16.85546875" style="1028" customWidth="1"/>
    <col min="11270" max="11270" width="15.7109375" style="1028" customWidth="1"/>
    <col min="11271" max="11273" width="9.5703125" style="1028" bestFit="1" customWidth="1"/>
    <col min="11274" max="11520" width="9.140625" style="1028"/>
    <col min="11521" max="11521" width="15.140625" style="1028" customWidth="1"/>
    <col min="11522" max="11522" width="15" style="1028" customWidth="1"/>
    <col min="11523" max="11523" width="14.85546875" style="1028" bestFit="1" customWidth="1"/>
    <col min="11524" max="11524" width="13" style="1028" customWidth="1"/>
    <col min="11525" max="11525" width="16.85546875" style="1028" customWidth="1"/>
    <col min="11526" max="11526" width="15.7109375" style="1028" customWidth="1"/>
    <col min="11527" max="11529" width="9.5703125" style="1028" bestFit="1" customWidth="1"/>
    <col min="11530" max="11776" width="9.140625" style="1028"/>
    <col min="11777" max="11777" width="15.140625" style="1028" customWidth="1"/>
    <col min="11778" max="11778" width="15" style="1028" customWidth="1"/>
    <col min="11779" max="11779" width="14.85546875" style="1028" bestFit="1" customWidth="1"/>
    <col min="11780" max="11780" width="13" style="1028" customWidth="1"/>
    <col min="11781" max="11781" width="16.85546875" style="1028" customWidth="1"/>
    <col min="11782" max="11782" width="15.7109375" style="1028" customWidth="1"/>
    <col min="11783" max="11785" width="9.5703125" style="1028" bestFit="1" customWidth="1"/>
    <col min="11786" max="12032" width="9.140625" style="1028"/>
    <col min="12033" max="12033" width="15.140625" style="1028" customWidth="1"/>
    <col min="12034" max="12034" width="15" style="1028" customWidth="1"/>
    <col min="12035" max="12035" width="14.85546875" style="1028" bestFit="1" customWidth="1"/>
    <col min="12036" max="12036" width="13" style="1028" customWidth="1"/>
    <col min="12037" max="12037" width="16.85546875" style="1028" customWidth="1"/>
    <col min="12038" max="12038" width="15.7109375" style="1028" customWidth="1"/>
    <col min="12039" max="12041" width="9.5703125" style="1028" bestFit="1" customWidth="1"/>
    <col min="12042" max="12288" width="9.140625" style="1028"/>
    <col min="12289" max="12289" width="15.140625" style="1028" customWidth="1"/>
    <col min="12290" max="12290" width="15" style="1028" customWidth="1"/>
    <col min="12291" max="12291" width="14.85546875" style="1028" bestFit="1" customWidth="1"/>
    <col min="12292" max="12292" width="13" style="1028" customWidth="1"/>
    <col min="12293" max="12293" width="16.85546875" style="1028" customWidth="1"/>
    <col min="12294" max="12294" width="15.7109375" style="1028" customWidth="1"/>
    <col min="12295" max="12297" width="9.5703125" style="1028" bestFit="1" customWidth="1"/>
    <col min="12298" max="12544" width="9.140625" style="1028"/>
    <col min="12545" max="12545" width="15.140625" style="1028" customWidth="1"/>
    <col min="12546" max="12546" width="15" style="1028" customWidth="1"/>
    <col min="12547" max="12547" width="14.85546875" style="1028" bestFit="1" customWidth="1"/>
    <col min="12548" max="12548" width="13" style="1028" customWidth="1"/>
    <col min="12549" max="12549" width="16.85546875" style="1028" customWidth="1"/>
    <col min="12550" max="12550" width="15.7109375" style="1028" customWidth="1"/>
    <col min="12551" max="12553" width="9.5703125" style="1028" bestFit="1" customWidth="1"/>
    <col min="12554" max="12800" width="9.140625" style="1028"/>
    <col min="12801" max="12801" width="15.140625" style="1028" customWidth="1"/>
    <col min="12802" max="12802" width="15" style="1028" customWidth="1"/>
    <col min="12803" max="12803" width="14.85546875" style="1028" bestFit="1" customWidth="1"/>
    <col min="12804" max="12804" width="13" style="1028" customWidth="1"/>
    <col min="12805" max="12805" width="16.85546875" style="1028" customWidth="1"/>
    <col min="12806" max="12806" width="15.7109375" style="1028" customWidth="1"/>
    <col min="12807" max="12809" width="9.5703125" style="1028" bestFit="1" customWidth="1"/>
    <col min="12810" max="13056" width="9.140625" style="1028"/>
    <col min="13057" max="13057" width="15.140625" style="1028" customWidth="1"/>
    <col min="13058" max="13058" width="15" style="1028" customWidth="1"/>
    <col min="13059" max="13059" width="14.85546875" style="1028" bestFit="1" customWidth="1"/>
    <col min="13060" max="13060" width="13" style="1028" customWidth="1"/>
    <col min="13061" max="13061" width="16.85546875" style="1028" customWidth="1"/>
    <col min="13062" max="13062" width="15.7109375" style="1028" customWidth="1"/>
    <col min="13063" max="13065" width="9.5703125" style="1028" bestFit="1" customWidth="1"/>
    <col min="13066" max="13312" width="9.140625" style="1028"/>
    <col min="13313" max="13313" width="15.140625" style="1028" customWidth="1"/>
    <col min="13314" max="13314" width="15" style="1028" customWidth="1"/>
    <col min="13315" max="13315" width="14.85546875" style="1028" bestFit="1" customWidth="1"/>
    <col min="13316" max="13316" width="13" style="1028" customWidth="1"/>
    <col min="13317" max="13317" width="16.85546875" style="1028" customWidth="1"/>
    <col min="13318" max="13318" width="15.7109375" style="1028" customWidth="1"/>
    <col min="13319" max="13321" width="9.5703125" style="1028" bestFit="1" customWidth="1"/>
    <col min="13322" max="13568" width="9.140625" style="1028"/>
    <col min="13569" max="13569" width="15.140625" style="1028" customWidth="1"/>
    <col min="13570" max="13570" width="15" style="1028" customWidth="1"/>
    <col min="13571" max="13571" width="14.85546875" style="1028" bestFit="1" customWidth="1"/>
    <col min="13572" max="13572" width="13" style="1028" customWidth="1"/>
    <col min="13573" max="13573" width="16.85546875" style="1028" customWidth="1"/>
    <col min="13574" max="13574" width="15.7109375" style="1028" customWidth="1"/>
    <col min="13575" max="13577" width="9.5703125" style="1028" bestFit="1" customWidth="1"/>
    <col min="13578" max="13824" width="9.140625" style="1028"/>
    <col min="13825" max="13825" width="15.140625" style="1028" customWidth="1"/>
    <col min="13826" max="13826" width="15" style="1028" customWidth="1"/>
    <col min="13827" max="13827" width="14.85546875" style="1028" bestFit="1" customWidth="1"/>
    <col min="13828" max="13828" width="13" style="1028" customWidth="1"/>
    <col min="13829" max="13829" width="16.85546875" style="1028" customWidth="1"/>
    <col min="13830" max="13830" width="15.7109375" style="1028" customWidth="1"/>
    <col min="13831" max="13833" width="9.5703125" style="1028" bestFit="1" customWidth="1"/>
    <col min="13834" max="14080" width="9.140625" style="1028"/>
    <col min="14081" max="14081" width="15.140625" style="1028" customWidth="1"/>
    <col min="14082" max="14082" width="15" style="1028" customWidth="1"/>
    <col min="14083" max="14083" width="14.85546875" style="1028" bestFit="1" customWidth="1"/>
    <col min="14084" max="14084" width="13" style="1028" customWidth="1"/>
    <col min="14085" max="14085" width="16.85546875" style="1028" customWidth="1"/>
    <col min="14086" max="14086" width="15.7109375" style="1028" customWidth="1"/>
    <col min="14087" max="14089" width="9.5703125" style="1028" bestFit="1" customWidth="1"/>
    <col min="14090" max="14336" width="9.140625" style="1028"/>
    <col min="14337" max="14337" width="15.140625" style="1028" customWidth="1"/>
    <col min="14338" max="14338" width="15" style="1028" customWidth="1"/>
    <col min="14339" max="14339" width="14.85546875" style="1028" bestFit="1" customWidth="1"/>
    <col min="14340" max="14340" width="13" style="1028" customWidth="1"/>
    <col min="14341" max="14341" width="16.85546875" style="1028" customWidth="1"/>
    <col min="14342" max="14342" width="15.7109375" style="1028" customWidth="1"/>
    <col min="14343" max="14345" width="9.5703125" style="1028" bestFit="1" customWidth="1"/>
    <col min="14346" max="14592" width="9.140625" style="1028"/>
    <col min="14593" max="14593" width="15.140625" style="1028" customWidth="1"/>
    <col min="14594" max="14594" width="15" style="1028" customWidth="1"/>
    <col min="14595" max="14595" width="14.85546875" style="1028" bestFit="1" customWidth="1"/>
    <col min="14596" max="14596" width="13" style="1028" customWidth="1"/>
    <col min="14597" max="14597" width="16.85546875" style="1028" customWidth="1"/>
    <col min="14598" max="14598" width="15.7109375" style="1028" customWidth="1"/>
    <col min="14599" max="14601" width="9.5703125" style="1028" bestFit="1" customWidth="1"/>
    <col min="14602" max="14848" width="9.140625" style="1028"/>
    <col min="14849" max="14849" width="15.140625" style="1028" customWidth="1"/>
    <col min="14850" max="14850" width="15" style="1028" customWidth="1"/>
    <col min="14851" max="14851" width="14.85546875" style="1028" bestFit="1" customWidth="1"/>
    <col min="14852" max="14852" width="13" style="1028" customWidth="1"/>
    <col min="14853" max="14853" width="16.85546875" style="1028" customWidth="1"/>
    <col min="14854" max="14854" width="15.7109375" style="1028" customWidth="1"/>
    <col min="14855" max="14857" width="9.5703125" style="1028" bestFit="1" customWidth="1"/>
    <col min="14858" max="15104" width="9.140625" style="1028"/>
    <col min="15105" max="15105" width="15.140625" style="1028" customWidth="1"/>
    <col min="15106" max="15106" width="15" style="1028" customWidth="1"/>
    <col min="15107" max="15107" width="14.85546875" style="1028" bestFit="1" customWidth="1"/>
    <col min="15108" max="15108" width="13" style="1028" customWidth="1"/>
    <col min="15109" max="15109" width="16.85546875" style="1028" customWidth="1"/>
    <col min="15110" max="15110" width="15.7109375" style="1028" customWidth="1"/>
    <col min="15111" max="15113" width="9.5703125" style="1028" bestFit="1" customWidth="1"/>
    <col min="15114" max="15360" width="9.140625" style="1028"/>
    <col min="15361" max="15361" width="15.140625" style="1028" customWidth="1"/>
    <col min="15362" max="15362" width="15" style="1028" customWidth="1"/>
    <col min="15363" max="15363" width="14.85546875" style="1028" bestFit="1" customWidth="1"/>
    <col min="15364" max="15364" width="13" style="1028" customWidth="1"/>
    <col min="15365" max="15365" width="16.85546875" style="1028" customWidth="1"/>
    <col min="15366" max="15366" width="15.7109375" style="1028" customWidth="1"/>
    <col min="15367" max="15369" width="9.5703125" style="1028" bestFit="1" customWidth="1"/>
    <col min="15370" max="15616" width="9.140625" style="1028"/>
    <col min="15617" max="15617" width="15.140625" style="1028" customWidth="1"/>
    <col min="15618" max="15618" width="15" style="1028" customWidth="1"/>
    <col min="15619" max="15619" width="14.85546875" style="1028" bestFit="1" customWidth="1"/>
    <col min="15620" max="15620" width="13" style="1028" customWidth="1"/>
    <col min="15621" max="15621" width="16.85546875" style="1028" customWidth="1"/>
    <col min="15622" max="15622" width="15.7109375" style="1028" customWidth="1"/>
    <col min="15623" max="15625" width="9.5703125" style="1028" bestFit="1" customWidth="1"/>
    <col min="15626" max="15872" width="9.140625" style="1028"/>
    <col min="15873" max="15873" width="15.140625" style="1028" customWidth="1"/>
    <col min="15874" max="15874" width="15" style="1028" customWidth="1"/>
    <col min="15875" max="15875" width="14.85546875" style="1028" bestFit="1" customWidth="1"/>
    <col min="15876" max="15876" width="13" style="1028" customWidth="1"/>
    <col min="15877" max="15877" width="16.85546875" style="1028" customWidth="1"/>
    <col min="15878" max="15878" width="15.7109375" style="1028" customWidth="1"/>
    <col min="15879" max="15881" width="9.5703125" style="1028" bestFit="1" customWidth="1"/>
    <col min="15882" max="16128" width="9.140625" style="1028"/>
    <col min="16129" max="16129" width="15.140625" style="1028" customWidth="1"/>
    <col min="16130" max="16130" width="15" style="1028" customWidth="1"/>
    <col min="16131" max="16131" width="14.85546875" style="1028" bestFit="1" customWidth="1"/>
    <col min="16132" max="16132" width="13" style="1028" customWidth="1"/>
    <col min="16133" max="16133" width="16.85546875" style="1028" customWidth="1"/>
    <col min="16134" max="16134" width="15.7109375" style="1028" customWidth="1"/>
    <col min="16135" max="16137" width="9.5703125" style="1028" bestFit="1" customWidth="1"/>
    <col min="16138" max="16384" width="9.140625" style="1028"/>
  </cols>
  <sheetData>
    <row r="1" spans="1:9" ht="34.5" customHeight="1">
      <c r="A1" s="984" t="s">
        <v>1571</v>
      </c>
      <c r="B1" s="984"/>
      <c r="C1" s="984"/>
      <c r="D1" s="984"/>
      <c r="E1" s="984"/>
      <c r="F1" s="984"/>
    </row>
    <row r="2" spans="1:9" ht="20.25" customHeight="1" thickBot="1">
      <c r="A2" s="1029"/>
      <c r="B2" s="1029"/>
      <c r="C2" s="1029"/>
      <c r="D2" s="1029"/>
      <c r="E2" s="1029"/>
      <c r="F2" s="1030" t="s">
        <v>1540</v>
      </c>
    </row>
    <row r="3" spans="1:9" ht="63.75" thickBot="1">
      <c r="A3" s="988" t="s">
        <v>1541</v>
      </c>
      <c r="B3" s="988" t="s">
        <v>32</v>
      </c>
      <c r="C3" s="989" t="s">
        <v>1572</v>
      </c>
      <c r="D3" s="989" t="s">
        <v>1543</v>
      </c>
      <c r="E3" s="989" t="s">
        <v>1573</v>
      </c>
      <c r="F3" s="989" t="s">
        <v>89</v>
      </c>
    </row>
    <row r="4" spans="1:9" ht="24.95" customHeight="1" thickBot="1">
      <c r="A4" s="1031">
        <v>1395</v>
      </c>
      <c r="B4" s="1024">
        <f t="shared" ref="B4:B9" si="0">SUM(C4:F4)</f>
        <v>545897050</v>
      </c>
      <c r="C4" s="1032">
        <v>534243098</v>
      </c>
      <c r="D4" s="1033">
        <v>912398</v>
      </c>
      <c r="E4" s="1032">
        <v>78609</v>
      </c>
      <c r="F4" s="1033">
        <v>10662945</v>
      </c>
      <c r="G4" s="1034"/>
      <c r="H4" s="1034"/>
      <c r="I4" s="1034"/>
    </row>
    <row r="5" spans="1:9" ht="24.95" customHeight="1" thickBot="1">
      <c r="A5" s="1031">
        <v>1396</v>
      </c>
      <c r="B5" s="1024">
        <f t="shared" si="0"/>
        <v>638452903</v>
      </c>
      <c r="C5" s="1035">
        <v>624793980</v>
      </c>
      <c r="D5" s="1036">
        <v>1677292</v>
      </c>
      <c r="E5" s="1035">
        <v>96617</v>
      </c>
      <c r="F5" s="1036">
        <v>11885014</v>
      </c>
      <c r="G5" s="1034"/>
      <c r="H5" s="1034"/>
      <c r="I5" s="1034"/>
    </row>
    <row r="6" spans="1:9" ht="23.25" customHeight="1" thickBot="1">
      <c r="A6" s="1031">
        <v>1397</v>
      </c>
      <c r="B6" s="1024">
        <f t="shared" si="0"/>
        <v>846575010</v>
      </c>
      <c r="C6" s="1035">
        <v>830128446</v>
      </c>
      <c r="D6" s="1036">
        <v>2316000</v>
      </c>
      <c r="E6" s="1035">
        <v>41556</v>
      </c>
      <c r="F6" s="1036">
        <v>14089008</v>
      </c>
      <c r="G6" s="1034"/>
      <c r="H6" s="1034"/>
      <c r="I6" s="1034"/>
    </row>
    <row r="7" spans="1:9" ht="21.75" thickBot="1">
      <c r="A7" s="1031">
        <v>1398</v>
      </c>
      <c r="B7" s="1024">
        <f t="shared" si="0"/>
        <v>982957629</v>
      </c>
      <c r="C7" s="1035">
        <v>963357213</v>
      </c>
      <c r="D7" s="1036">
        <v>2382524</v>
      </c>
      <c r="E7" s="1035">
        <v>105042</v>
      </c>
      <c r="F7" s="1036">
        <v>17112850</v>
      </c>
      <c r="G7" s="1034"/>
      <c r="H7" s="1034"/>
      <c r="I7" s="1034"/>
    </row>
    <row r="8" spans="1:9" ht="21.75" thickBot="1">
      <c r="A8" s="1031">
        <v>1399</v>
      </c>
      <c r="B8" s="1024">
        <f t="shared" si="0"/>
        <v>1363149954</v>
      </c>
      <c r="C8" s="1035">
        <v>1335433382</v>
      </c>
      <c r="D8" s="1036">
        <v>1450241</v>
      </c>
      <c r="E8" s="1035">
        <v>298135</v>
      </c>
      <c r="F8" s="1036">
        <v>25968196</v>
      </c>
      <c r="G8" s="1034"/>
      <c r="H8" s="1034"/>
      <c r="I8" s="1034"/>
    </row>
    <row r="9" spans="1:9" ht="21.75" thickBot="1">
      <c r="A9" s="997">
        <v>1400</v>
      </c>
      <c r="B9" s="1024">
        <f t="shared" si="0"/>
        <v>2027198091</v>
      </c>
      <c r="C9" s="1035">
        <v>2096443691</v>
      </c>
      <c r="D9" s="1036">
        <v>2540885</v>
      </c>
      <c r="E9" s="1035">
        <v>653672</v>
      </c>
      <c r="F9" s="1037">
        <v>-72440157</v>
      </c>
      <c r="G9" s="1034"/>
      <c r="H9" s="1034"/>
      <c r="I9" s="1034"/>
    </row>
    <row r="10" spans="1:9">
      <c r="A10" s="1038" t="s">
        <v>1574</v>
      </c>
      <c r="B10" s="1038"/>
      <c r="C10" s="1038"/>
      <c r="D10" s="1038"/>
      <c r="E10" s="1038"/>
      <c r="F10" s="1038"/>
    </row>
  </sheetData>
  <mergeCells count="2">
    <mergeCell ref="A1:F1"/>
    <mergeCell ref="A10:F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954A8-E114-40E3-8013-3EC775D3EE3B}">
  <sheetPr>
    <tabColor rgb="FFFFC000"/>
  </sheetPr>
  <dimension ref="A1:J42"/>
  <sheetViews>
    <sheetView rightToLeft="1" view="pageBreakPreview" zoomScaleNormal="100" zoomScaleSheetLayoutView="100" workbookViewId="0">
      <selection sqref="A1:J1"/>
    </sheetView>
  </sheetViews>
  <sheetFormatPr defaultColWidth="9.140625" defaultRowHeight="15.75"/>
  <cols>
    <col min="1" max="1" width="21" style="985" customWidth="1"/>
    <col min="2" max="2" width="15.28515625" style="1058" customWidth="1"/>
    <col min="3" max="3" width="15.140625" style="985" customWidth="1"/>
    <col min="4" max="4" width="14.140625" style="985" customWidth="1"/>
    <col min="5" max="5" width="18.7109375" style="985" customWidth="1"/>
    <col min="6" max="6" width="13.42578125" style="985" customWidth="1"/>
    <col min="7" max="7" width="12.5703125" style="985" customWidth="1"/>
    <col min="8" max="8" width="16.28515625" style="985" customWidth="1"/>
    <col min="9" max="9" width="13.42578125" style="985" customWidth="1"/>
    <col min="10" max="10" width="14.28515625" style="985" customWidth="1"/>
    <col min="11" max="11" width="10" style="985" bestFit="1" customWidth="1"/>
    <col min="12" max="256" width="9.140625" style="985"/>
    <col min="257" max="257" width="21" style="985" customWidth="1"/>
    <col min="258" max="258" width="15.28515625" style="985" customWidth="1"/>
    <col min="259" max="259" width="15.140625" style="985" customWidth="1"/>
    <col min="260" max="260" width="14.140625" style="985" customWidth="1"/>
    <col min="261" max="261" width="18.7109375" style="985" customWidth="1"/>
    <col min="262" max="262" width="13.42578125" style="985" customWidth="1"/>
    <col min="263" max="263" width="12.5703125" style="985" customWidth="1"/>
    <col min="264" max="264" width="16.28515625" style="985" customWidth="1"/>
    <col min="265" max="265" width="13.42578125" style="985" customWidth="1"/>
    <col min="266" max="266" width="14.28515625" style="985" customWidth="1"/>
    <col min="267" max="267" width="10" style="985" bestFit="1" customWidth="1"/>
    <col min="268" max="512" width="9.140625" style="985"/>
    <col min="513" max="513" width="21" style="985" customWidth="1"/>
    <col min="514" max="514" width="15.28515625" style="985" customWidth="1"/>
    <col min="515" max="515" width="15.140625" style="985" customWidth="1"/>
    <col min="516" max="516" width="14.140625" style="985" customWidth="1"/>
    <col min="517" max="517" width="18.7109375" style="985" customWidth="1"/>
    <col min="518" max="518" width="13.42578125" style="985" customWidth="1"/>
    <col min="519" max="519" width="12.5703125" style="985" customWidth="1"/>
    <col min="520" max="520" width="16.28515625" style="985" customWidth="1"/>
    <col min="521" max="521" width="13.42578125" style="985" customWidth="1"/>
    <col min="522" max="522" width="14.28515625" style="985" customWidth="1"/>
    <col min="523" max="523" width="10" style="985" bestFit="1" customWidth="1"/>
    <col min="524" max="768" width="9.140625" style="985"/>
    <col min="769" max="769" width="21" style="985" customWidth="1"/>
    <col min="770" max="770" width="15.28515625" style="985" customWidth="1"/>
    <col min="771" max="771" width="15.140625" style="985" customWidth="1"/>
    <col min="772" max="772" width="14.140625" style="985" customWidth="1"/>
    <col min="773" max="773" width="18.7109375" style="985" customWidth="1"/>
    <col min="774" max="774" width="13.42578125" style="985" customWidth="1"/>
    <col min="775" max="775" width="12.5703125" style="985" customWidth="1"/>
    <col min="776" max="776" width="16.28515625" style="985" customWidth="1"/>
    <col min="777" max="777" width="13.42578125" style="985" customWidth="1"/>
    <col min="778" max="778" width="14.28515625" style="985" customWidth="1"/>
    <col min="779" max="779" width="10" style="985" bestFit="1" customWidth="1"/>
    <col min="780" max="1024" width="9.140625" style="985"/>
    <col min="1025" max="1025" width="21" style="985" customWidth="1"/>
    <col min="1026" max="1026" width="15.28515625" style="985" customWidth="1"/>
    <col min="1027" max="1027" width="15.140625" style="985" customWidth="1"/>
    <col min="1028" max="1028" width="14.140625" style="985" customWidth="1"/>
    <col min="1029" max="1029" width="18.7109375" style="985" customWidth="1"/>
    <col min="1030" max="1030" width="13.42578125" style="985" customWidth="1"/>
    <col min="1031" max="1031" width="12.5703125" style="985" customWidth="1"/>
    <col min="1032" max="1032" width="16.28515625" style="985" customWidth="1"/>
    <col min="1033" max="1033" width="13.42578125" style="985" customWidth="1"/>
    <col min="1034" max="1034" width="14.28515625" style="985" customWidth="1"/>
    <col min="1035" max="1035" width="10" style="985" bestFit="1" customWidth="1"/>
    <col min="1036" max="1280" width="9.140625" style="985"/>
    <col min="1281" max="1281" width="21" style="985" customWidth="1"/>
    <col min="1282" max="1282" width="15.28515625" style="985" customWidth="1"/>
    <col min="1283" max="1283" width="15.140625" style="985" customWidth="1"/>
    <col min="1284" max="1284" width="14.140625" style="985" customWidth="1"/>
    <col min="1285" max="1285" width="18.7109375" style="985" customWidth="1"/>
    <col min="1286" max="1286" width="13.42578125" style="985" customWidth="1"/>
    <col min="1287" max="1287" width="12.5703125" style="985" customWidth="1"/>
    <col min="1288" max="1288" width="16.28515625" style="985" customWidth="1"/>
    <col min="1289" max="1289" width="13.42578125" style="985" customWidth="1"/>
    <col min="1290" max="1290" width="14.28515625" style="985" customWidth="1"/>
    <col min="1291" max="1291" width="10" style="985" bestFit="1" customWidth="1"/>
    <col min="1292" max="1536" width="9.140625" style="985"/>
    <col min="1537" max="1537" width="21" style="985" customWidth="1"/>
    <col min="1538" max="1538" width="15.28515625" style="985" customWidth="1"/>
    <col min="1539" max="1539" width="15.140625" style="985" customWidth="1"/>
    <col min="1540" max="1540" width="14.140625" style="985" customWidth="1"/>
    <col min="1541" max="1541" width="18.7109375" style="985" customWidth="1"/>
    <col min="1542" max="1542" width="13.42578125" style="985" customWidth="1"/>
    <col min="1543" max="1543" width="12.5703125" style="985" customWidth="1"/>
    <col min="1544" max="1544" width="16.28515625" style="985" customWidth="1"/>
    <col min="1545" max="1545" width="13.42578125" style="985" customWidth="1"/>
    <col min="1546" max="1546" width="14.28515625" style="985" customWidth="1"/>
    <col min="1547" max="1547" width="10" style="985" bestFit="1" customWidth="1"/>
    <col min="1548" max="1792" width="9.140625" style="985"/>
    <col min="1793" max="1793" width="21" style="985" customWidth="1"/>
    <col min="1794" max="1794" width="15.28515625" style="985" customWidth="1"/>
    <col min="1795" max="1795" width="15.140625" style="985" customWidth="1"/>
    <col min="1796" max="1796" width="14.140625" style="985" customWidth="1"/>
    <col min="1797" max="1797" width="18.7109375" style="985" customWidth="1"/>
    <col min="1798" max="1798" width="13.42578125" style="985" customWidth="1"/>
    <col min="1799" max="1799" width="12.5703125" style="985" customWidth="1"/>
    <col min="1800" max="1800" width="16.28515625" style="985" customWidth="1"/>
    <col min="1801" max="1801" width="13.42578125" style="985" customWidth="1"/>
    <col min="1802" max="1802" width="14.28515625" style="985" customWidth="1"/>
    <col min="1803" max="1803" width="10" style="985" bestFit="1" customWidth="1"/>
    <col min="1804" max="2048" width="9.140625" style="985"/>
    <col min="2049" max="2049" width="21" style="985" customWidth="1"/>
    <col min="2050" max="2050" width="15.28515625" style="985" customWidth="1"/>
    <col min="2051" max="2051" width="15.140625" style="985" customWidth="1"/>
    <col min="2052" max="2052" width="14.140625" style="985" customWidth="1"/>
    <col min="2053" max="2053" width="18.7109375" style="985" customWidth="1"/>
    <col min="2054" max="2054" width="13.42578125" style="985" customWidth="1"/>
    <col min="2055" max="2055" width="12.5703125" style="985" customWidth="1"/>
    <col min="2056" max="2056" width="16.28515625" style="985" customWidth="1"/>
    <col min="2057" max="2057" width="13.42578125" style="985" customWidth="1"/>
    <col min="2058" max="2058" width="14.28515625" style="985" customWidth="1"/>
    <col min="2059" max="2059" width="10" style="985" bestFit="1" customWidth="1"/>
    <col min="2060" max="2304" width="9.140625" style="985"/>
    <col min="2305" max="2305" width="21" style="985" customWidth="1"/>
    <col min="2306" max="2306" width="15.28515625" style="985" customWidth="1"/>
    <col min="2307" max="2307" width="15.140625" style="985" customWidth="1"/>
    <col min="2308" max="2308" width="14.140625" style="985" customWidth="1"/>
    <col min="2309" max="2309" width="18.7109375" style="985" customWidth="1"/>
    <col min="2310" max="2310" width="13.42578125" style="985" customWidth="1"/>
    <col min="2311" max="2311" width="12.5703125" style="985" customWidth="1"/>
    <col min="2312" max="2312" width="16.28515625" style="985" customWidth="1"/>
    <col min="2313" max="2313" width="13.42578125" style="985" customWidth="1"/>
    <col min="2314" max="2314" width="14.28515625" style="985" customWidth="1"/>
    <col min="2315" max="2315" width="10" style="985" bestFit="1" customWidth="1"/>
    <col min="2316" max="2560" width="9.140625" style="985"/>
    <col min="2561" max="2561" width="21" style="985" customWidth="1"/>
    <col min="2562" max="2562" width="15.28515625" style="985" customWidth="1"/>
    <col min="2563" max="2563" width="15.140625" style="985" customWidth="1"/>
    <col min="2564" max="2564" width="14.140625" style="985" customWidth="1"/>
    <col min="2565" max="2565" width="18.7109375" style="985" customWidth="1"/>
    <col min="2566" max="2566" width="13.42578125" style="985" customWidth="1"/>
    <col min="2567" max="2567" width="12.5703125" style="985" customWidth="1"/>
    <col min="2568" max="2568" width="16.28515625" style="985" customWidth="1"/>
    <col min="2569" max="2569" width="13.42578125" style="985" customWidth="1"/>
    <col min="2570" max="2570" width="14.28515625" style="985" customWidth="1"/>
    <col min="2571" max="2571" width="10" style="985" bestFit="1" customWidth="1"/>
    <col min="2572" max="2816" width="9.140625" style="985"/>
    <col min="2817" max="2817" width="21" style="985" customWidth="1"/>
    <col min="2818" max="2818" width="15.28515625" style="985" customWidth="1"/>
    <col min="2819" max="2819" width="15.140625" style="985" customWidth="1"/>
    <col min="2820" max="2820" width="14.140625" style="985" customWidth="1"/>
    <col min="2821" max="2821" width="18.7109375" style="985" customWidth="1"/>
    <col min="2822" max="2822" width="13.42578125" style="985" customWidth="1"/>
    <col min="2823" max="2823" width="12.5703125" style="985" customWidth="1"/>
    <col min="2824" max="2824" width="16.28515625" style="985" customWidth="1"/>
    <col min="2825" max="2825" width="13.42578125" style="985" customWidth="1"/>
    <col min="2826" max="2826" width="14.28515625" style="985" customWidth="1"/>
    <col min="2827" max="2827" width="10" style="985" bestFit="1" customWidth="1"/>
    <col min="2828" max="3072" width="9.140625" style="985"/>
    <col min="3073" max="3073" width="21" style="985" customWidth="1"/>
    <col min="3074" max="3074" width="15.28515625" style="985" customWidth="1"/>
    <col min="3075" max="3075" width="15.140625" style="985" customWidth="1"/>
    <col min="3076" max="3076" width="14.140625" style="985" customWidth="1"/>
    <col min="3077" max="3077" width="18.7109375" style="985" customWidth="1"/>
    <col min="3078" max="3078" width="13.42578125" style="985" customWidth="1"/>
    <col min="3079" max="3079" width="12.5703125" style="985" customWidth="1"/>
    <col min="3080" max="3080" width="16.28515625" style="985" customWidth="1"/>
    <col min="3081" max="3081" width="13.42578125" style="985" customWidth="1"/>
    <col min="3082" max="3082" width="14.28515625" style="985" customWidth="1"/>
    <col min="3083" max="3083" width="10" style="985" bestFit="1" customWidth="1"/>
    <col min="3084" max="3328" width="9.140625" style="985"/>
    <col min="3329" max="3329" width="21" style="985" customWidth="1"/>
    <col min="3330" max="3330" width="15.28515625" style="985" customWidth="1"/>
    <col min="3331" max="3331" width="15.140625" style="985" customWidth="1"/>
    <col min="3332" max="3332" width="14.140625" style="985" customWidth="1"/>
    <col min="3333" max="3333" width="18.7109375" style="985" customWidth="1"/>
    <col min="3334" max="3334" width="13.42578125" style="985" customWidth="1"/>
    <col min="3335" max="3335" width="12.5703125" style="985" customWidth="1"/>
    <col min="3336" max="3336" width="16.28515625" style="985" customWidth="1"/>
    <col min="3337" max="3337" width="13.42578125" style="985" customWidth="1"/>
    <col min="3338" max="3338" width="14.28515625" style="985" customWidth="1"/>
    <col min="3339" max="3339" width="10" style="985" bestFit="1" customWidth="1"/>
    <col min="3340" max="3584" width="9.140625" style="985"/>
    <col min="3585" max="3585" width="21" style="985" customWidth="1"/>
    <col min="3586" max="3586" width="15.28515625" style="985" customWidth="1"/>
    <col min="3587" max="3587" width="15.140625" style="985" customWidth="1"/>
    <col min="3588" max="3588" width="14.140625" style="985" customWidth="1"/>
    <col min="3589" max="3589" width="18.7109375" style="985" customWidth="1"/>
    <col min="3590" max="3590" width="13.42578125" style="985" customWidth="1"/>
    <col min="3591" max="3591" width="12.5703125" style="985" customWidth="1"/>
    <col min="3592" max="3592" width="16.28515625" style="985" customWidth="1"/>
    <col min="3593" max="3593" width="13.42578125" style="985" customWidth="1"/>
    <col min="3594" max="3594" width="14.28515625" style="985" customWidth="1"/>
    <col min="3595" max="3595" width="10" style="985" bestFit="1" customWidth="1"/>
    <col min="3596" max="3840" width="9.140625" style="985"/>
    <col min="3841" max="3841" width="21" style="985" customWidth="1"/>
    <col min="3842" max="3842" width="15.28515625" style="985" customWidth="1"/>
    <col min="3843" max="3843" width="15.140625" style="985" customWidth="1"/>
    <col min="3844" max="3844" width="14.140625" style="985" customWidth="1"/>
    <col min="3845" max="3845" width="18.7109375" style="985" customWidth="1"/>
    <col min="3846" max="3846" width="13.42578125" style="985" customWidth="1"/>
    <col min="3847" max="3847" width="12.5703125" style="985" customWidth="1"/>
    <col min="3848" max="3848" width="16.28515625" style="985" customWidth="1"/>
    <col min="3849" max="3849" width="13.42578125" style="985" customWidth="1"/>
    <col min="3850" max="3850" width="14.28515625" style="985" customWidth="1"/>
    <col min="3851" max="3851" width="10" style="985" bestFit="1" customWidth="1"/>
    <col min="3852" max="4096" width="9.140625" style="985"/>
    <col min="4097" max="4097" width="21" style="985" customWidth="1"/>
    <col min="4098" max="4098" width="15.28515625" style="985" customWidth="1"/>
    <col min="4099" max="4099" width="15.140625" style="985" customWidth="1"/>
    <col min="4100" max="4100" width="14.140625" style="985" customWidth="1"/>
    <col min="4101" max="4101" width="18.7109375" style="985" customWidth="1"/>
    <col min="4102" max="4102" width="13.42578125" style="985" customWidth="1"/>
    <col min="4103" max="4103" width="12.5703125" style="985" customWidth="1"/>
    <col min="4104" max="4104" width="16.28515625" style="985" customWidth="1"/>
    <col min="4105" max="4105" width="13.42578125" style="985" customWidth="1"/>
    <col min="4106" max="4106" width="14.28515625" style="985" customWidth="1"/>
    <col min="4107" max="4107" width="10" style="985" bestFit="1" customWidth="1"/>
    <col min="4108" max="4352" width="9.140625" style="985"/>
    <col min="4353" max="4353" width="21" style="985" customWidth="1"/>
    <col min="4354" max="4354" width="15.28515625" style="985" customWidth="1"/>
    <col min="4355" max="4355" width="15.140625" style="985" customWidth="1"/>
    <col min="4356" max="4356" width="14.140625" style="985" customWidth="1"/>
    <col min="4357" max="4357" width="18.7109375" style="985" customWidth="1"/>
    <col min="4358" max="4358" width="13.42578125" style="985" customWidth="1"/>
    <col min="4359" max="4359" width="12.5703125" style="985" customWidth="1"/>
    <col min="4360" max="4360" width="16.28515625" style="985" customWidth="1"/>
    <col min="4361" max="4361" width="13.42578125" style="985" customWidth="1"/>
    <col min="4362" max="4362" width="14.28515625" style="985" customWidth="1"/>
    <col min="4363" max="4363" width="10" style="985" bestFit="1" customWidth="1"/>
    <col min="4364" max="4608" width="9.140625" style="985"/>
    <col min="4609" max="4609" width="21" style="985" customWidth="1"/>
    <col min="4610" max="4610" width="15.28515625" style="985" customWidth="1"/>
    <col min="4611" max="4611" width="15.140625" style="985" customWidth="1"/>
    <col min="4612" max="4612" width="14.140625" style="985" customWidth="1"/>
    <col min="4613" max="4613" width="18.7109375" style="985" customWidth="1"/>
    <col min="4614" max="4614" width="13.42578125" style="985" customWidth="1"/>
    <col min="4615" max="4615" width="12.5703125" style="985" customWidth="1"/>
    <col min="4616" max="4616" width="16.28515625" style="985" customWidth="1"/>
    <col min="4617" max="4617" width="13.42578125" style="985" customWidth="1"/>
    <col min="4618" max="4618" width="14.28515625" style="985" customWidth="1"/>
    <col min="4619" max="4619" width="10" style="985" bestFit="1" customWidth="1"/>
    <col min="4620" max="4864" width="9.140625" style="985"/>
    <col min="4865" max="4865" width="21" style="985" customWidth="1"/>
    <col min="4866" max="4866" width="15.28515625" style="985" customWidth="1"/>
    <col min="4867" max="4867" width="15.140625" style="985" customWidth="1"/>
    <col min="4868" max="4868" width="14.140625" style="985" customWidth="1"/>
    <col min="4869" max="4869" width="18.7109375" style="985" customWidth="1"/>
    <col min="4870" max="4870" width="13.42578125" style="985" customWidth="1"/>
    <col min="4871" max="4871" width="12.5703125" style="985" customWidth="1"/>
    <col min="4872" max="4872" width="16.28515625" style="985" customWidth="1"/>
    <col min="4873" max="4873" width="13.42578125" style="985" customWidth="1"/>
    <col min="4874" max="4874" width="14.28515625" style="985" customWidth="1"/>
    <col min="4875" max="4875" width="10" style="985" bestFit="1" customWidth="1"/>
    <col min="4876" max="5120" width="9.140625" style="985"/>
    <col min="5121" max="5121" width="21" style="985" customWidth="1"/>
    <col min="5122" max="5122" width="15.28515625" style="985" customWidth="1"/>
    <col min="5123" max="5123" width="15.140625" style="985" customWidth="1"/>
    <col min="5124" max="5124" width="14.140625" style="985" customWidth="1"/>
    <col min="5125" max="5125" width="18.7109375" style="985" customWidth="1"/>
    <col min="5126" max="5126" width="13.42578125" style="985" customWidth="1"/>
    <col min="5127" max="5127" width="12.5703125" style="985" customWidth="1"/>
    <col min="5128" max="5128" width="16.28515625" style="985" customWidth="1"/>
    <col min="5129" max="5129" width="13.42578125" style="985" customWidth="1"/>
    <col min="5130" max="5130" width="14.28515625" style="985" customWidth="1"/>
    <col min="5131" max="5131" width="10" style="985" bestFit="1" customWidth="1"/>
    <col min="5132" max="5376" width="9.140625" style="985"/>
    <col min="5377" max="5377" width="21" style="985" customWidth="1"/>
    <col min="5378" max="5378" width="15.28515625" style="985" customWidth="1"/>
    <col min="5379" max="5379" width="15.140625" style="985" customWidth="1"/>
    <col min="5380" max="5380" width="14.140625" style="985" customWidth="1"/>
    <col min="5381" max="5381" width="18.7109375" style="985" customWidth="1"/>
    <col min="5382" max="5382" width="13.42578125" style="985" customWidth="1"/>
    <col min="5383" max="5383" width="12.5703125" style="985" customWidth="1"/>
    <col min="5384" max="5384" width="16.28515625" style="985" customWidth="1"/>
    <col min="5385" max="5385" width="13.42578125" style="985" customWidth="1"/>
    <col min="5386" max="5386" width="14.28515625" style="985" customWidth="1"/>
    <col min="5387" max="5387" width="10" style="985" bestFit="1" customWidth="1"/>
    <col min="5388" max="5632" width="9.140625" style="985"/>
    <col min="5633" max="5633" width="21" style="985" customWidth="1"/>
    <col min="5634" max="5634" width="15.28515625" style="985" customWidth="1"/>
    <col min="5635" max="5635" width="15.140625" style="985" customWidth="1"/>
    <col min="5636" max="5636" width="14.140625" style="985" customWidth="1"/>
    <col min="5637" max="5637" width="18.7109375" style="985" customWidth="1"/>
    <col min="5638" max="5638" width="13.42578125" style="985" customWidth="1"/>
    <col min="5639" max="5639" width="12.5703125" style="985" customWidth="1"/>
    <col min="5640" max="5640" width="16.28515625" style="985" customWidth="1"/>
    <col min="5641" max="5641" width="13.42578125" style="985" customWidth="1"/>
    <col min="5642" max="5642" width="14.28515625" style="985" customWidth="1"/>
    <col min="5643" max="5643" width="10" style="985" bestFit="1" customWidth="1"/>
    <col min="5644" max="5888" width="9.140625" style="985"/>
    <col min="5889" max="5889" width="21" style="985" customWidth="1"/>
    <col min="5890" max="5890" width="15.28515625" style="985" customWidth="1"/>
    <col min="5891" max="5891" width="15.140625" style="985" customWidth="1"/>
    <col min="5892" max="5892" width="14.140625" style="985" customWidth="1"/>
    <col min="5893" max="5893" width="18.7109375" style="985" customWidth="1"/>
    <col min="5894" max="5894" width="13.42578125" style="985" customWidth="1"/>
    <col min="5895" max="5895" width="12.5703125" style="985" customWidth="1"/>
    <col min="5896" max="5896" width="16.28515625" style="985" customWidth="1"/>
    <col min="5897" max="5897" width="13.42578125" style="985" customWidth="1"/>
    <col min="5898" max="5898" width="14.28515625" style="985" customWidth="1"/>
    <col min="5899" max="5899" width="10" style="985" bestFit="1" customWidth="1"/>
    <col min="5900" max="6144" width="9.140625" style="985"/>
    <col min="6145" max="6145" width="21" style="985" customWidth="1"/>
    <col min="6146" max="6146" width="15.28515625" style="985" customWidth="1"/>
    <col min="6147" max="6147" width="15.140625" style="985" customWidth="1"/>
    <col min="6148" max="6148" width="14.140625" style="985" customWidth="1"/>
    <col min="6149" max="6149" width="18.7109375" style="985" customWidth="1"/>
    <col min="6150" max="6150" width="13.42578125" style="985" customWidth="1"/>
    <col min="6151" max="6151" width="12.5703125" style="985" customWidth="1"/>
    <col min="6152" max="6152" width="16.28515625" style="985" customWidth="1"/>
    <col min="6153" max="6153" width="13.42578125" style="985" customWidth="1"/>
    <col min="6154" max="6154" width="14.28515625" style="985" customWidth="1"/>
    <col min="6155" max="6155" width="10" style="985" bestFit="1" customWidth="1"/>
    <col min="6156" max="6400" width="9.140625" style="985"/>
    <col min="6401" max="6401" width="21" style="985" customWidth="1"/>
    <col min="6402" max="6402" width="15.28515625" style="985" customWidth="1"/>
    <col min="6403" max="6403" width="15.140625" style="985" customWidth="1"/>
    <col min="6404" max="6404" width="14.140625" style="985" customWidth="1"/>
    <col min="6405" max="6405" width="18.7109375" style="985" customWidth="1"/>
    <col min="6406" max="6406" width="13.42578125" style="985" customWidth="1"/>
    <col min="6407" max="6407" width="12.5703125" style="985" customWidth="1"/>
    <col min="6408" max="6408" width="16.28515625" style="985" customWidth="1"/>
    <col min="6409" max="6409" width="13.42578125" style="985" customWidth="1"/>
    <col min="6410" max="6410" width="14.28515625" style="985" customWidth="1"/>
    <col min="6411" max="6411" width="10" style="985" bestFit="1" customWidth="1"/>
    <col min="6412" max="6656" width="9.140625" style="985"/>
    <col min="6657" max="6657" width="21" style="985" customWidth="1"/>
    <col min="6658" max="6658" width="15.28515625" style="985" customWidth="1"/>
    <col min="6659" max="6659" width="15.140625" style="985" customWidth="1"/>
    <col min="6660" max="6660" width="14.140625" style="985" customWidth="1"/>
    <col min="6661" max="6661" width="18.7109375" style="985" customWidth="1"/>
    <col min="6662" max="6662" width="13.42578125" style="985" customWidth="1"/>
    <col min="6663" max="6663" width="12.5703125" style="985" customWidth="1"/>
    <col min="6664" max="6664" width="16.28515625" style="985" customWidth="1"/>
    <col min="6665" max="6665" width="13.42578125" style="985" customWidth="1"/>
    <col min="6666" max="6666" width="14.28515625" style="985" customWidth="1"/>
    <col min="6667" max="6667" width="10" style="985" bestFit="1" customWidth="1"/>
    <col min="6668" max="6912" width="9.140625" style="985"/>
    <col min="6913" max="6913" width="21" style="985" customWidth="1"/>
    <col min="6914" max="6914" width="15.28515625" style="985" customWidth="1"/>
    <col min="6915" max="6915" width="15.140625" style="985" customWidth="1"/>
    <col min="6916" max="6916" width="14.140625" style="985" customWidth="1"/>
    <col min="6917" max="6917" width="18.7109375" style="985" customWidth="1"/>
    <col min="6918" max="6918" width="13.42578125" style="985" customWidth="1"/>
    <col min="6919" max="6919" width="12.5703125" style="985" customWidth="1"/>
    <col min="6920" max="6920" width="16.28515625" style="985" customWidth="1"/>
    <col min="6921" max="6921" width="13.42578125" style="985" customWidth="1"/>
    <col min="6922" max="6922" width="14.28515625" style="985" customWidth="1"/>
    <col min="6923" max="6923" width="10" style="985" bestFit="1" customWidth="1"/>
    <col min="6924" max="7168" width="9.140625" style="985"/>
    <col min="7169" max="7169" width="21" style="985" customWidth="1"/>
    <col min="7170" max="7170" width="15.28515625" style="985" customWidth="1"/>
    <col min="7171" max="7171" width="15.140625" style="985" customWidth="1"/>
    <col min="7172" max="7172" width="14.140625" style="985" customWidth="1"/>
    <col min="7173" max="7173" width="18.7109375" style="985" customWidth="1"/>
    <col min="7174" max="7174" width="13.42578125" style="985" customWidth="1"/>
    <col min="7175" max="7175" width="12.5703125" style="985" customWidth="1"/>
    <col min="7176" max="7176" width="16.28515625" style="985" customWidth="1"/>
    <col min="7177" max="7177" width="13.42578125" style="985" customWidth="1"/>
    <col min="7178" max="7178" width="14.28515625" style="985" customWidth="1"/>
    <col min="7179" max="7179" width="10" style="985" bestFit="1" customWidth="1"/>
    <col min="7180" max="7424" width="9.140625" style="985"/>
    <col min="7425" max="7425" width="21" style="985" customWidth="1"/>
    <col min="7426" max="7426" width="15.28515625" style="985" customWidth="1"/>
    <col min="7427" max="7427" width="15.140625" style="985" customWidth="1"/>
    <col min="7428" max="7428" width="14.140625" style="985" customWidth="1"/>
    <col min="7429" max="7429" width="18.7109375" style="985" customWidth="1"/>
    <col min="7430" max="7430" width="13.42578125" style="985" customWidth="1"/>
    <col min="7431" max="7431" width="12.5703125" style="985" customWidth="1"/>
    <col min="7432" max="7432" width="16.28515625" style="985" customWidth="1"/>
    <col min="7433" max="7433" width="13.42578125" style="985" customWidth="1"/>
    <col min="7434" max="7434" width="14.28515625" style="985" customWidth="1"/>
    <col min="7435" max="7435" width="10" style="985" bestFit="1" customWidth="1"/>
    <col min="7436" max="7680" width="9.140625" style="985"/>
    <col min="7681" max="7681" width="21" style="985" customWidth="1"/>
    <col min="7682" max="7682" width="15.28515625" style="985" customWidth="1"/>
    <col min="7683" max="7683" width="15.140625" style="985" customWidth="1"/>
    <col min="7684" max="7684" width="14.140625" style="985" customWidth="1"/>
    <col min="7685" max="7685" width="18.7109375" style="985" customWidth="1"/>
    <col min="7686" max="7686" width="13.42578125" style="985" customWidth="1"/>
    <col min="7687" max="7687" width="12.5703125" style="985" customWidth="1"/>
    <col min="7688" max="7688" width="16.28515625" style="985" customWidth="1"/>
    <col min="7689" max="7689" width="13.42578125" style="985" customWidth="1"/>
    <col min="7690" max="7690" width="14.28515625" style="985" customWidth="1"/>
    <col min="7691" max="7691" width="10" style="985" bestFit="1" customWidth="1"/>
    <col min="7692" max="7936" width="9.140625" style="985"/>
    <col min="7937" max="7937" width="21" style="985" customWidth="1"/>
    <col min="7938" max="7938" width="15.28515625" style="985" customWidth="1"/>
    <col min="7939" max="7939" width="15.140625" style="985" customWidth="1"/>
    <col min="7940" max="7940" width="14.140625" style="985" customWidth="1"/>
    <col min="7941" max="7941" width="18.7109375" style="985" customWidth="1"/>
    <col min="7942" max="7942" width="13.42578125" style="985" customWidth="1"/>
    <col min="7943" max="7943" width="12.5703125" style="985" customWidth="1"/>
    <col min="7944" max="7944" width="16.28515625" style="985" customWidth="1"/>
    <col min="7945" max="7945" width="13.42578125" style="985" customWidth="1"/>
    <col min="7946" max="7946" width="14.28515625" style="985" customWidth="1"/>
    <col min="7947" max="7947" width="10" style="985" bestFit="1" customWidth="1"/>
    <col min="7948" max="8192" width="9.140625" style="985"/>
    <col min="8193" max="8193" width="21" style="985" customWidth="1"/>
    <col min="8194" max="8194" width="15.28515625" style="985" customWidth="1"/>
    <col min="8195" max="8195" width="15.140625" style="985" customWidth="1"/>
    <col min="8196" max="8196" width="14.140625" style="985" customWidth="1"/>
    <col min="8197" max="8197" width="18.7109375" style="985" customWidth="1"/>
    <col min="8198" max="8198" width="13.42578125" style="985" customWidth="1"/>
    <col min="8199" max="8199" width="12.5703125" style="985" customWidth="1"/>
    <col min="8200" max="8200" width="16.28515625" style="985" customWidth="1"/>
    <col min="8201" max="8201" width="13.42578125" style="985" customWidth="1"/>
    <col min="8202" max="8202" width="14.28515625" style="985" customWidth="1"/>
    <col min="8203" max="8203" width="10" style="985" bestFit="1" customWidth="1"/>
    <col min="8204" max="8448" width="9.140625" style="985"/>
    <col min="8449" max="8449" width="21" style="985" customWidth="1"/>
    <col min="8450" max="8450" width="15.28515625" style="985" customWidth="1"/>
    <col min="8451" max="8451" width="15.140625" style="985" customWidth="1"/>
    <col min="8452" max="8452" width="14.140625" style="985" customWidth="1"/>
    <col min="8453" max="8453" width="18.7109375" style="985" customWidth="1"/>
    <col min="8454" max="8454" width="13.42578125" style="985" customWidth="1"/>
    <col min="8455" max="8455" width="12.5703125" style="985" customWidth="1"/>
    <col min="8456" max="8456" width="16.28515625" style="985" customWidth="1"/>
    <col min="8457" max="8457" width="13.42578125" style="985" customWidth="1"/>
    <col min="8458" max="8458" width="14.28515625" style="985" customWidth="1"/>
    <col min="8459" max="8459" width="10" style="985" bestFit="1" customWidth="1"/>
    <col min="8460" max="8704" width="9.140625" style="985"/>
    <col min="8705" max="8705" width="21" style="985" customWidth="1"/>
    <col min="8706" max="8706" width="15.28515625" style="985" customWidth="1"/>
    <col min="8707" max="8707" width="15.140625" style="985" customWidth="1"/>
    <col min="8708" max="8708" width="14.140625" style="985" customWidth="1"/>
    <col min="8709" max="8709" width="18.7109375" style="985" customWidth="1"/>
    <col min="8710" max="8710" width="13.42578125" style="985" customWidth="1"/>
    <col min="8711" max="8711" width="12.5703125" style="985" customWidth="1"/>
    <col min="8712" max="8712" width="16.28515625" style="985" customWidth="1"/>
    <col min="8713" max="8713" width="13.42578125" style="985" customWidth="1"/>
    <col min="8714" max="8714" width="14.28515625" style="985" customWidth="1"/>
    <col min="8715" max="8715" width="10" style="985" bestFit="1" customWidth="1"/>
    <col min="8716" max="8960" width="9.140625" style="985"/>
    <col min="8961" max="8961" width="21" style="985" customWidth="1"/>
    <col min="8962" max="8962" width="15.28515625" style="985" customWidth="1"/>
    <col min="8963" max="8963" width="15.140625" style="985" customWidth="1"/>
    <col min="8964" max="8964" width="14.140625" style="985" customWidth="1"/>
    <col min="8965" max="8965" width="18.7109375" style="985" customWidth="1"/>
    <col min="8966" max="8966" width="13.42578125" style="985" customWidth="1"/>
    <col min="8967" max="8967" width="12.5703125" style="985" customWidth="1"/>
    <col min="8968" max="8968" width="16.28515625" style="985" customWidth="1"/>
    <col min="8969" max="8969" width="13.42578125" style="985" customWidth="1"/>
    <col min="8970" max="8970" width="14.28515625" style="985" customWidth="1"/>
    <col min="8971" max="8971" width="10" style="985" bestFit="1" customWidth="1"/>
    <col min="8972" max="9216" width="9.140625" style="985"/>
    <col min="9217" max="9217" width="21" style="985" customWidth="1"/>
    <col min="9218" max="9218" width="15.28515625" style="985" customWidth="1"/>
    <col min="9219" max="9219" width="15.140625" style="985" customWidth="1"/>
    <col min="9220" max="9220" width="14.140625" style="985" customWidth="1"/>
    <col min="9221" max="9221" width="18.7109375" style="985" customWidth="1"/>
    <col min="9222" max="9222" width="13.42578125" style="985" customWidth="1"/>
    <col min="9223" max="9223" width="12.5703125" style="985" customWidth="1"/>
    <col min="9224" max="9224" width="16.28515625" style="985" customWidth="1"/>
    <col min="9225" max="9225" width="13.42578125" style="985" customWidth="1"/>
    <col min="9226" max="9226" width="14.28515625" style="985" customWidth="1"/>
    <col min="9227" max="9227" width="10" style="985" bestFit="1" customWidth="1"/>
    <col min="9228" max="9472" width="9.140625" style="985"/>
    <col min="9473" max="9473" width="21" style="985" customWidth="1"/>
    <col min="9474" max="9474" width="15.28515625" style="985" customWidth="1"/>
    <col min="9475" max="9475" width="15.140625" style="985" customWidth="1"/>
    <col min="9476" max="9476" width="14.140625" style="985" customWidth="1"/>
    <col min="9477" max="9477" width="18.7109375" style="985" customWidth="1"/>
    <col min="9478" max="9478" width="13.42578125" style="985" customWidth="1"/>
    <col min="9479" max="9479" width="12.5703125" style="985" customWidth="1"/>
    <col min="9480" max="9480" width="16.28515625" style="985" customWidth="1"/>
    <col min="9481" max="9481" width="13.42578125" style="985" customWidth="1"/>
    <col min="9482" max="9482" width="14.28515625" style="985" customWidth="1"/>
    <col min="9483" max="9483" width="10" style="985" bestFit="1" customWidth="1"/>
    <col min="9484" max="9728" width="9.140625" style="985"/>
    <col min="9729" max="9729" width="21" style="985" customWidth="1"/>
    <col min="9730" max="9730" width="15.28515625" style="985" customWidth="1"/>
    <col min="9731" max="9731" width="15.140625" style="985" customWidth="1"/>
    <col min="9732" max="9732" width="14.140625" style="985" customWidth="1"/>
    <col min="9733" max="9733" width="18.7109375" style="985" customWidth="1"/>
    <col min="9734" max="9734" width="13.42578125" style="985" customWidth="1"/>
    <col min="9735" max="9735" width="12.5703125" style="985" customWidth="1"/>
    <col min="9736" max="9736" width="16.28515625" style="985" customWidth="1"/>
    <col min="9737" max="9737" width="13.42578125" style="985" customWidth="1"/>
    <col min="9738" max="9738" width="14.28515625" style="985" customWidth="1"/>
    <col min="9739" max="9739" width="10" style="985" bestFit="1" customWidth="1"/>
    <col min="9740" max="9984" width="9.140625" style="985"/>
    <col min="9985" max="9985" width="21" style="985" customWidth="1"/>
    <col min="9986" max="9986" width="15.28515625" style="985" customWidth="1"/>
    <col min="9987" max="9987" width="15.140625" style="985" customWidth="1"/>
    <col min="9988" max="9988" width="14.140625" style="985" customWidth="1"/>
    <col min="9989" max="9989" width="18.7109375" style="985" customWidth="1"/>
    <col min="9990" max="9990" width="13.42578125" style="985" customWidth="1"/>
    <col min="9991" max="9991" width="12.5703125" style="985" customWidth="1"/>
    <col min="9992" max="9992" width="16.28515625" style="985" customWidth="1"/>
    <col min="9993" max="9993" width="13.42578125" style="985" customWidth="1"/>
    <col min="9994" max="9994" width="14.28515625" style="985" customWidth="1"/>
    <col min="9995" max="9995" width="10" style="985" bestFit="1" customWidth="1"/>
    <col min="9996" max="10240" width="9.140625" style="985"/>
    <col min="10241" max="10241" width="21" style="985" customWidth="1"/>
    <col min="10242" max="10242" width="15.28515625" style="985" customWidth="1"/>
    <col min="10243" max="10243" width="15.140625" style="985" customWidth="1"/>
    <col min="10244" max="10244" width="14.140625" style="985" customWidth="1"/>
    <col min="10245" max="10245" width="18.7109375" style="985" customWidth="1"/>
    <col min="10246" max="10246" width="13.42578125" style="985" customWidth="1"/>
    <col min="10247" max="10247" width="12.5703125" style="985" customWidth="1"/>
    <col min="10248" max="10248" width="16.28515625" style="985" customWidth="1"/>
    <col min="10249" max="10249" width="13.42578125" style="985" customWidth="1"/>
    <col min="10250" max="10250" width="14.28515625" style="985" customWidth="1"/>
    <col min="10251" max="10251" width="10" style="985" bestFit="1" customWidth="1"/>
    <col min="10252" max="10496" width="9.140625" style="985"/>
    <col min="10497" max="10497" width="21" style="985" customWidth="1"/>
    <col min="10498" max="10498" width="15.28515625" style="985" customWidth="1"/>
    <col min="10499" max="10499" width="15.140625" style="985" customWidth="1"/>
    <col min="10500" max="10500" width="14.140625" style="985" customWidth="1"/>
    <col min="10501" max="10501" width="18.7109375" style="985" customWidth="1"/>
    <col min="10502" max="10502" width="13.42578125" style="985" customWidth="1"/>
    <col min="10503" max="10503" width="12.5703125" style="985" customWidth="1"/>
    <col min="10504" max="10504" width="16.28515625" style="985" customWidth="1"/>
    <col min="10505" max="10505" width="13.42578125" style="985" customWidth="1"/>
    <col min="10506" max="10506" width="14.28515625" style="985" customWidth="1"/>
    <col min="10507" max="10507" width="10" style="985" bestFit="1" customWidth="1"/>
    <col min="10508" max="10752" width="9.140625" style="985"/>
    <col min="10753" max="10753" width="21" style="985" customWidth="1"/>
    <col min="10754" max="10754" width="15.28515625" style="985" customWidth="1"/>
    <col min="10755" max="10755" width="15.140625" style="985" customWidth="1"/>
    <col min="10756" max="10756" width="14.140625" style="985" customWidth="1"/>
    <col min="10757" max="10757" width="18.7109375" style="985" customWidth="1"/>
    <col min="10758" max="10758" width="13.42578125" style="985" customWidth="1"/>
    <col min="10759" max="10759" width="12.5703125" style="985" customWidth="1"/>
    <col min="10760" max="10760" width="16.28515625" style="985" customWidth="1"/>
    <col min="10761" max="10761" width="13.42578125" style="985" customWidth="1"/>
    <col min="10762" max="10762" width="14.28515625" style="985" customWidth="1"/>
    <col min="10763" max="10763" width="10" style="985" bestFit="1" customWidth="1"/>
    <col min="10764" max="11008" width="9.140625" style="985"/>
    <col min="11009" max="11009" width="21" style="985" customWidth="1"/>
    <col min="11010" max="11010" width="15.28515625" style="985" customWidth="1"/>
    <col min="11011" max="11011" width="15.140625" style="985" customWidth="1"/>
    <col min="11012" max="11012" width="14.140625" style="985" customWidth="1"/>
    <col min="11013" max="11013" width="18.7109375" style="985" customWidth="1"/>
    <col min="11014" max="11014" width="13.42578125" style="985" customWidth="1"/>
    <col min="11015" max="11015" width="12.5703125" style="985" customWidth="1"/>
    <col min="11016" max="11016" width="16.28515625" style="985" customWidth="1"/>
    <col min="11017" max="11017" width="13.42578125" style="985" customWidth="1"/>
    <col min="11018" max="11018" width="14.28515625" style="985" customWidth="1"/>
    <col min="11019" max="11019" width="10" style="985" bestFit="1" customWidth="1"/>
    <col min="11020" max="11264" width="9.140625" style="985"/>
    <col min="11265" max="11265" width="21" style="985" customWidth="1"/>
    <col min="11266" max="11266" width="15.28515625" style="985" customWidth="1"/>
    <col min="11267" max="11267" width="15.140625" style="985" customWidth="1"/>
    <col min="11268" max="11268" width="14.140625" style="985" customWidth="1"/>
    <col min="11269" max="11269" width="18.7109375" style="985" customWidth="1"/>
    <col min="11270" max="11270" width="13.42578125" style="985" customWidth="1"/>
    <col min="11271" max="11271" width="12.5703125" style="985" customWidth="1"/>
    <col min="11272" max="11272" width="16.28515625" style="985" customWidth="1"/>
    <col min="11273" max="11273" width="13.42578125" style="985" customWidth="1"/>
    <col min="11274" max="11274" width="14.28515625" style="985" customWidth="1"/>
    <col min="11275" max="11275" width="10" style="985" bestFit="1" customWidth="1"/>
    <col min="11276" max="11520" width="9.140625" style="985"/>
    <col min="11521" max="11521" width="21" style="985" customWidth="1"/>
    <col min="11522" max="11522" width="15.28515625" style="985" customWidth="1"/>
    <col min="11523" max="11523" width="15.140625" style="985" customWidth="1"/>
    <col min="11524" max="11524" width="14.140625" style="985" customWidth="1"/>
    <col min="11525" max="11525" width="18.7109375" style="985" customWidth="1"/>
    <col min="11526" max="11526" width="13.42578125" style="985" customWidth="1"/>
    <col min="11527" max="11527" width="12.5703125" style="985" customWidth="1"/>
    <col min="11528" max="11528" width="16.28515625" style="985" customWidth="1"/>
    <col min="11529" max="11529" width="13.42578125" style="985" customWidth="1"/>
    <col min="11530" max="11530" width="14.28515625" style="985" customWidth="1"/>
    <col min="11531" max="11531" width="10" style="985" bestFit="1" customWidth="1"/>
    <col min="11532" max="11776" width="9.140625" style="985"/>
    <col min="11777" max="11777" width="21" style="985" customWidth="1"/>
    <col min="11778" max="11778" width="15.28515625" style="985" customWidth="1"/>
    <col min="11779" max="11779" width="15.140625" style="985" customWidth="1"/>
    <col min="11780" max="11780" width="14.140625" style="985" customWidth="1"/>
    <col min="11781" max="11781" width="18.7109375" style="985" customWidth="1"/>
    <col min="11782" max="11782" width="13.42578125" style="985" customWidth="1"/>
    <col min="11783" max="11783" width="12.5703125" style="985" customWidth="1"/>
    <col min="11784" max="11784" width="16.28515625" style="985" customWidth="1"/>
    <col min="11785" max="11785" width="13.42578125" style="985" customWidth="1"/>
    <col min="11786" max="11786" width="14.28515625" style="985" customWidth="1"/>
    <col min="11787" max="11787" width="10" style="985" bestFit="1" customWidth="1"/>
    <col min="11788" max="12032" width="9.140625" style="985"/>
    <col min="12033" max="12033" width="21" style="985" customWidth="1"/>
    <col min="12034" max="12034" width="15.28515625" style="985" customWidth="1"/>
    <col min="12035" max="12035" width="15.140625" style="985" customWidth="1"/>
    <col min="12036" max="12036" width="14.140625" style="985" customWidth="1"/>
    <col min="12037" max="12037" width="18.7109375" style="985" customWidth="1"/>
    <col min="12038" max="12038" width="13.42578125" style="985" customWidth="1"/>
    <col min="12039" max="12039" width="12.5703125" style="985" customWidth="1"/>
    <col min="12040" max="12040" width="16.28515625" style="985" customWidth="1"/>
    <col min="12041" max="12041" width="13.42578125" style="985" customWidth="1"/>
    <col min="12042" max="12042" width="14.28515625" style="985" customWidth="1"/>
    <col min="12043" max="12043" width="10" style="985" bestFit="1" customWidth="1"/>
    <col min="12044" max="12288" width="9.140625" style="985"/>
    <col min="12289" max="12289" width="21" style="985" customWidth="1"/>
    <col min="12290" max="12290" width="15.28515625" style="985" customWidth="1"/>
    <col min="12291" max="12291" width="15.140625" style="985" customWidth="1"/>
    <col min="12292" max="12292" width="14.140625" style="985" customWidth="1"/>
    <col min="12293" max="12293" width="18.7109375" style="985" customWidth="1"/>
    <col min="12294" max="12294" width="13.42578125" style="985" customWidth="1"/>
    <col min="12295" max="12295" width="12.5703125" style="985" customWidth="1"/>
    <col min="12296" max="12296" width="16.28515625" style="985" customWidth="1"/>
    <col min="12297" max="12297" width="13.42578125" style="985" customWidth="1"/>
    <col min="12298" max="12298" width="14.28515625" style="985" customWidth="1"/>
    <col min="12299" max="12299" width="10" style="985" bestFit="1" customWidth="1"/>
    <col min="12300" max="12544" width="9.140625" style="985"/>
    <col min="12545" max="12545" width="21" style="985" customWidth="1"/>
    <col min="12546" max="12546" width="15.28515625" style="985" customWidth="1"/>
    <col min="12547" max="12547" width="15.140625" style="985" customWidth="1"/>
    <col min="12548" max="12548" width="14.140625" style="985" customWidth="1"/>
    <col min="12549" max="12549" width="18.7109375" style="985" customWidth="1"/>
    <col min="12550" max="12550" width="13.42578125" style="985" customWidth="1"/>
    <col min="12551" max="12551" width="12.5703125" style="985" customWidth="1"/>
    <col min="12552" max="12552" width="16.28515625" style="985" customWidth="1"/>
    <col min="12553" max="12553" width="13.42578125" style="985" customWidth="1"/>
    <col min="12554" max="12554" width="14.28515625" style="985" customWidth="1"/>
    <col min="12555" max="12555" width="10" style="985" bestFit="1" customWidth="1"/>
    <col min="12556" max="12800" width="9.140625" style="985"/>
    <col min="12801" max="12801" width="21" style="985" customWidth="1"/>
    <col min="12802" max="12802" width="15.28515625" style="985" customWidth="1"/>
    <col min="12803" max="12803" width="15.140625" style="985" customWidth="1"/>
    <col min="12804" max="12804" width="14.140625" style="985" customWidth="1"/>
    <col min="12805" max="12805" width="18.7109375" style="985" customWidth="1"/>
    <col min="12806" max="12806" width="13.42578125" style="985" customWidth="1"/>
    <col min="12807" max="12807" width="12.5703125" style="985" customWidth="1"/>
    <col min="12808" max="12808" width="16.28515625" style="985" customWidth="1"/>
    <col min="12809" max="12809" width="13.42578125" style="985" customWidth="1"/>
    <col min="12810" max="12810" width="14.28515625" style="985" customWidth="1"/>
    <col min="12811" max="12811" width="10" style="985" bestFit="1" customWidth="1"/>
    <col min="12812" max="13056" width="9.140625" style="985"/>
    <col min="13057" max="13057" width="21" style="985" customWidth="1"/>
    <col min="13058" max="13058" width="15.28515625" style="985" customWidth="1"/>
    <col min="13059" max="13059" width="15.140625" style="985" customWidth="1"/>
    <col min="13060" max="13060" width="14.140625" style="985" customWidth="1"/>
    <col min="13061" max="13061" width="18.7109375" style="985" customWidth="1"/>
    <col min="13062" max="13062" width="13.42578125" style="985" customWidth="1"/>
    <col min="13063" max="13063" width="12.5703125" style="985" customWidth="1"/>
    <col min="13064" max="13064" width="16.28515625" style="985" customWidth="1"/>
    <col min="13065" max="13065" width="13.42578125" style="985" customWidth="1"/>
    <col min="13066" max="13066" width="14.28515625" style="985" customWidth="1"/>
    <col min="13067" max="13067" width="10" style="985" bestFit="1" customWidth="1"/>
    <col min="13068" max="13312" width="9.140625" style="985"/>
    <col min="13313" max="13313" width="21" style="985" customWidth="1"/>
    <col min="13314" max="13314" width="15.28515625" style="985" customWidth="1"/>
    <col min="13315" max="13315" width="15.140625" style="985" customWidth="1"/>
    <col min="13316" max="13316" width="14.140625" style="985" customWidth="1"/>
    <col min="13317" max="13317" width="18.7109375" style="985" customWidth="1"/>
    <col min="13318" max="13318" width="13.42578125" style="985" customWidth="1"/>
    <col min="13319" max="13319" width="12.5703125" style="985" customWidth="1"/>
    <col min="13320" max="13320" width="16.28515625" style="985" customWidth="1"/>
    <col min="13321" max="13321" width="13.42578125" style="985" customWidth="1"/>
    <col min="13322" max="13322" width="14.28515625" style="985" customWidth="1"/>
    <col min="13323" max="13323" width="10" style="985" bestFit="1" customWidth="1"/>
    <col min="13324" max="13568" width="9.140625" style="985"/>
    <col min="13569" max="13569" width="21" style="985" customWidth="1"/>
    <col min="13570" max="13570" width="15.28515625" style="985" customWidth="1"/>
    <col min="13571" max="13571" width="15.140625" style="985" customWidth="1"/>
    <col min="13572" max="13572" width="14.140625" style="985" customWidth="1"/>
    <col min="13573" max="13573" width="18.7109375" style="985" customWidth="1"/>
    <col min="13574" max="13574" width="13.42578125" style="985" customWidth="1"/>
    <col min="13575" max="13575" width="12.5703125" style="985" customWidth="1"/>
    <col min="13576" max="13576" width="16.28515625" style="985" customWidth="1"/>
    <col min="13577" max="13577" width="13.42578125" style="985" customWidth="1"/>
    <col min="13578" max="13578" width="14.28515625" style="985" customWidth="1"/>
    <col min="13579" max="13579" width="10" style="985" bestFit="1" customWidth="1"/>
    <col min="13580" max="13824" width="9.140625" style="985"/>
    <col min="13825" max="13825" width="21" style="985" customWidth="1"/>
    <col min="13826" max="13826" width="15.28515625" style="985" customWidth="1"/>
    <col min="13827" max="13827" width="15.140625" style="985" customWidth="1"/>
    <col min="13828" max="13828" width="14.140625" style="985" customWidth="1"/>
    <col min="13829" max="13829" width="18.7109375" style="985" customWidth="1"/>
    <col min="13830" max="13830" width="13.42578125" style="985" customWidth="1"/>
    <col min="13831" max="13831" width="12.5703125" style="985" customWidth="1"/>
    <col min="13832" max="13832" width="16.28515625" style="985" customWidth="1"/>
    <col min="13833" max="13833" width="13.42578125" style="985" customWidth="1"/>
    <col min="13834" max="13834" width="14.28515625" style="985" customWidth="1"/>
    <col min="13835" max="13835" width="10" style="985" bestFit="1" customWidth="1"/>
    <col min="13836" max="14080" width="9.140625" style="985"/>
    <col min="14081" max="14081" width="21" style="985" customWidth="1"/>
    <col min="14082" max="14082" width="15.28515625" style="985" customWidth="1"/>
    <col min="14083" max="14083" width="15.140625" style="985" customWidth="1"/>
    <col min="14084" max="14084" width="14.140625" style="985" customWidth="1"/>
    <col min="14085" max="14085" width="18.7109375" style="985" customWidth="1"/>
    <col min="14086" max="14086" width="13.42578125" style="985" customWidth="1"/>
    <col min="14087" max="14087" width="12.5703125" style="985" customWidth="1"/>
    <col min="14088" max="14088" width="16.28515625" style="985" customWidth="1"/>
    <col min="14089" max="14089" width="13.42578125" style="985" customWidth="1"/>
    <col min="14090" max="14090" width="14.28515625" style="985" customWidth="1"/>
    <col min="14091" max="14091" width="10" style="985" bestFit="1" customWidth="1"/>
    <col min="14092" max="14336" width="9.140625" style="985"/>
    <col min="14337" max="14337" width="21" style="985" customWidth="1"/>
    <col min="14338" max="14338" width="15.28515625" style="985" customWidth="1"/>
    <col min="14339" max="14339" width="15.140625" style="985" customWidth="1"/>
    <col min="14340" max="14340" width="14.140625" style="985" customWidth="1"/>
    <col min="14341" max="14341" width="18.7109375" style="985" customWidth="1"/>
    <col min="14342" max="14342" width="13.42578125" style="985" customWidth="1"/>
    <col min="14343" max="14343" width="12.5703125" style="985" customWidth="1"/>
    <col min="14344" max="14344" width="16.28515625" style="985" customWidth="1"/>
    <col min="14345" max="14345" width="13.42578125" style="985" customWidth="1"/>
    <col min="14346" max="14346" width="14.28515625" style="985" customWidth="1"/>
    <col min="14347" max="14347" width="10" style="985" bestFit="1" customWidth="1"/>
    <col min="14348" max="14592" width="9.140625" style="985"/>
    <col min="14593" max="14593" width="21" style="985" customWidth="1"/>
    <col min="14594" max="14594" width="15.28515625" style="985" customWidth="1"/>
    <col min="14595" max="14595" width="15.140625" style="985" customWidth="1"/>
    <col min="14596" max="14596" width="14.140625" style="985" customWidth="1"/>
    <col min="14597" max="14597" width="18.7109375" style="985" customWidth="1"/>
    <col min="14598" max="14598" width="13.42578125" style="985" customWidth="1"/>
    <col min="14599" max="14599" width="12.5703125" style="985" customWidth="1"/>
    <col min="14600" max="14600" width="16.28515625" style="985" customWidth="1"/>
    <col min="14601" max="14601" width="13.42578125" style="985" customWidth="1"/>
    <col min="14602" max="14602" width="14.28515625" style="985" customWidth="1"/>
    <col min="14603" max="14603" width="10" style="985" bestFit="1" customWidth="1"/>
    <col min="14604" max="14848" width="9.140625" style="985"/>
    <col min="14849" max="14849" width="21" style="985" customWidth="1"/>
    <col min="14850" max="14850" width="15.28515625" style="985" customWidth="1"/>
    <col min="14851" max="14851" width="15.140625" style="985" customWidth="1"/>
    <col min="14852" max="14852" width="14.140625" style="985" customWidth="1"/>
    <col min="14853" max="14853" width="18.7109375" style="985" customWidth="1"/>
    <col min="14854" max="14854" width="13.42578125" style="985" customWidth="1"/>
    <col min="14855" max="14855" width="12.5703125" style="985" customWidth="1"/>
    <col min="14856" max="14856" width="16.28515625" style="985" customWidth="1"/>
    <col min="14857" max="14857" width="13.42578125" style="985" customWidth="1"/>
    <col min="14858" max="14858" width="14.28515625" style="985" customWidth="1"/>
    <col min="14859" max="14859" width="10" style="985" bestFit="1" customWidth="1"/>
    <col min="14860" max="15104" width="9.140625" style="985"/>
    <col min="15105" max="15105" width="21" style="985" customWidth="1"/>
    <col min="15106" max="15106" width="15.28515625" style="985" customWidth="1"/>
    <col min="15107" max="15107" width="15.140625" style="985" customWidth="1"/>
    <col min="15108" max="15108" width="14.140625" style="985" customWidth="1"/>
    <col min="15109" max="15109" width="18.7109375" style="985" customWidth="1"/>
    <col min="15110" max="15110" width="13.42578125" style="985" customWidth="1"/>
    <col min="15111" max="15111" width="12.5703125" style="985" customWidth="1"/>
    <col min="15112" max="15112" width="16.28515625" style="985" customWidth="1"/>
    <col min="15113" max="15113" width="13.42578125" style="985" customWidth="1"/>
    <col min="15114" max="15114" width="14.28515625" style="985" customWidth="1"/>
    <col min="15115" max="15115" width="10" style="985" bestFit="1" customWidth="1"/>
    <col min="15116" max="15360" width="9.140625" style="985"/>
    <col min="15361" max="15361" width="21" style="985" customWidth="1"/>
    <col min="15362" max="15362" width="15.28515625" style="985" customWidth="1"/>
    <col min="15363" max="15363" width="15.140625" style="985" customWidth="1"/>
    <col min="15364" max="15364" width="14.140625" style="985" customWidth="1"/>
    <col min="15365" max="15365" width="18.7109375" style="985" customWidth="1"/>
    <col min="15366" max="15366" width="13.42578125" style="985" customWidth="1"/>
    <col min="15367" max="15367" width="12.5703125" style="985" customWidth="1"/>
    <col min="15368" max="15368" width="16.28515625" style="985" customWidth="1"/>
    <col min="15369" max="15369" width="13.42578125" style="985" customWidth="1"/>
    <col min="15370" max="15370" width="14.28515625" style="985" customWidth="1"/>
    <col min="15371" max="15371" width="10" style="985" bestFit="1" customWidth="1"/>
    <col min="15372" max="15616" width="9.140625" style="985"/>
    <col min="15617" max="15617" width="21" style="985" customWidth="1"/>
    <col min="15618" max="15618" width="15.28515625" style="985" customWidth="1"/>
    <col min="15619" max="15619" width="15.140625" style="985" customWidth="1"/>
    <col min="15620" max="15620" width="14.140625" style="985" customWidth="1"/>
    <col min="15621" max="15621" width="18.7109375" style="985" customWidth="1"/>
    <col min="15622" max="15622" width="13.42578125" style="985" customWidth="1"/>
    <col min="15623" max="15623" width="12.5703125" style="985" customWidth="1"/>
    <col min="15624" max="15624" width="16.28515625" style="985" customWidth="1"/>
    <col min="15625" max="15625" width="13.42578125" style="985" customWidth="1"/>
    <col min="15626" max="15626" width="14.28515625" style="985" customWidth="1"/>
    <col min="15627" max="15627" width="10" style="985" bestFit="1" customWidth="1"/>
    <col min="15628" max="15872" width="9.140625" style="985"/>
    <col min="15873" max="15873" width="21" style="985" customWidth="1"/>
    <col min="15874" max="15874" width="15.28515625" style="985" customWidth="1"/>
    <col min="15875" max="15875" width="15.140625" style="985" customWidth="1"/>
    <col min="15876" max="15876" width="14.140625" style="985" customWidth="1"/>
    <col min="15877" max="15877" width="18.7109375" style="985" customWidth="1"/>
    <col min="15878" max="15878" width="13.42578125" style="985" customWidth="1"/>
    <col min="15879" max="15879" width="12.5703125" style="985" customWidth="1"/>
    <col min="15880" max="15880" width="16.28515625" style="985" customWidth="1"/>
    <col min="15881" max="15881" width="13.42578125" style="985" customWidth="1"/>
    <col min="15882" max="15882" width="14.28515625" style="985" customWidth="1"/>
    <col min="15883" max="15883" width="10" style="985" bestFit="1" customWidth="1"/>
    <col min="15884" max="16128" width="9.140625" style="985"/>
    <col min="16129" max="16129" width="21" style="985" customWidth="1"/>
    <col min="16130" max="16130" width="15.28515625" style="985" customWidth="1"/>
    <col min="16131" max="16131" width="15.140625" style="985" customWidth="1"/>
    <col min="16132" max="16132" width="14.140625" style="985" customWidth="1"/>
    <col min="16133" max="16133" width="18.7109375" style="985" customWidth="1"/>
    <col min="16134" max="16134" width="13.42578125" style="985" customWidth="1"/>
    <col min="16135" max="16135" width="12.5703125" style="985" customWidth="1"/>
    <col min="16136" max="16136" width="16.28515625" style="985" customWidth="1"/>
    <col min="16137" max="16137" width="13.42578125" style="985" customWidth="1"/>
    <col min="16138" max="16138" width="14.28515625" style="985" customWidth="1"/>
    <col min="16139" max="16139" width="10" style="985" bestFit="1" customWidth="1"/>
    <col min="16140" max="16384" width="9.140625" style="985"/>
  </cols>
  <sheetData>
    <row r="1" spans="1:10" ht="34.5" customHeight="1">
      <c r="A1" s="1039" t="s">
        <v>1575</v>
      </c>
      <c r="B1" s="1039"/>
      <c r="C1" s="1039"/>
      <c r="D1" s="1039"/>
      <c r="E1" s="1039"/>
      <c r="F1" s="1039"/>
      <c r="G1" s="1039"/>
      <c r="H1" s="1039"/>
      <c r="I1" s="1039"/>
      <c r="J1" s="1039"/>
    </row>
    <row r="2" spans="1:10" ht="17.25" customHeight="1" thickBot="1">
      <c r="A2" s="1040"/>
      <c r="B2" s="1040"/>
      <c r="C2" s="1040"/>
      <c r="D2" s="1040"/>
      <c r="E2" s="1040"/>
      <c r="F2" s="1040"/>
      <c r="G2" s="1040"/>
      <c r="H2" s="1040"/>
      <c r="I2" s="1040"/>
      <c r="J2" s="1041" t="s">
        <v>1576</v>
      </c>
    </row>
    <row r="3" spans="1:10" s="1021" customFormat="1" ht="64.5" customHeight="1" thickBot="1">
      <c r="A3" s="1001" t="s">
        <v>1549</v>
      </c>
      <c r="B3" s="1001" t="s">
        <v>32</v>
      </c>
      <c r="C3" s="1042" t="s">
        <v>1577</v>
      </c>
      <c r="D3" s="1042" t="s">
        <v>1565</v>
      </c>
      <c r="E3" s="1042" t="s">
        <v>1566</v>
      </c>
      <c r="F3" s="1042" t="s">
        <v>1567</v>
      </c>
      <c r="G3" s="1042" t="s">
        <v>1568</v>
      </c>
      <c r="H3" s="1042" t="s">
        <v>1569</v>
      </c>
      <c r="I3" s="1043" t="s">
        <v>89</v>
      </c>
      <c r="J3" s="1044" t="s">
        <v>1570</v>
      </c>
    </row>
    <row r="4" spans="1:10" ht="31.5" customHeight="1" thickBot="1">
      <c r="A4" s="1045" t="s">
        <v>32</v>
      </c>
      <c r="B4" s="1046">
        <f>SUM(B5:B39)</f>
        <v>3309607889</v>
      </c>
      <c r="C4" s="1047">
        <f t="shared" ref="C4:I4" si="0">SUM(C5:C39)</f>
        <v>2462820563</v>
      </c>
      <c r="D4" s="1048">
        <f t="shared" si="0"/>
        <v>114878969</v>
      </c>
      <c r="E4" s="1046">
        <f t="shared" si="0"/>
        <v>86047369</v>
      </c>
      <c r="F4" s="1046">
        <f t="shared" si="0"/>
        <v>44902969</v>
      </c>
      <c r="G4" s="1046">
        <f t="shared" si="0"/>
        <v>20680</v>
      </c>
      <c r="H4" s="1046">
        <f t="shared" si="0"/>
        <v>472912532</v>
      </c>
      <c r="I4" s="1049">
        <f t="shared" si="0"/>
        <v>133419972</v>
      </c>
      <c r="J4" s="1050">
        <f>SUM(J5:J39)</f>
        <v>-5395165</v>
      </c>
    </row>
    <row r="5" spans="1:10" ht="21.95" customHeight="1" thickBot="1">
      <c r="A5" s="1051" t="s">
        <v>1551</v>
      </c>
      <c r="B5" s="1007">
        <f>SUM(C5:J5)</f>
        <v>473947956</v>
      </c>
      <c r="C5" s="1052">
        <f>-496034996+627121343</f>
        <v>131086347</v>
      </c>
      <c r="D5" s="1011">
        <v>9854827</v>
      </c>
      <c r="E5" s="1052">
        <v>22080164</v>
      </c>
      <c r="F5" s="1053">
        <v>-45764288</v>
      </c>
      <c r="G5" s="1054">
        <v>-6204</v>
      </c>
      <c r="H5" s="1011">
        <v>368576763</v>
      </c>
      <c r="I5" s="1054">
        <v>-11879653</v>
      </c>
      <c r="J5" s="1037">
        <v>0</v>
      </c>
    </row>
    <row r="6" spans="1:10" ht="21.95" customHeight="1" thickBot="1">
      <c r="A6" s="1051" t="s">
        <v>1552</v>
      </c>
      <c r="B6" s="1055">
        <f t="shared" ref="B6:B39" si="1">SUM(C6:J6)</f>
        <v>752997019</v>
      </c>
      <c r="C6" s="1052">
        <v>534369722</v>
      </c>
      <c r="D6" s="1011">
        <v>1178649</v>
      </c>
      <c r="E6" s="1052">
        <v>16395967</v>
      </c>
      <c r="F6" s="1011">
        <v>45250598</v>
      </c>
      <c r="G6" s="1052">
        <v>6204</v>
      </c>
      <c r="H6" s="1011">
        <v>103397896</v>
      </c>
      <c r="I6" s="1056">
        <v>52397983</v>
      </c>
      <c r="J6" s="1037">
        <v>0</v>
      </c>
    </row>
    <row r="7" spans="1:10" ht="21.95" customHeight="1" thickBot="1">
      <c r="A7" s="1019" t="s">
        <v>1554</v>
      </c>
      <c r="B7" s="1055">
        <f t="shared" si="1"/>
        <v>83490681</v>
      </c>
      <c r="C7" s="1016">
        <v>66786366</v>
      </c>
      <c r="D7" s="1017">
        <v>6542177</v>
      </c>
      <c r="E7" s="1016">
        <v>3092023</v>
      </c>
      <c r="F7" s="1017">
        <v>2212285</v>
      </c>
      <c r="G7" s="1016">
        <v>475</v>
      </c>
      <c r="H7" s="1017">
        <v>29625</v>
      </c>
      <c r="I7" s="1057">
        <v>5047789</v>
      </c>
      <c r="J7" s="1037">
        <v>-220059</v>
      </c>
    </row>
    <row r="8" spans="1:10" ht="21.95" customHeight="1" thickBot="1">
      <c r="A8" s="1019" t="s">
        <v>1555</v>
      </c>
      <c r="B8" s="1055">
        <f t="shared" si="1"/>
        <v>41952158</v>
      </c>
      <c r="C8" s="1016">
        <v>32968198</v>
      </c>
      <c r="D8" s="1017">
        <v>3227714</v>
      </c>
      <c r="E8" s="1016">
        <v>2304478</v>
      </c>
      <c r="F8" s="1017">
        <v>890796</v>
      </c>
      <c r="G8" s="1016">
        <v>178</v>
      </c>
      <c r="H8" s="1017">
        <v>39830</v>
      </c>
      <c r="I8" s="1057">
        <v>2647892</v>
      </c>
      <c r="J8" s="1037">
        <v>-126928</v>
      </c>
    </row>
    <row r="9" spans="1:10" ht="21.95" customHeight="1" thickBot="1">
      <c r="A9" s="1019" t="s">
        <v>13</v>
      </c>
      <c r="B9" s="1055">
        <f t="shared" si="1"/>
        <v>20672812</v>
      </c>
      <c r="C9" s="1016">
        <v>16410317</v>
      </c>
      <c r="D9" s="1017">
        <v>1374972</v>
      </c>
      <c r="E9" s="1016">
        <v>1075639</v>
      </c>
      <c r="F9" s="1017">
        <v>495932</v>
      </c>
      <c r="G9" s="1016">
        <v>0</v>
      </c>
      <c r="H9" s="1017">
        <v>25769</v>
      </c>
      <c r="I9" s="1057">
        <v>1351748</v>
      </c>
      <c r="J9" s="1037">
        <v>-61565</v>
      </c>
    </row>
    <row r="10" spans="1:10" ht="21.95" customHeight="1" thickBot="1">
      <c r="A10" s="1019" t="s">
        <v>1556</v>
      </c>
      <c r="B10" s="1055">
        <f t="shared" si="1"/>
        <v>152407980</v>
      </c>
      <c r="C10" s="1016">
        <v>126382508</v>
      </c>
      <c r="D10" s="1017">
        <v>11168103</v>
      </c>
      <c r="E10" s="1016">
        <v>4521148</v>
      </c>
      <c r="F10" s="1017">
        <v>4206546</v>
      </c>
      <c r="G10" s="1016">
        <v>1344</v>
      </c>
      <c r="H10" s="1017">
        <v>8944</v>
      </c>
      <c r="I10" s="1057">
        <v>6470770</v>
      </c>
      <c r="J10" s="1037">
        <v>-351383</v>
      </c>
    </row>
    <row r="11" spans="1:10" ht="21.95" customHeight="1" thickBot="1">
      <c r="A11" s="1019" t="s">
        <v>33</v>
      </c>
      <c r="B11" s="1055">
        <f t="shared" si="1"/>
        <v>69396206</v>
      </c>
      <c r="C11" s="1016">
        <v>59090273</v>
      </c>
      <c r="D11" s="1017">
        <v>4351361</v>
      </c>
      <c r="E11" s="1016">
        <v>1064742</v>
      </c>
      <c r="F11" s="1017">
        <v>2102951</v>
      </c>
      <c r="G11" s="1016">
        <v>1254</v>
      </c>
      <c r="H11" s="1017">
        <v>22</v>
      </c>
      <c r="I11" s="1057">
        <v>3206643</v>
      </c>
      <c r="J11" s="1037">
        <v>-421040</v>
      </c>
    </row>
    <row r="12" spans="1:10" ht="21.95" customHeight="1" thickBot="1">
      <c r="A12" s="1019" t="s">
        <v>15</v>
      </c>
      <c r="B12" s="1055">
        <f t="shared" si="1"/>
        <v>13855757</v>
      </c>
      <c r="C12" s="1016">
        <v>12368473</v>
      </c>
      <c r="D12" s="1017">
        <v>328392</v>
      </c>
      <c r="E12" s="1016">
        <v>378126</v>
      </c>
      <c r="F12" s="1017">
        <v>205483</v>
      </c>
      <c r="G12" s="1016">
        <v>11</v>
      </c>
      <c r="H12" s="1017">
        <v>1092</v>
      </c>
      <c r="I12" s="1057">
        <v>614809</v>
      </c>
      <c r="J12" s="1037">
        <v>-40629</v>
      </c>
    </row>
    <row r="13" spans="1:10" ht="21.95" customHeight="1" thickBot="1">
      <c r="A13" s="1019" t="s">
        <v>16</v>
      </c>
      <c r="B13" s="1055">
        <f t="shared" si="1"/>
        <v>59899191</v>
      </c>
      <c r="C13" s="1016">
        <v>57329021</v>
      </c>
      <c r="D13" s="1017">
        <v>717500</v>
      </c>
      <c r="E13" s="1016">
        <v>378305</v>
      </c>
      <c r="F13" s="1017">
        <v>387548</v>
      </c>
      <c r="G13" s="1016">
        <v>445</v>
      </c>
      <c r="H13" s="1017">
        <v>66921</v>
      </c>
      <c r="I13" s="1057">
        <v>1061307</v>
      </c>
      <c r="J13" s="1037">
        <v>-41856</v>
      </c>
    </row>
    <row r="14" spans="1:10" ht="21.95" customHeight="1" thickBot="1">
      <c r="A14" s="1019" t="s">
        <v>1578</v>
      </c>
      <c r="B14" s="1055">
        <f t="shared" si="1"/>
        <v>16156235</v>
      </c>
      <c r="C14" s="1016">
        <v>12829781</v>
      </c>
      <c r="D14" s="1017">
        <v>947400</v>
      </c>
      <c r="E14" s="1016">
        <v>1259799</v>
      </c>
      <c r="F14" s="1017">
        <v>422780</v>
      </c>
      <c r="G14" s="1016">
        <v>0</v>
      </c>
      <c r="H14" s="1017">
        <v>115</v>
      </c>
      <c r="I14" s="1057">
        <v>729781</v>
      </c>
      <c r="J14" s="1037">
        <v>-33421</v>
      </c>
    </row>
    <row r="15" spans="1:10" ht="21.95" customHeight="1" thickBot="1">
      <c r="A15" s="1019" t="s">
        <v>217</v>
      </c>
      <c r="B15" s="1055">
        <f t="shared" si="1"/>
        <v>15525574</v>
      </c>
      <c r="C15" s="1016">
        <v>13425311</v>
      </c>
      <c r="D15" s="1017">
        <v>446619</v>
      </c>
      <c r="E15" s="1016">
        <v>564653</v>
      </c>
      <c r="F15" s="1017">
        <v>273478</v>
      </c>
      <c r="G15" s="1016">
        <v>0</v>
      </c>
      <c r="H15" s="1017">
        <v>4675</v>
      </c>
      <c r="I15" s="1057">
        <v>857536</v>
      </c>
      <c r="J15" s="1037">
        <v>-46698</v>
      </c>
    </row>
    <row r="16" spans="1:10" ht="21.95" customHeight="1" thickBot="1">
      <c r="A16" s="1019" t="s">
        <v>30</v>
      </c>
      <c r="B16" s="1055">
        <f t="shared" si="1"/>
        <v>118277079</v>
      </c>
      <c r="C16" s="1016">
        <v>99550543</v>
      </c>
      <c r="D16" s="1017">
        <v>4707751</v>
      </c>
      <c r="E16" s="1016">
        <v>3563215</v>
      </c>
      <c r="F16" s="1017">
        <v>2532529</v>
      </c>
      <c r="G16" s="1016">
        <v>14</v>
      </c>
      <c r="H16" s="1017">
        <v>23528</v>
      </c>
      <c r="I16" s="1057">
        <v>8204858</v>
      </c>
      <c r="J16" s="1037">
        <v>-305359</v>
      </c>
    </row>
    <row r="17" spans="1:10" ht="21.95" customHeight="1" thickBot="1">
      <c r="A17" s="1019" t="s">
        <v>219</v>
      </c>
      <c r="B17" s="1055">
        <f t="shared" si="1"/>
        <v>13155916</v>
      </c>
      <c r="C17" s="1016">
        <v>10938539</v>
      </c>
      <c r="D17" s="1017">
        <v>378607</v>
      </c>
      <c r="E17" s="1016">
        <v>515281</v>
      </c>
      <c r="F17" s="1017">
        <v>234598</v>
      </c>
      <c r="G17" s="1016">
        <v>166</v>
      </c>
      <c r="H17" s="1017">
        <v>4658</v>
      </c>
      <c r="I17" s="1057">
        <v>1117395</v>
      </c>
      <c r="J17" s="1037">
        <v>-33328</v>
      </c>
    </row>
    <row r="18" spans="1:10" ht="21.95" customHeight="1" thickBot="1">
      <c r="A18" s="1019" t="s">
        <v>17</v>
      </c>
      <c r="B18" s="1055">
        <f t="shared" si="1"/>
        <v>137739672</v>
      </c>
      <c r="C18" s="1016">
        <v>123964043</v>
      </c>
      <c r="D18" s="1017">
        <v>3623014</v>
      </c>
      <c r="E18" s="1016">
        <v>2105078</v>
      </c>
      <c r="F18" s="1017">
        <v>2940522</v>
      </c>
      <c r="G18" s="1016">
        <v>42</v>
      </c>
      <c r="H18" s="1017">
        <v>26265</v>
      </c>
      <c r="I18" s="1057">
        <v>5425601</v>
      </c>
      <c r="J18" s="1037">
        <v>-344893</v>
      </c>
    </row>
    <row r="19" spans="1:10" ht="21.95" customHeight="1" thickBot="1">
      <c r="A19" s="1019" t="s">
        <v>18</v>
      </c>
      <c r="B19" s="1055">
        <f t="shared" si="1"/>
        <v>25733436</v>
      </c>
      <c r="C19" s="1016">
        <v>21616655</v>
      </c>
      <c r="D19" s="1017">
        <v>1254517</v>
      </c>
      <c r="E19" s="1016">
        <v>764180</v>
      </c>
      <c r="F19" s="1017">
        <v>565828</v>
      </c>
      <c r="G19" s="1016">
        <v>0</v>
      </c>
      <c r="H19" s="1017">
        <v>7553</v>
      </c>
      <c r="I19" s="1057">
        <v>1577225</v>
      </c>
      <c r="J19" s="1037">
        <v>-52522</v>
      </c>
    </row>
    <row r="20" spans="1:10" ht="21.95" customHeight="1" thickBot="1">
      <c r="A20" s="1019" t="s">
        <v>19</v>
      </c>
      <c r="B20" s="1055">
        <f t="shared" si="1"/>
        <v>21977554</v>
      </c>
      <c r="C20" s="1016">
        <v>19136871</v>
      </c>
      <c r="D20" s="1017">
        <v>977412</v>
      </c>
      <c r="E20" s="1016">
        <v>509226</v>
      </c>
      <c r="F20" s="1017">
        <v>524782</v>
      </c>
      <c r="G20" s="1016">
        <v>0</v>
      </c>
      <c r="H20" s="1017">
        <v>3220</v>
      </c>
      <c r="I20" s="1057">
        <v>872152</v>
      </c>
      <c r="J20" s="1037">
        <v>-46109</v>
      </c>
    </row>
    <row r="21" spans="1:10" ht="21.95" customHeight="1" thickBot="1">
      <c r="A21" s="1019" t="s">
        <v>220</v>
      </c>
      <c r="B21" s="1055">
        <f t="shared" si="1"/>
        <v>29212370</v>
      </c>
      <c r="C21" s="1016">
        <v>26667516</v>
      </c>
      <c r="D21" s="1017">
        <v>591264</v>
      </c>
      <c r="E21" s="1016">
        <v>789844</v>
      </c>
      <c r="F21" s="1017">
        <v>354540</v>
      </c>
      <c r="G21" s="1016">
        <v>0</v>
      </c>
      <c r="H21" s="1017">
        <v>6472</v>
      </c>
      <c r="I21" s="1057">
        <v>912100</v>
      </c>
      <c r="J21" s="1037">
        <v>-109366</v>
      </c>
    </row>
    <row r="22" spans="1:10" ht="21.95" customHeight="1" thickBot="1">
      <c r="A22" s="1019" t="s">
        <v>125</v>
      </c>
      <c r="B22" s="1055">
        <f t="shared" si="1"/>
        <v>241455290</v>
      </c>
      <c r="C22" s="1016">
        <v>215201536</v>
      </c>
      <c r="D22" s="1017">
        <v>13733154</v>
      </c>
      <c r="E22" s="1016">
        <v>1487322</v>
      </c>
      <c r="F22" s="1017">
        <v>4567935</v>
      </c>
      <c r="G22" s="1016">
        <v>353</v>
      </c>
      <c r="H22" s="1017">
        <v>31607</v>
      </c>
      <c r="I22" s="1057">
        <v>7038913</v>
      </c>
      <c r="J22" s="1037">
        <v>-605530</v>
      </c>
    </row>
    <row r="23" spans="1:10" ht="21.95" customHeight="1" thickBot="1">
      <c r="A23" s="1019" t="s">
        <v>1579</v>
      </c>
      <c r="B23" s="1055">
        <f t="shared" si="1"/>
        <v>92693329</v>
      </c>
      <c r="C23" s="1016">
        <v>80373291</v>
      </c>
      <c r="D23" s="1017">
        <v>5404077</v>
      </c>
      <c r="E23" s="1016">
        <v>1596473</v>
      </c>
      <c r="F23" s="1017">
        <v>2178861</v>
      </c>
      <c r="G23" s="1016">
        <v>4</v>
      </c>
      <c r="H23" s="1017">
        <v>1234</v>
      </c>
      <c r="I23" s="1057">
        <v>3226814</v>
      </c>
      <c r="J23" s="1037">
        <v>-87425</v>
      </c>
    </row>
    <row r="24" spans="1:10" ht="21.95" customHeight="1" thickBot="1">
      <c r="A24" s="1019" t="s">
        <v>127</v>
      </c>
      <c r="B24" s="1055">
        <f t="shared" si="1"/>
        <v>282576195</v>
      </c>
      <c r="C24" s="1016">
        <v>257002284</v>
      </c>
      <c r="D24" s="1017">
        <v>11757976</v>
      </c>
      <c r="E24" s="1016">
        <v>916842</v>
      </c>
      <c r="F24" s="1017">
        <v>4654102</v>
      </c>
      <c r="G24" s="1016">
        <v>5537</v>
      </c>
      <c r="H24" s="1017">
        <v>5247</v>
      </c>
      <c r="I24" s="1057">
        <v>8709218</v>
      </c>
      <c r="J24" s="1037">
        <v>-475011</v>
      </c>
    </row>
    <row r="25" spans="1:10" ht="21.95" customHeight="1" thickBot="1">
      <c r="A25" s="1019" t="s">
        <v>20</v>
      </c>
      <c r="B25" s="1055">
        <f t="shared" si="1"/>
        <v>92544013</v>
      </c>
      <c r="C25" s="1016">
        <v>75949534</v>
      </c>
      <c r="D25" s="1017">
        <v>5540280</v>
      </c>
      <c r="E25" s="1016">
        <v>3994081</v>
      </c>
      <c r="F25" s="1017">
        <v>2548443</v>
      </c>
      <c r="G25" s="1016">
        <v>0</v>
      </c>
      <c r="H25" s="1017">
        <v>99805</v>
      </c>
      <c r="I25" s="1057">
        <v>4637896</v>
      </c>
      <c r="J25" s="1037">
        <v>-226026</v>
      </c>
    </row>
    <row r="26" spans="1:10" ht="21.95" customHeight="1" thickBot="1">
      <c r="A26" s="1019" t="s">
        <v>21</v>
      </c>
      <c r="B26" s="1055">
        <f t="shared" si="1"/>
        <v>36511156</v>
      </c>
      <c r="C26" s="1016">
        <v>30975653</v>
      </c>
      <c r="D26" s="1017">
        <v>1530515</v>
      </c>
      <c r="E26" s="1016">
        <v>1246887</v>
      </c>
      <c r="F26" s="1017">
        <v>991607</v>
      </c>
      <c r="G26" s="1016">
        <v>62</v>
      </c>
      <c r="H26" s="1017">
        <v>9250</v>
      </c>
      <c r="I26" s="1057">
        <v>1812944</v>
      </c>
      <c r="J26" s="1037">
        <v>-55762</v>
      </c>
    </row>
    <row r="27" spans="1:10" ht="21.95" customHeight="1" thickBot="1">
      <c r="A27" s="1019" t="s">
        <v>22</v>
      </c>
      <c r="B27" s="1055">
        <f t="shared" si="1"/>
        <v>29450254</v>
      </c>
      <c r="C27" s="1016">
        <v>25427875</v>
      </c>
      <c r="D27" s="1017">
        <v>1581448</v>
      </c>
      <c r="E27" s="1016">
        <v>677478</v>
      </c>
      <c r="F27" s="1017">
        <v>587483</v>
      </c>
      <c r="G27" s="1016">
        <v>0</v>
      </c>
      <c r="H27" s="1017">
        <v>371</v>
      </c>
      <c r="I27" s="1057">
        <v>1315025</v>
      </c>
      <c r="J27" s="1037">
        <v>-139426</v>
      </c>
    </row>
    <row r="28" spans="1:10" ht="21.95" customHeight="1" thickBot="1">
      <c r="A28" s="1019" t="s">
        <v>222</v>
      </c>
      <c r="B28" s="1055">
        <f t="shared" si="1"/>
        <v>21568874</v>
      </c>
      <c r="C28" s="1016">
        <v>17384272</v>
      </c>
      <c r="D28" s="1017">
        <v>1199969</v>
      </c>
      <c r="E28" s="1016">
        <v>1100783</v>
      </c>
      <c r="F28" s="1017">
        <v>510217</v>
      </c>
      <c r="G28" s="1016">
        <v>0</v>
      </c>
      <c r="H28" s="1017">
        <v>56701</v>
      </c>
      <c r="I28" s="1057">
        <v>1378042</v>
      </c>
      <c r="J28" s="1037">
        <v>-61110</v>
      </c>
    </row>
    <row r="29" spans="1:10" ht="21.95" customHeight="1" thickBot="1">
      <c r="A29" s="1019" t="s">
        <v>223</v>
      </c>
      <c r="B29" s="1055">
        <f t="shared" si="1"/>
        <v>77212313</v>
      </c>
      <c r="C29" s="1016">
        <v>68643502</v>
      </c>
      <c r="D29" s="1017">
        <v>2368051</v>
      </c>
      <c r="E29" s="1016">
        <v>1700853</v>
      </c>
      <c r="F29" s="1017">
        <v>1384612</v>
      </c>
      <c r="G29" s="1016">
        <v>0</v>
      </c>
      <c r="H29" s="1017">
        <v>1963</v>
      </c>
      <c r="I29" s="1057">
        <v>3424398</v>
      </c>
      <c r="J29" s="1037">
        <v>-311066</v>
      </c>
    </row>
    <row r="30" spans="1:10" ht="21.95" customHeight="1" thickBot="1">
      <c r="A30" s="1019" t="s">
        <v>224</v>
      </c>
      <c r="B30" s="1055">
        <f t="shared" si="1"/>
        <v>29633157</v>
      </c>
      <c r="C30" s="1016">
        <v>23926817</v>
      </c>
      <c r="D30" s="1017">
        <v>2024147</v>
      </c>
      <c r="E30" s="1016">
        <v>1638407</v>
      </c>
      <c r="F30" s="1017">
        <v>739766</v>
      </c>
      <c r="G30" s="1016">
        <v>0</v>
      </c>
      <c r="H30" s="1017">
        <v>326</v>
      </c>
      <c r="I30" s="1057">
        <v>1411728</v>
      </c>
      <c r="J30" s="1037">
        <v>-108034</v>
      </c>
    </row>
    <row r="31" spans="1:10" ht="24.75" customHeight="1" thickBot="1">
      <c r="A31" s="1019" t="s">
        <v>1559</v>
      </c>
      <c r="B31" s="1055">
        <f t="shared" si="1"/>
        <v>12614046</v>
      </c>
      <c r="C31" s="1016">
        <v>11609709</v>
      </c>
      <c r="D31" s="1017">
        <v>189115</v>
      </c>
      <c r="E31" s="1016">
        <v>216719</v>
      </c>
      <c r="F31" s="1017">
        <v>178003</v>
      </c>
      <c r="G31" s="1016">
        <v>0</v>
      </c>
      <c r="H31" s="1017">
        <v>3</v>
      </c>
      <c r="I31" s="1057">
        <v>453790</v>
      </c>
      <c r="J31" s="1037">
        <v>-33293</v>
      </c>
    </row>
    <row r="32" spans="1:10" ht="21.95" customHeight="1" thickBot="1">
      <c r="A32" s="1019" t="s">
        <v>132</v>
      </c>
      <c r="B32" s="1055">
        <f t="shared" si="1"/>
        <v>26424958</v>
      </c>
      <c r="C32" s="1016">
        <v>21997244</v>
      </c>
      <c r="D32" s="1017">
        <v>1227086</v>
      </c>
      <c r="E32" s="1016">
        <v>954499</v>
      </c>
      <c r="F32" s="1017">
        <v>588051</v>
      </c>
      <c r="G32" s="1016">
        <v>0</v>
      </c>
      <c r="H32" s="1017">
        <v>45505</v>
      </c>
      <c r="I32" s="1057">
        <v>1688462</v>
      </c>
      <c r="J32" s="1037">
        <v>-75889</v>
      </c>
    </row>
    <row r="33" spans="1:10" ht="21.95" customHeight="1" thickBot="1">
      <c r="A33" s="1019" t="s">
        <v>23</v>
      </c>
      <c r="B33" s="1055">
        <f t="shared" si="1"/>
        <v>50012969</v>
      </c>
      <c r="C33" s="1016">
        <v>39625273</v>
      </c>
      <c r="D33" s="1017">
        <v>4496154</v>
      </c>
      <c r="E33" s="1016">
        <v>1298330</v>
      </c>
      <c r="F33" s="1017">
        <v>1814342</v>
      </c>
      <c r="G33" s="1016">
        <v>8493</v>
      </c>
      <c r="H33" s="1017">
        <v>6014</v>
      </c>
      <c r="I33" s="1057">
        <v>2900246</v>
      </c>
      <c r="J33" s="1037">
        <v>-135883</v>
      </c>
    </row>
    <row r="34" spans="1:10" ht="21.95" customHeight="1" thickBot="1">
      <c r="A34" s="1019" t="s">
        <v>24</v>
      </c>
      <c r="B34" s="1055">
        <f t="shared" si="1"/>
        <v>24662675</v>
      </c>
      <c r="C34" s="1016">
        <v>19495892</v>
      </c>
      <c r="D34" s="1017">
        <v>1305235</v>
      </c>
      <c r="E34" s="1016">
        <v>1423533</v>
      </c>
      <c r="F34" s="1017">
        <v>731364</v>
      </c>
      <c r="G34" s="1016">
        <v>0</v>
      </c>
      <c r="H34" s="1017">
        <v>5078</v>
      </c>
      <c r="I34" s="1057">
        <v>1759515</v>
      </c>
      <c r="J34" s="1037">
        <v>-57942</v>
      </c>
    </row>
    <row r="35" spans="1:10" ht="21.95" customHeight="1" thickBot="1">
      <c r="A35" s="1019" t="s">
        <v>25</v>
      </c>
      <c r="B35" s="1055">
        <f t="shared" si="1"/>
        <v>70132629</v>
      </c>
      <c r="C35" s="1016">
        <v>56744208</v>
      </c>
      <c r="D35" s="1017">
        <v>4305398</v>
      </c>
      <c r="E35" s="1016">
        <v>2389506</v>
      </c>
      <c r="F35" s="1017">
        <v>2228774</v>
      </c>
      <c r="G35" s="1016">
        <v>2223</v>
      </c>
      <c r="H35" s="1017">
        <v>403221</v>
      </c>
      <c r="I35" s="1057">
        <v>4273524</v>
      </c>
      <c r="J35" s="1037">
        <v>-214225</v>
      </c>
    </row>
    <row r="36" spans="1:10" ht="21.95" customHeight="1" thickBot="1">
      <c r="A36" s="1019" t="s">
        <v>226</v>
      </c>
      <c r="B36" s="1055">
        <f t="shared" si="1"/>
        <v>46344147</v>
      </c>
      <c r="C36" s="1016">
        <v>39467834</v>
      </c>
      <c r="D36" s="1017">
        <v>2235524</v>
      </c>
      <c r="E36" s="1016">
        <v>1090507</v>
      </c>
      <c r="F36" s="1017">
        <v>1158980</v>
      </c>
      <c r="G36" s="1016">
        <v>0</v>
      </c>
      <c r="H36" s="1017">
        <v>2804</v>
      </c>
      <c r="I36" s="1057">
        <v>2500236</v>
      </c>
      <c r="J36" s="1037">
        <v>-111738</v>
      </c>
    </row>
    <row r="37" spans="1:10" ht="21.95" customHeight="1" thickBot="1">
      <c r="A37" s="1019" t="s">
        <v>1560</v>
      </c>
      <c r="B37" s="1055">
        <f t="shared" si="1"/>
        <v>55661103</v>
      </c>
      <c r="C37" s="1016">
        <v>52043833</v>
      </c>
      <c r="D37" s="1017">
        <v>768763</v>
      </c>
      <c r="E37" s="1016">
        <v>374973</v>
      </c>
      <c r="F37" s="1017">
        <v>519266</v>
      </c>
      <c r="G37" s="1016">
        <v>0</v>
      </c>
      <c r="H37" s="1017">
        <v>5143</v>
      </c>
      <c r="I37" s="1057">
        <v>2249558</v>
      </c>
      <c r="J37" s="1037">
        <v>-300433</v>
      </c>
    </row>
    <row r="38" spans="1:10" ht="21.95" customHeight="1" thickBot="1">
      <c r="A38" s="1019" t="s">
        <v>1561</v>
      </c>
      <c r="B38" s="1055">
        <f t="shared" si="1"/>
        <v>25455669</v>
      </c>
      <c r="C38" s="1016">
        <v>19664481</v>
      </c>
      <c r="D38" s="1017">
        <v>1795389</v>
      </c>
      <c r="E38" s="1016">
        <v>1601739</v>
      </c>
      <c r="F38" s="1017">
        <v>706703</v>
      </c>
      <c r="G38" s="1016">
        <v>79</v>
      </c>
      <c r="H38" s="1017">
        <v>14912</v>
      </c>
      <c r="I38" s="1057">
        <v>1735515</v>
      </c>
      <c r="J38" s="1037">
        <v>-63149</v>
      </c>
    </row>
    <row r="39" spans="1:10" ht="21.95" customHeight="1" thickBot="1">
      <c r="A39" s="1019" t="s">
        <v>12</v>
      </c>
      <c r="B39" s="1055">
        <f t="shared" si="1"/>
        <v>48257516</v>
      </c>
      <c r="C39" s="1016">
        <v>42366841</v>
      </c>
      <c r="D39" s="1017">
        <v>1746409</v>
      </c>
      <c r="E39" s="1016">
        <v>976569</v>
      </c>
      <c r="F39" s="1017">
        <v>977552</v>
      </c>
      <c r="G39" s="1016">
        <v>0</v>
      </c>
      <c r="H39" s="1017">
        <v>0</v>
      </c>
      <c r="I39" s="1057">
        <v>2288212</v>
      </c>
      <c r="J39" s="1037">
        <v>-98067</v>
      </c>
    </row>
    <row r="41" spans="1:10">
      <c r="D41" s="995"/>
    </row>
    <row r="42" spans="1:10">
      <c r="D42" s="995"/>
    </row>
  </sheetData>
  <mergeCells count="1">
    <mergeCell ref="A1:J1"/>
  </mergeCells>
  <printOptions horizontalCentered="1"/>
  <pageMargins left="0" right="0" top="0.98425196850393704" bottom="0.19685039370078741" header="0" footer="0"/>
  <pageSetup paperSize="9" scale="68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A830B-7692-41A0-9D21-EE4BDF03E115}">
  <sheetPr>
    <tabColor rgb="FFFFC000"/>
  </sheetPr>
  <dimension ref="A1:K11"/>
  <sheetViews>
    <sheetView rightToLeft="1" view="pageBreakPreview" zoomScaleNormal="100" zoomScaleSheetLayoutView="100" workbookViewId="0">
      <selection sqref="A1:F1"/>
    </sheetView>
  </sheetViews>
  <sheetFormatPr defaultColWidth="9.140625" defaultRowHeight="15.75"/>
  <cols>
    <col min="1" max="1" width="14.42578125" style="985" customWidth="1"/>
    <col min="2" max="2" width="23.42578125" style="985" customWidth="1"/>
    <col min="3" max="3" width="19.42578125" style="985" customWidth="1"/>
    <col min="4" max="4" width="15.28515625" style="985" customWidth="1"/>
    <col min="5" max="5" width="15" style="985" customWidth="1"/>
    <col min="6" max="6" width="15.28515625" style="985" customWidth="1"/>
    <col min="7" max="7" width="9.140625" style="985"/>
    <col min="8" max="9" width="9.5703125" style="985" bestFit="1" customWidth="1"/>
    <col min="10" max="10" width="24.85546875" style="985" customWidth="1"/>
    <col min="11" max="11" width="19.7109375" style="985" customWidth="1"/>
    <col min="12" max="256" width="9.140625" style="985"/>
    <col min="257" max="257" width="14.42578125" style="985" customWidth="1"/>
    <col min="258" max="258" width="23.42578125" style="985" customWidth="1"/>
    <col min="259" max="259" width="19.42578125" style="985" customWidth="1"/>
    <col min="260" max="260" width="15.28515625" style="985" customWidth="1"/>
    <col min="261" max="261" width="15" style="985" customWidth="1"/>
    <col min="262" max="262" width="15.28515625" style="985" customWidth="1"/>
    <col min="263" max="263" width="9.140625" style="985"/>
    <col min="264" max="265" width="9.5703125" style="985" bestFit="1" customWidth="1"/>
    <col min="266" max="266" width="24.85546875" style="985" customWidth="1"/>
    <col min="267" max="267" width="19.7109375" style="985" customWidth="1"/>
    <col min="268" max="512" width="9.140625" style="985"/>
    <col min="513" max="513" width="14.42578125" style="985" customWidth="1"/>
    <col min="514" max="514" width="23.42578125" style="985" customWidth="1"/>
    <col min="515" max="515" width="19.42578125" style="985" customWidth="1"/>
    <col min="516" max="516" width="15.28515625" style="985" customWidth="1"/>
    <col min="517" max="517" width="15" style="985" customWidth="1"/>
    <col min="518" max="518" width="15.28515625" style="985" customWidth="1"/>
    <col min="519" max="519" width="9.140625" style="985"/>
    <col min="520" max="521" width="9.5703125" style="985" bestFit="1" customWidth="1"/>
    <col min="522" max="522" width="24.85546875" style="985" customWidth="1"/>
    <col min="523" max="523" width="19.7109375" style="985" customWidth="1"/>
    <col min="524" max="768" width="9.140625" style="985"/>
    <col min="769" max="769" width="14.42578125" style="985" customWidth="1"/>
    <col min="770" max="770" width="23.42578125" style="985" customWidth="1"/>
    <col min="771" max="771" width="19.42578125" style="985" customWidth="1"/>
    <col min="772" max="772" width="15.28515625" style="985" customWidth="1"/>
    <col min="773" max="773" width="15" style="985" customWidth="1"/>
    <col min="774" max="774" width="15.28515625" style="985" customWidth="1"/>
    <col min="775" max="775" width="9.140625" style="985"/>
    <col min="776" max="777" width="9.5703125" style="985" bestFit="1" customWidth="1"/>
    <col min="778" max="778" width="24.85546875" style="985" customWidth="1"/>
    <col min="779" max="779" width="19.7109375" style="985" customWidth="1"/>
    <col min="780" max="1024" width="9.140625" style="985"/>
    <col min="1025" max="1025" width="14.42578125" style="985" customWidth="1"/>
    <col min="1026" max="1026" width="23.42578125" style="985" customWidth="1"/>
    <col min="1027" max="1027" width="19.42578125" style="985" customWidth="1"/>
    <col min="1028" max="1028" width="15.28515625" style="985" customWidth="1"/>
    <col min="1029" max="1029" width="15" style="985" customWidth="1"/>
    <col min="1030" max="1030" width="15.28515625" style="985" customWidth="1"/>
    <col min="1031" max="1031" width="9.140625" style="985"/>
    <col min="1032" max="1033" width="9.5703125" style="985" bestFit="1" customWidth="1"/>
    <col min="1034" max="1034" width="24.85546875" style="985" customWidth="1"/>
    <col min="1035" max="1035" width="19.7109375" style="985" customWidth="1"/>
    <col min="1036" max="1280" width="9.140625" style="985"/>
    <col min="1281" max="1281" width="14.42578125" style="985" customWidth="1"/>
    <col min="1282" max="1282" width="23.42578125" style="985" customWidth="1"/>
    <col min="1283" max="1283" width="19.42578125" style="985" customWidth="1"/>
    <col min="1284" max="1284" width="15.28515625" style="985" customWidth="1"/>
    <col min="1285" max="1285" width="15" style="985" customWidth="1"/>
    <col min="1286" max="1286" width="15.28515625" style="985" customWidth="1"/>
    <col min="1287" max="1287" width="9.140625" style="985"/>
    <col min="1288" max="1289" width="9.5703125" style="985" bestFit="1" customWidth="1"/>
    <col min="1290" max="1290" width="24.85546875" style="985" customWidth="1"/>
    <col min="1291" max="1291" width="19.7109375" style="985" customWidth="1"/>
    <col min="1292" max="1536" width="9.140625" style="985"/>
    <col min="1537" max="1537" width="14.42578125" style="985" customWidth="1"/>
    <col min="1538" max="1538" width="23.42578125" style="985" customWidth="1"/>
    <col min="1539" max="1539" width="19.42578125" style="985" customWidth="1"/>
    <col min="1540" max="1540" width="15.28515625" style="985" customWidth="1"/>
    <col min="1541" max="1541" width="15" style="985" customWidth="1"/>
    <col min="1542" max="1542" width="15.28515625" style="985" customWidth="1"/>
    <col min="1543" max="1543" width="9.140625" style="985"/>
    <col min="1544" max="1545" width="9.5703125" style="985" bestFit="1" customWidth="1"/>
    <col min="1546" max="1546" width="24.85546875" style="985" customWidth="1"/>
    <col min="1547" max="1547" width="19.7109375" style="985" customWidth="1"/>
    <col min="1548" max="1792" width="9.140625" style="985"/>
    <col min="1793" max="1793" width="14.42578125" style="985" customWidth="1"/>
    <col min="1794" max="1794" width="23.42578125" style="985" customWidth="1"/>
    <col min="1795" max="1795" width="19.42578125" style="985" customWidth="1"/>
    <col min="1796" max="1796" width="15.28515625" style="985" customWidth="1"/>
    <col min="1797" max="1797" width="15" style="985" customWidth="1"/>
    <col min="1798" max="1798" width="15.28515625" style="985" customWidth="1"/>
    <col min="1799" max="1799" width="9.140625" style="985"/>
    <col min="1800" max="1801" width="9.5703125" style="985" bestFit="1" customWidth="1"/>
    <col min="1802" max="1802" width="24.85546875" style="985" customWidth="1"/>
    <col min="1803" max="1803" width="19.7109375" style="985" customWidth="1"/>
    <col min="1804" max="2048" width="9.140625" style="985"/>
    <col min="2049" max="2049" width="14.42578125" style="985" customWidth="1"/>
    <col min="2050" max="2050" width="23.42578125" style="985" customWidth="1"/>
    <col min="2051" max="2051" width="19.42578125" style="985" customWidth="1"/>
    <col min="2052" max="2052" width="15.28515625" style="985" customWidth="1"/>
    <col min="2053" max="2053" width="15" style="985" customWidth="1"/>
    <col min="2054" max="2054" width="15.28515625" style="985" customWidth="1"/>
    <col min="2055" max="2055" width="9.140625" style="985"/>
    <col min="2056" max="2057" width="9.5703125" style="985" bestFit="1" customWidth="1"/>
    <col min="2058" max="2058" width="24.85546875" style="985" customWidth="1"/>
    <col min="2059" max="2059" width="19.7109375" style="985" customWidth="1"/>
    <col min="2060" max="2304" width="9.140625" style="985"/>
    <col min="2305" max="2305" width="14.42578125" style="985" customWidth="1"/>
    <col min="2306" max="2306" width="23.42578125" style="985" customWidth="1"/>
    <col min="2307" max="2307" width="19.42578125" style="985" customWidth="1"/>
    <col min="2308" max="2308" width="15.28515625" style="985" customWidth="1"/>
    <col min="2309" max="2309" width="15" style="985" customWidth="1"/>
    <col min="2310" max="2310" width="15.28515625" style="985" customWidth="1"/>
    <col min="2311" max="2311" width="9.140625" style="985"/>
    <col min="2312" max="2313" width="9.5703125" style="985" bestFit="1" customWidth="1"/>
    <col min="2314" max="2314" width="24.85546875" style="985" customWidth="1"/>
    <col min="2315" max="2315" width="19.7109375" style="985" customWidth="1"/>
    <col min="2316" max="2560" width="9.140625" style="985"/>
    <col min="2561" max="2561" width="14.42578125" style="985" customWidth="1"/>
    <col min="2562" max="2562" width="23.42578125" style="985" customWidth="1"/>
    <col min="2563" max="2563" width="19.42578125" style="985" customWidth="1"/>
    <col min="2564" max="2564" width="15.28515625" style="985" customWidth="1"/>
    <col min="2565" max="2565" width="15" style="985" customWidth="1"/>
    <col min="2566" max="2566" width="15.28515625" style="985" customWidth="1"/>
    <col min="2567" max="2567" width="9.140625" style="985"/>
    <col min="2568" max="2569" width="9.5703125" style="985" bestFit="1" customWidth="1"/>
    <col min="2570" max="2570" width="24.85546875" style="985" customWidth="1"/>
    <col min="2571" max="2571" width="19.7109375" style="985" customWidth="1"/>
    <col min="2572" max="2816" width="9.140625" style="985"/>
    <col min="2817" max="2817" width="14.42578125" style="985" customWidth="1"/>
    <col min="2818" max="2818" width="23.42578125" style="985" customWidth="1"/>
    <col min="2819" max="2819" width="19.42578125" style="985" customWidth="1"/>
    <col min="2820" max="2820" width="15.28515625" style="985" customWidth="1"/>
    <col min="2821" max="2821" width="15" style="985" customWidth="1"/>
    <col min="2822" max="2822" width="15.28515625" style="985" customWidth="1"/>
    <col min="2823" max="2823" width="9.140625" style="985"/>
    <col min="2824" max="2825" width="9.5703125" style="985" bestFit="1" customWidth="1"/>
    <col min="2826" max="2826" width="24.85546875" style="985" customWidth="1"/>
    <col min="2827" max="2827" width="19.7109375" style="985" customWidth="1"/>
    <col min="2828" max="3072" width="9.140625" style="985"/>
    <col min="3073" max="3073" width="14.42578125" style="985" customWidth="1"/>
    <col min="3074" max="3074" width="23.42578125" style="985" customWidth="1"/>
    <col min="3075" max="3075" width="19.42578125" style="985" customWidth="1"/>
    <col min="3076" max="3076" width="15.28515625" style="985" customWidth="1"/>
    <col min="3077" max="3077" width="15" style="985" customWidth="1"/>
    <col min="3078" max="3078" width="15.28515625" style="985" customWidth="1"/>
    <col min="3079" max="3079" width="9.140625" style="985"/>
    <col min="3080" max="3081" width="9.5703125" style="985" bestFit="1" customWidth="1"/>
    <col min="3082" max="3082" width="24.85546875" style="985" customWidth="1"/>
    <col min="3083" max="3083" width="19.7109375" style="985" customWidth="1"/>
    <col min="3084" max="3328" width="9.140625" style="985"/>
    <col min="3329" max="3329" width="14.42578125" style="985" customWidth="1"/>
    <col min="3330" max="3330" width="23.42578125" style="985" customWidth="1"/>
    <col min="3331" max="3331" width="19.42578125" style="985" customWidth="1"/>
    <col min="3332" max="3332" width="15.28515625" style="985" customWidth="1"/>
    <col min="3333" max="3333" width="15" style="985" customWidth="1"/>
    <col min="3334" max="3334" width="15.28515625" style="985" customWidth="1"/>
    <col min="3335" max="3335" width="9.140625" style="985"/>
    <col min="3336" max="3337" width="9.5703125" style="985" bestFit="1" customWidth="1"/>
    <col min="3338" max="3338" width="24.85546875" style="985" customWidth="1"/>
    <col min="3339" max="3339" width="19.7109375" style="985" customWidth="1"/>
    <col min="3340" max="3584" width="9.140625" style="985"/>
    <col min="3585" max="3585" width="14.42578125" style="985" customWidth="1"/>
    <col min="3586" max="3586" width="23.42578125" style="985" customWidth="1"/>
    <col min="3587" max="3587" width="19.42578125" style="985" customWidth="1"/>
    <col min="3588" max="3588" width="15.28515625" style="985" customWidth="1"/>
    <col min="3589" max="3589" width="15" style="985" customWidth="1"/>
    <col min="3590" max="3590" width="15.28515625" style="985" customWidth="1"/>
    <col min="3591" max="3591" width="9.140625" style="985"/>
    <col min="3592" max="3593" width="9.5703125" style="985" bestFit="1" customWidth="1"/>
    <col min="3594" max="3594" width="24.85546875" style="985" customWidth="1"/>
    <col min="3595" max="3595" width="19.7109375" style="985" customWidth="1"/>
    <col min="3596" max="3840" width="9.140625" style="985"/>
    <col min="3841" max="3841" width="14.42578125" style="985" customWidth="1"/>
    <col min="3842" max="3842" width="23.42578125" style="985" customWidth="1"/>
    <col min="3843" max="3843" width="19.42578125" style="985" customWidth="1"/>
    <col min="3844" max="3844" width="15.28515625" style="985" customWidth="1"/>
    <col min="3845" max="3845" width="15" style="985" customWidth="1"/>
    <col min="3846" max="3846" width="15.28515625" style="985" customWidth="1"/>
    <col min="3847" max="3847" width="9.140625" style="985"/>
    <col min="3848" max="3849" width="9.5703125" style="985" bestFit="1" customWidth="1"/>
    <col min="3850" max="3850" width="24.85546875" style="985" customWidth="1"/>
    <col min="3851" max="3851" width="19.7109375" style="985" customWidth="1"/>
    <col min="3852" max="4096" width="9.140625" style="985"/>
    <col min="4097" max="4097" width="14.42578125" style="985" customWidth="1"/>
    <col min="4098" max="4098" width="23.42578125" style="985" customWidth="1"/>
    <col min="4099" max="4099" width="19.42578125" style="985" customWidth="1"/>
    <col min="4100" max="4100" width="15.28515625" style="985" customWidth="1"/>
    <col min="4101" max="4101" width="15" style="985" customWidth="1"/>
    <col min="4102" max="4102" width="15.28515625" style="985" customWidth="1"/>
    <col min="4103" max="4103" width="9.140625" style="985"/>
    <col min="4104" max="4105" width="9.5703125" style="985" bestFit="1" customWidth="1"/>
    <col min="4106" max="4106" width="24.85546875" style="985" customWidth="1"/>
    <col min="4107" max="4107" width="19.7109375" style="985" customWidth="1"/>
    <col min="4108" max="4352" width="9.140625" style="985"/>
    <col min="4353" max="4353" width="14.42578125" style="985" customWidth="1"/>
    <col min="4354" max="4354" width="23.42578125" style="985" customWidth="1"/>
    <col min="4355" max="4355" width="19.42578125" style="985" customWidth="1"/>
    <col min="4356" max="4356" width="15.28515625" style="985" customWidth="1"/>
    <col min="4357" max="4357" width="15" style="985" customWidth="1"/>
    <col min="4358" max="4358" width="15.28515625" style="985" customWidth="1"/>
    <col min="4359" max="4359" width="9.140625" style="985"/>
    <col min="4360" max="4361" width="9.5703125" style="985" bestFit="1" customWidth="1"/>
    <col min="4362" max="4362" width="24.85546875" style="985" customWidth="1"/>
    <col min="4363" max="4363" width="19.7109375" style="985" customWidth="1"/>
    <col min="4364" max="4608" width="9.140625" style="985"/>
    <col min="4609" max="4609" width="14.42578125" style="985" customWidth="1"/>
    <col min="4610" max="4610" width="23.42578125" style="985" customWidth="1"/>
    <col min="4611" max="4611" width="19.42578125" style="985" customWidth="1"/>
    <col min="4612" max="4612" width="15.28515625" style="985" customWidth="1"/>
    <col min="4613" max="4613" width="15" style="985" customWidth="1"/>
    <col min="4614" max="4614" width="15.28515625" style="985" customWidth="1"/>
    <col min="4615" max="4615" width="9.140625" style="985"/>
    <col min="4616" max="4617" width="9.5703125" style="985" bestFit="1" customWidth="1"/>
    <col min="4618" max="4618" width="24.85546875" style="985" customWidth="1"/>
    <col min="4619" max="4619" width="19.7109375" style="985" customWidth="1"/>
    <col min="4620" max="4864" width="9.140625" style="985"/>
    <col min="4865" max="4865" width="14.42578125" style="985" customWidth="1"/>
    <col min="4866" max="4866" width="23.42578125" style="985" customWidth="1"/>
    <col min="4867" max="4867" width="19.42578125" style="985" customWidth="1"/>
    <col min="4868" max="4868" width="15.28515625" style="985" customWidth="1"/>
    <col min="4869" max="4869" width="15" style="985" customWidth="1"/>
    <col min="4870" max="4870" width="15.28515625" style="985" customWidth="1"/>
    <col min="4871" max="4871" width="9.140625" style="985"/>
    <col min="4872" max="4873" width="9.5703125" style="985" bestFit="1" customWidth="1"/>
    <col min="4874" max="4874" width="24.85546875" style="985" customWidth="1"/>
    <col min="4875" max="4875" width="19.7109375" style="985" customWidth="1"/>
    <col min="4876" max="5120" width="9.140625" style="985"/>
    <col min="5121" max="5121" width="14.42578125" style="985" customWidth="1"/>
    <col min="5122" max="5122" width="23.42578125" style="985" customWidth="1"/>
    <col min="5123" max="5123" width="19.42578125" style="985" customWidth="1"/>
    <col min="5124" max="5124" width="15.28515625" style="985" customWidth="1"/>
    <col min="5125" max="5125" width="15" style="985" customWidth="1"/>
    <col min="5126" max="5126" width="15.28515625" style="985" customWidth="1"/>
    <col min="5127" max="5127" width="9.140625" style="985"/>
    <col min="5128" max="5129" width="9.5703125" style="985" bestFit="1" customWidth="1"/>
    <col min="5130" max="5130" width="24.85546875" style="985" customWidth="1"/>
    <col min="5131" max="5131" width="19.7109375" style="985" customWidth="1"/>
    <col min="5132" max="5376" width="9.140625" style="985"/>
    <col min="5377" max="5377" width="14.42578125" style="985" customWidth="1"/>
    <col min="5378" max="5378" width="23.42578125" style="985" customWidth="1"/>
    <col min="5379" max="5379" width="19.42578125" style="985" customWidth="1"/>
    <col min="5380" max="5380" width="15.28515625" style="985" customWidth="1"/>
    <col min="5381" max="5381" width="15" style="985" customWidth="1"/>
    <col min="5382" max="5382" width="15.28515625" style="985" customWidth="1"/>
    <col min="5383" max="5383" width="9.140625" style="985"/>
    <col min="5384" max="5385" width="9.5703125" style="985" bestFit="1" customWidth="1"/>
    <col min="5386" max="5386" width="24.85546875" style="985" customWidth="1"/>
    <col min="5387" max="5387" width="19.7109375" style="985" customWidth="1"/>
    <col min="5388" max="5632" width="9.140625" style="985"/>
    <col min="5633" max="5633" width="14.42578125" style="985" customWidth="1"/>
    <col min="5634" max="5634" width="23.42578125" style="985" customWidth="1"/>
    <col min="5635" max="5635" width="19.42578125" style="985" customWidth="1"/>
    <col min="5636" max="5636" width="15.28515625" style="985" customWidth="1"/>
    <col min="5637" max="5637" width="15" style="985" customWidth="1"/>
    <col min="5638" max="5638" width="15.28515625" style="985" customWidth="1"/>
    <col min="5639" max="5639" width="9.140625" style="985"/>
    <col min="5640" max="5641" width="9.5703125" style="985" bestFit="1" customWidth="1"/>
    <col min="5642" max="5642" width="24.85546875" style="985" customWidth="1"/>
    <col min="5643" max="5643" width="19.7109375" style="985" customWidth="1"/>
    <col min="5644" max="5888" width="9.140625" style="985"/>
    <col min="5889" max="5889" width="14.42578125" style="985" customWidth="1"/>
    <col min="5890" max="5890" width="23.42578125" style="985" customWidth="1"/>
    <col min="5891" max="5891" width="19.42578125" style="985" customWidth="1"/>
    <col min="5892" max="5892" width="15.28515625" style="985" customWidth="1"/>
    <col min="5893" max="5893" width="15" style="985" customWidth="1"/>
    <col min="5894" max="5894" width="15.28515625" style="985" customWidth="1"/>
    <col min="5895" max="5895" width="9.140625" style="985"/>
    <col min="5896" max="5897" width="9.5703125" style="985" bestFit="1" customWidth="1"/>
    <col min="5898" max="5898" width="24.85546875" style="985" customWidth="1"/>
    <col min="5899" max="5899" width="19.7109375" style="985" customWidth="1"/>
    <col min="5900" max="6144" width="9.140625" style="985"/>
    <col min="6145" max="6145" width="14.42578125" style="985" customWidth="1"/>
    <col min="6146" max="6146" width="23.42578125" style="985" customWidth="1"/>
    <col min="6147" max="6147" width="19.42578125" style="985" customWidth="1"/>
    <col min="6148" max="6148" width="15.28515625" style="985" customWidth="1"/>
    <col min="6149" max="6149" width="15" style="985" customWidth="1"/>
    <col min="6150" max="6150" width="15.28515625" style="985" customWidth="1"/>
    <col min="6151" max="6151" width="9.140625" style="985"/>
    <col min="6152" max="6153" width="9.5703125" style="985" bestFit="1" customWidth="1"/>
    <col min="6154" max="6154" width="24.85546875" style="985" customWidth="1"/>
    <col min="6155" max="6155" width="19.7109375" style="985" customWidth="1"/>
    <col min="6156" max="6400" width="9.140625" style="985"/>
    <col min="6401" max="6401" width="14.42578125" style="985" customWidth="1"/>
    <col min="6402" max="6402" width="23.42578125" style="985" customWidth="1"/>
    <col min="6403" max="6403" width="19.42578125" style="985" customWidth="1"/>
    <col min="6404" max="6404" width="15.28515625" style="985" customWidth="1"/>
    <col min="6405" max="6405" width="15" style="985" customWidth="1"/>
    <col min="6406" max="6406" width="15.28515625" style="985" customWidth="1"/>
    <col min="6407" max="6407" width="9.140625" style="985"/>
    <col min="6408" max="6409" width="9.5703125" style="985" bestFit="1" customWidth="1"/>
    <col min="6410" max="6410" width="24.85546875" style="985" customWidth="1"/>
    <col min="6411" max="6411" width="19.7109375" style="985" customWidth="1"/>
    <col min="6412" max="6656" width="9.140625" style="985"/>
    <col min="6657" max="6657" width="14.42578125" style="985" customWidth="1"/>
    <col min="6658" max="6658" width="23.42578125" style="985" customWidth="1"/>
    <col min="6659" max="6659" width="19.42578125" style="985" customWidth="1"/>
    <col min="6660" max="6660" width="15.28515625" style="985" customWidth="1"/>
    <col min="6661" max="6661" width="15" style="985" customWidth="1"/>
    <col min="6662" max="6662" width="15.28515625" style="985" customWidth="1"/>
    <col min="6663" max="6663" width="9.140625" style="985"/>
    <col min="6664" max="6665" width="9.5703125" style="985" bestFit="1" customWidth="1"/>
    <col min="6666" max="6666" width="24.85546875" style="985" customWidth="1"/>
    <col min="6667" max="6667" width="19.7109375" style="985" customWidth="1"/>
    <col min="6668" max="6912" width="9.140625" style="985"/>
    <col min="6913" max="6913" width="14.42578125" style="985" customWidth="1"/>
    <col min="6914" max="6914" width="23.42578125" style="985" customWidth="1"/>
    <col min="6915" max="6915" width="19.42578125" style="985" customWidth="1"/>
    <col min="6916" max="6916" width="15.28515625" style="985" customWidth="1"/>
    <col min="6917" max="6917" width="15" style="985" customWidth="1"/>
    <col min="6918" max="6918" width="15.28515625" style="985" customWidth="1"/>
    <col min="6919" max="6919" width="9.140625" style="985"/>
    <col min="6920" max="6921" width="9.5703125" style="985" bestFit="1" customWidth="1"/>
    <col min="6922" max="6922" width="24.85546875" style="985" customWidth="1"/>
    <col min="6923" max="6923" width="19.7109375" style="985" customWidth="1"/>
    <col min="6924" max="7168" width="9.140625" style="985"/>
    <col min="7169" max="7169" width="14.42578125" style="985" customWidth="1"/>
    <col min="7170" max="7170" width="23.42578125" style="985" customWidth="1"/>
    <col min="7171" max="7171" width="19.42578125" style="985" customWidth="1"/>
    <col min="7172" max="7172" width="15.28515625" style="985" customWidth="1"/>
    <col min="7173" max="7173" width="15" style="985" customWidth="1"/>
    <col min="7174" max="7174" width="15.28515625" style="985" customWidth="1"/>
    <col min="7175" max="7175" width="9.140625" style="985"/>
    <col min="7176" max="7177" width="9.5703125" style="985" bestFit="1" customWidth="1"/>
    <col min="7178" max="7178" width="24.85546875" style="985" customWidth="1"/>
    <col min="7179" max="7179" width="19.7109375" style="985" customWidth="1"/>
    <col min="7180" max="7424" width="9.140625" style="985"/>
    <col min="7425" max="7425" width="14.42578125" style="985" customWidth="1"/>
    <col min="7426" max="7426" width="23.42578125" style="985" customWidth="1"/>
    <col min="7427" max="7427" width="19.42578125" style="985" customWidth="1"/>
    <col min="7428" max="7428" width="15.28515625" style="985" customWidth="1"/>
    <col min="7429" max="7429" width="15" style="985" customWidth="1"/>
    <col min="7430" max="7430" width="15.28515625" style="985" customWidth="1"/>
    <col min="7431" max="7431" width="9.140625" style="985"/>
    <col min="7432" max="7433" width="9.5703125" style="985" bestFit="1" customWidth="1"/>
    <col min="7434" max="7434" width="24.85546875" style="985" customWidth="1"/>
    <col min="7435" max="7435" width="19.7109375" style="985" customWidth="1"/>
    <col min="7436" max="7680" width="9.140625" style="985"/>
    <col min="7681" max="7681" width="14.42578125" style="985" customWidth="1"/>
    <col min="7682" max="7682" width="23.42578125" style="985" customWidth="1"/>
    <col min="7683" max="7683" width="19.42578125" style="985" customWidth="1"/>
    <col min="7684" max="7684" width="15.28515625" style="985" customWidth="1"/>
    <col min="7685" max="7685" width="15" style="985" customWidth="1"/>
    <col min="7686" max="7686" width="15.28515625" style="985" customWidth="1"/>
    <col min="7687" max="7687" width="9.140625" style="985"/>
    <col min="7688" max="7689" width="9.5703125" style="985" bestFit="1" customWidth="1"/>
    <col min="7690" max="7690" width="24.85546875" style="985" customWidth="1"/>
    <col min="7691" max="7691" width="19.7109375" style="985" customWidth="1"/>
    <col min="7692" max="7936" width="9.140625" style="985"/>
    <col min="7937" max="7937" width="14.42578125" style="985" customWidth="1"/>
    <col min="7938" max="7938" width="23.42578125" style="985" customWidth="1"/>
    <col min="7939" max="7939" width="19.42578125" style="985" customWidth="1"/>
    <col min="7940" max="7940" width="15.28515625" style="985" customWidth="1"/>
    <col min="7941" max="7941" width="15" style="985" customWidth="1"/>
    <col min="7942" max="7942" width="15.28515625" style="985" customWidth="1"/>
    <col min="7943" max="7943" width="9.140625" style="985"/>
    <col min="7944" max="7945" width="9.5703125" style="985" bestFit="1" customWidth="1"/>
    <col min="7946" max="7946" width="24.85546875" style="985" customWidth="1"/>
    <col min="7947" max="7947" width="19.7109375" style="985" customWidth="1"/>
    <col min="7948" max="8192" width="9.140625" style="985"/>
    <col min="8193" max="8193" width="14.42578125" style="985" customWidth="1"/>
    <col min="8194" max="8194" width="23.42578125" style="985" customWidth="1"/>
    <col min="8195" max="8195" width="19.42578125" style="985" customWidth="1"/>
    <col min="8196" max="8196" width="15.28515625" style="985" customWidth="1"/>
    <col min="8197" max="8197" width="15" style="985" customWidth="1"/>
    <col min="8198" max="8198" width="15.28515625" style="985" customWidth="1"/>
    <col min="8199" max="8199" width="9.140625" style="985"/>
    <col min="8200" max="8201" width="9.5703125" style="985" bestFit="1" customWidth="1"/>
    <col min="8202" max="8202" width="24.85546875" style="985" customWidth="1"/>
    <col min="8203" max="8203" width="19.7109375" style="985" customWidth="1"/>
    <col min="8204" max="8448" width="9.140625" style="985"/>
    <col min="8449" max="8449" width="14.42578125" style="985" customWidth="1"/>
    <col min="8450" max="8450" width="23.42578125" style="985" customWidth="1"/>
    <col min="8451" max="8451" width="19.42578125" style="985" customWidth="1"/>
    <col min="8452" max="8452" width="15.28515625" style="985" customWidth="1"/>
    <col min="8453" max="8453" width="15" style="985" customWidth="1"/>
    <col min="8454" max="8454" width="15.28515625" style="985" customWidth="1"/>
    <col min="8455" max="8455" width="9.140625" style="985"/>
    <col min="8456" max="8457" width="9.5703125" style="985" bestFit="1" customWidth="1"/>
    <col min="8458" max="8458" width="24.85546875" style="985" customWidth="1"/>
    <col min="8459" max="8459" width="19.7109375" style="985" customWidth="1"/>
    <col min="8460" max="8704" width="9.140625" style="985"/>
    <col min="8705" max="8705" width="14.42578125" style="985" customWidth="1"/>
    <col min="8706" max="8706" width="23.42578125" style="985" customWidth="1"/>
    <col min="8707" max="8707" width="19.42578125" style="985" customWidth="1"/>
    <col min="8708" max="8708" width="15.28515625" style="985" customWidth="1"/>
    <col min="8709" max="8709" width="15" style="985" customWidth="1"/>
    <col min="8710" max="8710" width="15.28515625" style="985" customWidth="1"/>
    <col min="8711" max="8711" width="9.140625" style="985"/>
    <col min="8712" max="8713" width="9.5703125" style="985" bestFit="1" customWidth="1"/>
    <col min="8714" max="8714" width="24.85546875" style="985" customWidth="1"/>
    <col min="8715" max="8715" width="19.7109375" style="985" customWidth="1"/>
    <col min="8716" max="8960" width="9.140625" style="985"/>
    <col min="8961" max="8961" width="14.42578125" style="985" customWidth="1"/>
    <col min="8962" max="8962" width="23.42578125" style="985" customWidth="1"/>
    <col min="8963" max="8963" width="19.42578125" style="985" customWidth="1"/>
    <col min="8964" max="8964" width="15.28515625" style="985" customWidth="1"/>
    <col min="8965" max="8965" width="15" style="985" customWidth="1"/>
    <col min="8966" max="8966" width="15.28515625" style="985" customWidth="1"/>
    <col min="8967" max="8967" width="9.140625" style="985"/>
    <col min="8968" max="8969" width="9.5703125" style="985" bestFit="1" customWidth="1"/>
    <col min="8970" max="8970" width="24.85546875" style="985" customWidth="1"/>
    <col min="8971" max="8971" width="19.7109375" style="985" customWidth="1"/>
    <col min="8972" max="9216" width="9.140625" style="985"/>
    <col min="9217" max="9217" width="14.42578125" style="985" customWidth="1"/>
    <col min="9218" max="9218" width="23.42578125" style="985" customWidth="1"/>
    <col min="9219" max="9219" width="19.42578125" style="985" customWidth="1"/>
    <col min="9220" max="9220" width="15.28515625" style="985" customWidth="1"/>
    <col min="9221" max="9221" width="15" style="985" customWidth="1"/>
    <col min="9222" max="9222" width="15.28515625" style="985" customWidth="1"/>
    <col min="9223" max="9223" width="9.140625" style="985"/>
    <col min="9224" max="9225" width="9.5703125" style="985" bestFit="1" customWidth="1"/>
    <col min="9226" max="9226" width="24.85546875" style="985" customWidth="1"/>
    <col min="9227" max="9227" width="19.7109375" style="985" customWidth="1"/>
    <col min="9228" max="9472" width="9.140625" style="985"/>
    <col min="9473" max="9473" width="14.42578125" style="985" customWidth="1"/>
    <col min="9474" max="9474" width="23.42578125" style="985" customWidth="1"/>
    <col min="9475" max="9475" width="19.42578125" style="985" customWidth="1"/>
    <col min="9476" max="9476" width="15.28515625" style="985" customWidth="1"/>
    <col min="9477" max="9477" width="15" style="985" customWidth="1"/>
    <col min="9478" max="9478" width="15.28515625" style="985" customWidth="1"/>
    <col min="9479" max="9479" width="9.140625" style="985"/>
    <col min="9480" max="9481" width="9.5703125" style="985" bestFit="1" customWidth="1"/>
    <col min="9482" max="9482" width="24.85546875" style="985" customWidth="1"/>
    <col min="9483" max="9483" width="19.7109375" style="985" customWidth="1"/>
    <col min="9484" max="9728" width="9.140625" style="985"/>
    <col min="9729" max="9729" width="14.42578125" style="985" customWidth="1"/>
    <col min="9730" max="9730" width="23.42578125" style="985" customWidth="1"/>
    <col min="9731" max="9731" width="19.42578125" style="985" customWidth="1"/>
    <col min="9732" max="9732" width="15.28515625" style="985" customWidth="1"/>
    <col min="9733" max="9733" width="15" style="985" customWidth="1"/>
    <col min="9734" max="9734" width="15.28515625" style="985" customWidth="1"/>
    <col min="9735" max="9735" width="9.140625" style="985"/>
    <col min="9736" max="9737" width="9.5703125" style="985" bestFit="1" customWidth="1"/>
    <col min="9738" max="9738" width="24.85546875" style="985" customWidth="1"/>
    <col min="9739" max="9739" width="19.7109375" style="985" customWidth="1"/>
    <col min="9740" max="9984" width="9.140625" style="985"/>
    <col min="9985" max="9985" width="14.42578125" style="985" customWidth="1"/>
    <col min="9986" max="9986" width="23.42578125" style="985" customWidth="1"/>
    <col min="9987" max="9987" width="19.42578125" style="985" customWidth="1"/>
    <col min="9988" max="9988" width="15.28515625" style="985" customWidth="1"/>
    <col min="9989" max="9989" width="15" style="985" customWidth="1"/>
    <col min="9990" max="9990" width="15.28515625" style="985" customWidth="1"/>
    <col min="9991" max="9991" width="9.140625" style="985"/>
    <col min="9992" max="9993" width="9.5703125" style="985" bestFit="1" customWidth="1"/>
    <col min="9994" max="9994" width="24.85546875" style="985" customWidth="1"/>
    <col min="9995" max="9995" width="19.7109375" style="985" customWidth="1"/>
    <col min="9996" max="10240" width="9.140625" style="985"/>
    <col min="10241" max="10241" width="14.42578125" style="985" customWidth="1"/>
    <col min="10242" max="10242" width="23.42578125" style="985" customWidth="1"/>
    <col min="10243" max="10243" width="19.42578125" style="985" customWidth="1"/>
    <col min="10244" max="10244" width="15.28515625" style="985" customWidth="1"/>
    <col min="10245" max="10245" width="15" style="985" customWidth="1"/>
    <col min="10246" max="10246" width="15.28515625" style="985" customWidth="1"/>
    <col min="10247" max="10247" width="9.140625" style="985"/>
    <col min="10248" max="10249" width="9.5703125" style="985" bestFit="1" customWidth="1"/>
    <col min="10250" max="10250" width="24.85546875" style="985" customWidth="1"/>
    <col min="10251" max="10251" width="19.7109375" style="985" customWidth="1"/>
    <col min="10252" max="10496" width="9.140625" style="985"/>
    <col min="10497" max="10497" width="14.42578125" style="985" customWidth="1"/>
    <col min="10498" max="10498" width="23.42578125" style="985" customWidth="1"/>
    <col min="10499" max="10499" width="19.42578125" style="985" customWidth="1"/>
    <col min="10500" max="10500" width="15.28515625" style="985" customWidth="1"/>
    <col min="10501" max="10501" width="15" style="985" customWidth="1"/>
    <col min="10502" max="10502" width="15.28515625" style="985" customWidth="1"/>
    <col min="10503" max="10503" width="9.140625" style="985"/>
    <col min="10504" max="10505" width="9.5703125" style="985" bestFit="1" customWidth="1"/>
    <col min="10506" max="10506" width="24.85546875" style="985" customWidth="1"/>
    <col min="10507" max="10507" width="19.7109375" style="985" customWidth="1"/>
    <col min="10508" max="10752" width="9.140625" style="985"/>
    <col min="10753" max="10753" width="14.42578125" style="985" customWidth="1"/>
    <col min="10754" max="10754" width="23.42578125" style="985" customWidth="1"/>
    <col min="10755" max="10755" width="19.42578125" style="985" customWidth="1"/>
    <col min="10756" max="10756" width="15.28515625" style="985" customWidth="1"/>
    <col min="10757" max="10757" width="15" style="985" customWidth="1"/>
    <col min="10758" max="10758" width="15.28515625" style="985" customWidth="1"/>
    <col min="10759" max="10759" width="9.140625" style="985"/>
    <col min="10760" max="10761" width="9.5703125" style="985" bestFit="1" customWidth="1"/>
    <col min="10762" max="10762" width="24.85546875" style="985" customWidth="1"/>
    <col min="10763" max="10763" width="19.7109375" style="985" customWidth="1"/>
    <col min="10764" max="11008" width="9.140625" style="985"/>
    <col min="11009" max="11009" width="14.42578125" style="985" customWidth="1"/>
    <col min="11010" max="11010" width="23.42578125" style="985" customWidth="1"/>
    <col min="11011" max="11011" width="19.42578125" style="985" customWidth="1"/>
    <col min="11012" max="11012" width="15.28515625" style="985" customWidth="1"/>
    <col min="11013" max="11013" width="15" style="985" customWidth="1"/>
    <col min="11014" max="11014" width="15.28515625" style="985" customWidth="1"/>
    <col min="11015" max="11015" width="9.140625" style="985"/>
    <col min="11016" max="11017" width="9.5703125" style="985" bestFit="1" customWidth="1"/>
    <col min="11018" max="11018" width="24.85546875" style="985" customWidth="1"/>
    <col min="11019" max="11019" width="19.7109375" style="985" customWidth="1"/>
    <col min="11020" max="11264" width="9.140625" style="985"/>
    <col min="11265" max="11265" width="14.42578125" style="985" customWidth="1"/>
    <col min="11266" max="11266" width="23.42578125" style="985" customWidth="1"/>
    <col min="11267" max="11267" width="19.42578125" style="985" customWidth="1"/>
    <col min="11268" max="11268" width="15.28515625" style="985" customWidth="1"/>
    <col min="11269" max="11269" width="15" style="985" customWidth="1"/>
    <col min="11270" max="11270" width="15.28515625" style="985" customWidth="1"/>
    <col min="11271" max="11271" width="9.140625" style="985"/>
    <col min="11272" max="11273" width="9.5703125" style="985" bestFit="1" customWidth="1"/>
    <col min="11274" max="11274" width="24.85546875" style="985" customWidth="1"/>
    <col min="11275" max="11275" width="19.7109375" style="985" customWidth="1"/>
    <col min="11276" max="11520" width="9.140625" style="985"/>
    <col min="11521" max="11521" width="14.42578125" style="985" customWidth="1"/>
    <col min="11522" max="11522" width="23.42578125" style="985" customWidth="1"/>
    <col min="11523" max="11523" width="19.42578125" style="985" customWidth="1"/>
    <col min="11524" max="11524" width="15.28515625" style="985" customWidth="1"/>
    <col min="11525" max="11525" width="15" style="985" customWidth="1"/>
    <col min="11526" max="11526" width="15.28515625" style="985" customWidth="1"/>
    <col min="11527" max="11527" width="9.140625" style="985"/>
    <col min="11528" max="11529" width="9.5703125" style="985" bestFit="1" customWidth="1"/>
    <col min="11530" max="11530" width="24.85546875" style="985" customWidth="1"/>
    <col min="11531" max="11531" width="19.7109375" style="985" customWidth="1"/>
    <col min="11532" max="11776" width="9.140625" style="985"/>
    <col min="11777" max="11777" width="14.42578125" style="985" customWidth="1"/>
    <col min="11778" max="11778" width="23.42578125" style="985" customWidth="1"/>
    <col min="11779" max="11779" width="19.42578125" style="985" customWidth="1"/>
    <col min="11780" max="11780" width="15.28515625" style="985" customWidth="1"/>
    <col min="11781" max="11781" width="15" style="985" customWidth="1"/>
    <col min="11782" max="11782" width="15.28515625" style="985" customWidth="1"/>
    <col min="11783" max="11783" width="9.140625" style="985"/>
    <col min="11784" max="11785" width="9.5703125" style="985" bestFit="1" customWidth="1"/>
    <col min="11786" max="11786" width="24.85546875" style="985" customWidth="1"/>
    <col min="11787" max="11787" width="19.7109375" style="985" customWidth="1"/>
    <col min="11788" max="12032" width="9.140625" style="985"/>
    <col min="12033" max="12033" width="14.42578125" style="985" customWidth="1"/>
    <col min="12034" max="12034" width="23.42578125" style="985" customWidth="1"/>
    <col min="12035" max="12035" width="19.42578125" style="985" customWidth="1"/>
    <col min="12036" max="12036" width="15.28515625" style="985" customWidth="1"/>
    <col min="12037" max="12037" width="15" style="985" customWidth="1"/>
    <col min="12038" max="12038" width="15.28515625" style="985" customWidth="1"/>
    <col min="12039" max="12039" width="9.140625" style="985"/>
    <col min="12040" max="12041" width="9.5703125" style="985" bestFit="1" customWidth="1"/>
    <col min="12042" max="12042" width="24.85546875" style="985" customWidth="1"/>
    <col min="12043" max="12043" width="19.7109375" style="985" customWidth="1"/>
    <col min="12044" max="12288" width="9.140625" style="985"/>
    <col min="12289" max="12289" width="14.42578125" style="985" customWidth="1"/>
    <col min="12290" max="12290" width="23.42578125" style="985" customWidth="1"/>
    <col min="12291" max="12291" width="19.42578125" style="985" customWidth="1"/>
    <col min="12292" max="12292" width="15.28515625" style="985" customWidth="1"/>
    <col min="12293" max="12293" width="15" style="985" customWidth="1"/>
    <col min="12294" max="12294" width="15.28515625" style="985" customWidth="1"/>
    <col min="12295" max="12295" width="9.140625" style="985"/>
    <col min="12296" max="12297" width="9.5703125" style="985" bestFit="1" customWidth="1"/>
    <col min="12298" max="12298" width="24.85546875" style="985" customWidth="1"/>
    <col min="12299" max="12299" width="19.7109375" style="985" customWidth="1"/>
    <col min="12300" max="12544" width="9.140625" style="985"/>
    <col min="12545" max="12545" width="14.42578125" style="985" customWidth="1"/>
    <col min="12546" max="12546" width="23.42578125" style="985" customWidth="1"/>
    <col min="12547" max="12547" width="19.42578125" style="985" customWidth="1"/>
    <col min="12548" max="12548" width="15.28515625" style="985" customWidth="1"/>
    <col min="12549" max="12549" width="15" style="985" customWidth="1"/>
    <col min="12550" max="12550" width="15.28515625" style="985" customWidth="1"/>
    <col min="12551" max="12551" width="9.140625" style="985"/>
    <col min="12552" max="12553" width="9.5703125" style="985" bestFit="1" customWidth="1"/>
    <col min="12554" max="12554" width="24.85546875" style="985" customWidth="1"/>
    <col min="12555" max="12555" width="19.7109375" style="985" customWidth="1"/>
    <col min="12556" max="12800" width="9.140625" style="985"/>
    <col min="12801" max="12801" width="14.42578125" style="985" customWidth="1"/>
    <col min="12802" max="12802" width="23.42578125" style="985" customWidth="1"/>
    <col min="12803" max="12803" width="19.42578125" style="985" customWidth="1"/>
    <col min="12804" max="12804" width="15.28515625" style="985" customWidth="1"/>
    <col min="12805" max="12805" width="15" style="985" customWidth="1"/>
    <col min="12806" max="12806" width="15.28515625" style="985" customWidth="1"/>
    <col min="12807" max="12807" width="9.140625" style="985"/>
    <col min="12808" max="12809" width="9.5703125" style="985" bestFit="1" customWidth="1"/>
    <col min="12810" max="12810" width="24.85546875" style="985" customWidth="1"/>
    <col min="12811" max="12811" width="19.7109375" style="985" customWidth="1"/>
    <col min="12812" max="13056" width="9.140625" style="985"/>
    <col min="13057" max="13057" width="14.42578125" style="985" customWidth="1"/>
    <col min="13058" max="13058" width="23.42578125" style="985" customWidth="1"/>
    <col min="13059" max="13059" width="19.42578125" style="985" customWidth="1"/>
    <col min="13060" max="13060" width="15.28515625" style="985" customWidth="1"/>
    <col min="13061" max="13061" width="15" style="985" customWidth="1"/>
    <col min="13062" max="13062" width="15.28515625" style="985" customWidth="1"/>
    <col min="13063" max="13063" width="9.140625" style="985"/>
    <col min="13064" max="13065" width="9.5703125" style="985" bestFit="1" customWidth="1"/>
    <col min="13066" max="13066" width="24.85546875" style="985" customWidth="1"/>
    <col min="13067" max="13067" width="19.7109375" style="985" customWidth="1"/>
    <col min="13068" max="13312" width="9.140625" style="985"/>
    <col min="13313" max="13313" width="14.42578125" style="985" customWidth="1"/>
    <col min="13314" max="13314" width="23.42578125" style="985" customWidth="1"/>
    <col min="13315" max="13315" width="19.42578125" style="985" customWidth="1"/>
    <col min="13316" max="13316" width="15.28515625" style="985" customWidth="1"/>
    <col min="13317" max="13317" width="15" style="985" customWidth="1"/>
    <col min="13318" max="13318" width="15.28515625" style="985" customWidth="1"/>
    <col min="13319" max="13319" width="9.140625" style="985"/>
    <col min="13320" max="13321" width="9.5703125" style="985" bestFit="1" customWidth="1"/>
    <col min="13322" max="13322" width="24.85546875" style="985" customWidth="1"/>
    <col min="13323" max="13323" width="19.7109375" style="985" customWidth="1"/>
    <col min="13324" max="13568" width="9.140625" style="985"/>
    <col min="13569" max="13569" width="14.42578125" style="985" customWidth="1"/>
    <col min="13570" max="13570" width="23.42578125" style="985" customWidth="1"/>
    <col min="13571" max="13571" width="19.42578125" style="985" customWidth="1"/>
    <col min="13572" max="13572" width="15.28515625" style="985" customWidth="1"/>
    <col min="13573" max="13573" width="15" style="985" customWidth="1"/>
    <col min="13574" max="13574" width="15.28515625" style="985" customWidth="1"/>
    <col min="13575" max="13575" width="9.140625" style="985"/>
    <col min="13576" max="13577" width="9.5703125" style="985" bestFit="1" customWidth="1"/>
    <col min="13578" max="13578" width="24.85546875" style="985" customWidth="1"/>
    <col min="13579" max="13579" width="19.7109375" style="985" customWidth="1"/>
    <col min="13580" max="13824" width="9.140625" style="985"/>
    <col min="13825" max="13825" width="14.42578125" style="985" customWidth="1"/>
    <col min="13826" max="13826" width="23.42578125" style="985" customWidth="1"/>
    <col min="13827" max="13827" width="19.42578125" style="985" customWidth="1"/>
    <col min="13828" max="13828" width="15.28515625" style="985" customWidth="1"/>
    <col min="13829" max="13829" width="15" style="985" customWidth="1"/>
    <col min="13830" max="13830" width="15.28515625" style="985" customWidth="1"/>
    <col min="13831" max="13831" width="9.140625" style="985"/>
    <col min="13832" max="13833" width="9.5703125" style="985" bestFit="1" customWidth="1"/>
    <col min="13834" max="13834" width="24.85546875" style="985" customWidth="1"/>
    <col min="13835" max="13835" width="19.7109375" style="985" customWidth="1"/>
    <col min="13836" max="14080" width="9.140625" style="985"/>
    <col min="14081" max="14081" width="14.42578125" style="985" customWidth="1"/>
    <col min="14082" max="14082" width="23.42578125" style="985" customWidth="1"/>
    <col min="14083" max="14083" width="19.42578125" style="985" customWidth="1"/>
    <col min="14084" max="14084" width="15.28515625" style="985" customWidth="1"/>
    <col min="14085" max="14085" width="15" style="985" customWidth="1"/>
    <col min="14086" max="14086" width="15.28515625" style="985" customWidth="1"/>
    <col min="14087" max="14087" width="9.140625" style="985"/>
    <col min="14088" max="14089" width="9.5703125" style="985" bestFit="1" customWidth="1"/>
    <col min="14090" max="14090" width="24.85546875" style="985" customWidth="1"/>
    <col min="14091" max="14091" width="19.7109375" style="985" customWidth="1"/>
    <col min="14092" max="14336" width="9.140625" style="985"/>
    <col min="14337" max="14337" width="14.42578125" style="985" customWidth="1"/>
    <col min="14338" max="14338" width="23.42578125" style="985" customWidth="1"/>
    <col min="14339" max="14339" width="19.42578125" style="985" customWidth="1"/>
    <col min="14340" max="14340" width="15.28515625" style="985" customWidth="1"/>
    <col min="14341" max="14341" width="15" style="985" customWidth="1"/>
    <col min="14342" max="14342" width="15.28515625" style="985" customWidth="1"/>
    <col min="14343" max="14343" width="9.140625" style="985"/>
    <col min="14344" max="14345" width="9.5703125" style="985" bestFit="1" customWidth="1"/>
    <col min="14346" max="14346" width="24.85546875" style="985" customWidth="1"/>
    <col min="14347" max="14347" width="19.7109375" style="985" customWidth="1"/>
    <col min="14348" max="14592" width="9.140625" style="985"/>
    <col min="14593" max="14593" width="14.42578125" style="985" customWidth="1"/>
    <col min="14594" max="14594" width="23.42578125" style="985" customWidth="1"/>
    <col min="14595" max="14595" width="19.42578125" style="985" customWidth="1"/>
    <col min="14596" max="14596" width="15.28515625" style="985" customWidth="1"/>
    <col min="14597" max="14597" width="15" style="985" customWidth="1"/>
    <col min="14598" max="14598" width="15.28515625" style="985" customWidth="1"/>
    <col min="14599" max="14599" width="9.140625" style="985"/>
    <col min="14600" max="14601" width="9.5703125" style="985" bestFit="1" customWidth="1"/>
    <col min="14602" max="14602" width="24.85546875" style="985" customWidth="1"/>
    <col min="14603" max="14603" width="19.7109375" style="985" customWidth="1"/>
    <col min="14604" max="14848" width="9.140625" style="985"/>
    <col min="14849" max="14849" width="14.42578125" style="985" customWidth="1"/>
    <col min="14850" max="14850" width="23.42578125" style="985" customWidth="1"/>
    <col min="14851" max="14851" width="19.42578125" style="985" customWidth="1"/>
    <col min="14852" max="14852" width="15.28515625" style="985" customWidth="1"/>
    <col min="14853" max="14853" width="15" style="985" customWidth="1"/>
    <col min="14854" max="14854" width="15.28515625" style="985" customWidth="1"/>
    <col min="14855" max="14855" width="9.140625" style="985"/>
    <col min="14856" max="14857" width="9.5703125" style="985" bestFit="1" customWidth="1"/>
    <col min="14858" max="14858" width="24.85546875" style="985" customWidth="1"/>
    <col min="14859" max="14859" width="19.7109375" style="985" customWidth="1"/>
    <col min="14860" max="15104" width="9.140625" style="985"/>
    <col min="15105" max="15105" width="14.42578125" style="985" customWidth="1"/>
    <col min="15106" max="15106" width="23.42578125" style="985" customWidth="1"/>
    <col min="15107" max="15107" width="19.42578125" style="985" customWidth="1"/>
    <col min="15108" max="15108" width="15.28515625" style="985" customWidth="1"/>
    <col min="15109" max="15109" width="15" style="985" customWidth="1"/>
    <col min="15110" max="15110" width="15.28515625" style="985" customWidth="1"/>
    <col min="15111" max="15111" width="9.140625" style="985"/>
    <col min="15112" max="15113" width="9.5703125" style="985" bestFit="1" customWidth="1"/>
    <col min="15114" max="15114" width="24.85546875" style="985" customWidth="1"/>
    <col min="15115" max="15115" width="19.7109375" style="985" customWidth="1"/>
    <col min="15116" max="15360" width="9.140625" style="985"/>
    <col min="15361" max="15361" width="14.42578125" style="985" customWidth="1"/>
    <col min="15362" max="15362" width="23.42578125" style="985" customWidth="1"/>
    <col min="15363" max="15363" width="19.42578125" style="985" customWidth="1"/>
    <col min="15364" max="15364" width="15.28515625" style="985" customWidth="1"/>
    <col min="15365" max="15365" width="15" style="985" customWidth="1"/>
    <col min="15366" max="15366" width="15.28515625" style="985" customWidth="1"/>
    <col min="15367" max="15367" width="9.140625" style="985"/>
    <col min="15368" max="15369" width="9.5703125" style="985" bestFit="1" customWidth="1"/>
    <col min="15370" max="15370" width="24.85546875" style="985" customWidth="1"/>
    <col min="15371" max="15371" width="19.7109375" style="985" customWidth="1"/>
    <col min="15372" max="15616" width="9.140625" style="985"/>
    <col min="15617" max="15617" width="14.42578125" style="985" customWidth="1"/>
    <col min="15618" max="15618" width="23.42578125" style="985" customWidth="1"/>
    <col min="15619" max="15619" width="19.42578125" style="985" customWidth="1"/>
    <col min="15620" max="15620" width="15.28515625" style="985" customWidth="1"/>
    <col min="15621" max="15621" width="15" style="985" customWidth="1"/>
    <col min="15622" max="15622" width="15.28515625" style="985" customWidth="1"/>
    <col min="15623" max="15623" width="9.140625" style="985"/>
    <col min="15624" max="15625" width="9.5703125" style="985" bestFit="1" customWidth="1"/>
    <col min="15626" max="15626" width="24.85546875" style="985" customWidth="1"/>
    <col min="15627" max="15627" width="19.7109375" style="985" customWidth="1"/>
    <col min="15628" max="15872" width="9.140625" style="985"/>
    <col min="15873" max="15873" width="14.42578125" style="985" customWidth="1"/>
    <col min="15874" max="15874" width="23.42578125" style="985" customWidth="1"/>
    <col min="15875" max="15875" width="19.42578125" style="985" customWidth="1"/>
    <col min="15876" max="15876" width="15.28515625" style="985" customWidth="1"/>
    <col min="15877" max="15877" width="15" style="985" customWidth="1"/>
    <col min="15878" max="15878" width="15.28515625" style="985" customWidth="1"/>
    <col min="15879" max="15879" width="9.140625" style="985"/>
    <col min="15880" max="15881" width="9.5703125" style="985" bestFit="1" customWidth="1"/>
    <col min="15882" max="15882" width="24.85546875" style="985" customWidth="1"/>
    <col min="15883" max="15883" width="19.7109375" style="985" customWidth="1"/>
    <col min="15884" max="16128" width="9.140625" style="985"/>
    <col min="16129" max="16129" width="14.42578125" style="985" customWidth="1"/>
    <col min="16130" max="16130" width="23.42578125" style="985" customWidth="1"/>
    <col min="16131" max="16131" width="19.42578125" style="985" customWidth="1"/>
    <col min="16132" max="16132" width="15.28515625" style="985" customWidth="1"/>
    <col min="16133" max="16133" width="15" style="985" customWidth="1"/>
    <col min="16134" max="16134" width="15.28515625" style="985" customWidth="1"/>
    <col min="16135" max="16135" width="9.140625" style="985"/>
    <col min="16136" max="16137" width="9.5703125" style="985" bestFit="1" customWidth="1"/>
    <col min="16138" max="16138" width="24.85546875" style="985" customWidth="1"/>
    <col min="16139" max="16139" width="19.7109375" style="985" customWidth="1"/>
    <col min="16140" max="16384" width="9.140625" style="985"/>
  </cols>
  <sheetData>
    <row r="1" spans="1:11" ht="34.5" customHeight="1">
      <c r="A1" s="984" t="s">
        <v>1580</v>
      </c>
      <c r="B1" s="984"/>
      <c r="C1" s="984"/>
      <c r="D1" s="984"/>
      <c r="E1" s="984"/>
      <c r="F1" s="984"/>
    </row>
    <row r="2" spans="1:11" ht="20.25" customHeight="1" thickBot="1">
      <c r="A2" s="986"/>
      <c r="B2" s="986"/>
      <c r="C2" s="986"/>
      <c r="F2" s="1022" t="s">
        <v>1540</v>
      </c>
    </row>
    <row r="3" spans="1:11" ht="70.5" customHeight="1" thickBot="1">
      <c r="A3" s="988" t="s">
        <v>1541</v>
      </c>
      <c r="B3" s="989" t="s">
        <v>32</v>
      </c>
      <c r="C3" s="989" t="s">
        <v>1581</v>
      </c>
      <c r="D3" s="989" t="s">
        <v>1582</v>
      </c>
      <c r="E3" s="989" t="s">
        <v>1583</v>
      </c>
      <c r="F3" s="1059" t="s">
        <v>1584</v>
      </c>
    </row>
    <row r="4" spans="1:11" ht="21.75" thickBot="1">
      <c r="A4" s="1060">
        <v>1395</v>
      </c>
      <c r="B4" s="1061">
        <f t="shared" ref="B4:B9" si="0">SUM(C4:F4)</f>
        <v>625809878</v>
      </c>
      <c r="C4" s="1062">
        <v>396588712</v>
      </c>
      <c r="D4" s="1063">
        <v>196222804</v>
      </c>
      <c r="E4" s="1062">
        <v>1346047</v>
      </c>
      <c r="F4" s="1064">
        <v>31652315</v>
      </c>
      <c r="H4" s="995"/>
      <c r="I4" s="995"/>
      <c r="J4" s="1065"/>
    </row>
    <row r="5" spans="1:11" ht="21.75" thickBot="1">
      <c r="A5" s="1060">
        <v>1396</v>
      </c>
      <c r="B5" s="1061">
        <f t="shared" si="0"/>
        <v>735780559</v>
      </c>
      <c r="C5" s="1062">
        <v>481980526</v>
      </c>
      <c r="D5" s="1063">
        <v>226897150</v>
      </c>
      <c r="E5" s="1062">
        <v>1527714</v>
      </c>
      <c r="F5" s="1064">
        <v>25375169</v>
      </c>
      <c r="H5" s="995"/>
      <c r="I5" s="995"/>
      <c r="J5" s="995"/>
    </row>
    <row r="6" spans="1:11" ht="21.75" thickBot="1">
      <c r="A6" s="1060">
        <v>1397</v>
      </c>
      <c r="B6" s="1061">
        <f t="shared" si="0"/>
        <v>881577175</v>
      </c>
      <c r="C6" s="1062">
        <v>598049378</v>
      </c>
      <c r="D6" s="1063">
        <v>252692181</v>
      </c>
      <c r="E6" s="1062">
        <v>1756585</v>
      </c>
      <c r="F6" s="1064">
        <v>29079031</v>
      </c>
      <c r="H6" s="995"/>
      <c r="I6" s="995"/>
      <c r="J6" s="995"/>
    </row>
    <row r="7" spans="1:11" ht="21.75" thickBot="1">
      <c r="A7" s="1060">
        <v>1398</v>
      </c>
      <c r="B7" s="1061">
        <f t="shared" si="0"/>
        <v>1083887697</v>
      </c>
      <c r="C7" s="1062">
        <v>818200667</v>
      </c>
      <c r="D7" s="1063">
        <v>225230546</v>
      </c>
      <c r="E7" s="1062">
        <v>1871987</v>
      </c>
      <c r="F7" s="1064">
        <v>38584497</v>
      </c>
      <c r="H7" s="995"/>
      <c r="I7" s="995"/>
      <c r="J7" s="995"/>
    </row>
    <row r="8" spans="1:11" ht="21.75" thickBot="1">
      <c r="A8" s="1060">
        <v>1399</v>
      </c>
      <c r="B8" s="1061">
        <f t="shared" si="0"/>
        <v>1513292354</v>
      </c>
      <c r="C8" s="1062">
        <v>1141059832</v>
      </c>
      <c r="D8" s="1063">
        <v>324445284</v>
      </c>
      <c r="E8" s="1062">
        <v>1498728</v>
      </c>
      <c r="F8" s="1064">
        <v>46288510</v>
      </c>
      <c r="H8" s="995"/>
      <c r="I8" s="995"/>
      <c r="J8" s="995"/>
    </row>
    <row r="9" spans="1:11" ht="21.75" thickBot="1">
      <c r="A9" s="1060">
        <v>1400</v>
      </c>
      <c r="B9" s="1061">
        <f t="shared" si="0"/>
        <v>2244201315</v>
      </c>
      <c r="C9" s="1062">
        <v>1594146779</v>
      </c>
      <c r="D9" s="1063">
        <v>566192728</v>
      </c>
      <c r="E9" s="1062">
        <v>3266609</v>
      </c>
      <c r="F9" s="1064">
        <v>80595199</v>
      </c>
      <c r="H9" s="995"/>
      <c r="I9" s="995"/>
      <c r="J9" s="995"/>
    </row>
    <row r="11" spans="1:11">
      <c r="J11" s="1065"/>
      <c r="K11" s="1065"/>
    </row>
  </sheetData>
  <mergeCells count="1">
    <mergeCell ref="A1:F1"/>
  </mergeCells>
  <printOptions horizontalCentered="1"/>
  <pageMargins left="0.19685039370078741" right="0.59055118110236227" top="0.98425196850393704" bottom="0.19685039370078741" header="0" footer="0"/>
  <pageSetup paperSize="9" scale="9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2C43F-71BA-4860-A50A-860B9AA8C551}">
  <sheetPr>
    <tabColor rgb="FFFFC000"/>
  </sheetPr>
  <dimension ref="A1:K43"/>
  <sheetViews>
    <sheetView rightToLeft="1" view="pageBreakPreview" zoomScaleNormal="100" zoomScaleSheetLayoutView="100" workbookViewId="0">
      <selection sqref="A1:F1"/>
    </sheetView>
  </sheetViews>
  <sheetFormatPr defaultColWidth="9.140625" defaultRowHeight="15.75"/>
  <cols>
    <col min="1" max="1" width="19" style="985" customWidth="1"/>
    <col min="2" max="2" width="17.28515625" style="985" customWidth="1"/>
    <col min="3" max="3" width="17" style="985" customWidth="1"/>
    <col min="4" max="4" width="16.28515625" style="985" customWidth="1"/>
    <col min="5" max="5" width="16.85546875" style="985" customWidth="1"/>
    <col min="6" max="6" width="16.42578125" style="985" customWidth="1"/>
    <col min="7" max="8" width="9.5703125" style="985" bestFit="1" customWidth="1"/>
    <col min="9" max="9" width="12.7109375" style="985" customWidth="1"/>
    <col min="10" max="10" width="9.140625" style="985"/>
    <col min="11" max="11" width="9.5703125" style="985" bestFit="1" customWidth="1"/>
    <col min="12" max="256" width="9.140625" style="985"/>
    <col min="257" max="257" width="19" style="985" customWidth="1"/>
    <col min="258" max="258" width="17.28515625" style="985" customWidth="1"/>
    <col min="259" max="259" width="17" style="985" customWidth="1"/>
    <col min="260" max="260" width="16.28515625" style="985" customWidth="1"/>
    <col min="261" max="261" width="16.85546875" style="985" customWidth="1"/>
    <col min="262" max="262" width="16.42578125" style="985" customWidth="1"/>
    <col min="263" max="264" width="9.5703125" style="985" bestFit="1" customWidth="1"/>
    <col min="265" max="265" width="12.7109375" style="985" customWidth="1"/>
    <col min="266" max="266" width="9.140625" style="985"/>
    <col min="267" max="267" width="9.5703125" style="985" bestFit="1" customWidth="1"/>
    <col min="268" max="512" width="9.140625" style="985"/>
    <col min="513" max="513" width="19" style="985" customWidth="1"/>
    <col min="514" max="514" width="17.28515625" style="985" customWidth="1"/>
    <col min="515" max="515" width="17" style="985" customWidth="1"/>
    <col min="516" max="516" width="16.28515625" style="985" customWidth="1"/>
    <col min="517" max="517" width="16.85546875" style="985" customWidth="1"/>
    <col min="518" max="518" width="16.42578125" style="985" customWidth="1"/>
    <col min="519" max="520" width="9.5703125" style="985" bestFit="1" customWidth="1"/>
    <col min="521" max="521" width="12.7109375" style="985" customWidth="1"/>
    <col min="522" max="522" width="9.140625" style="985"/>
    <col min="523" max="523" width="9.5703125" style="985" bestFit="1" customWidth="1"/>
    <col min="524" max="768" width="9.140625" style="985"/>
    <col min="769" max="769" width="19" style="985" customWidth="1"/>
    <col min="770" max="770" width="17.28515625" style="985" customWidth="1"/>
    <col min="771" max="771" width="17" style="985" customWidth="1"/>
    <col min="772" max="772" width="16.28515625" style="985" customWidth="1"/>
    <col min="773" max="773" width="16.85546875" style="985" customWidth="1"/>
    <col min="774" max="774" width="16.42578125" style="985" customWidth="1"/>
    <col min="775" max="776" width="9.5703125" style="985" bestFit="1" customWidth="1"/>
    <col min="777" max="777" width="12.7109375" style="985" customWidth="1"/>
    <col min="778" max="778" width="9.140625" style="985"/>
    <col min="779" max="779" width="9.5703125" style="985" bestFit="1" customWidth="1"/>
    <col min="780" max="1024" width="9.140625" style="985"/>
    <col min="1025" max="1025" width="19" style="985" customWidth="1"/>
    <col min="1026" max="1026" width="17.28515625" style="985" customWidth="1"/>
    <col min="1027" max="1027" width="17" style="985" customWidth="1"/>
    <col min="1028" max="1028" width="16.28515625" style="985" customWidth="1"/>
    <col min="1029" max="1029" width="16.85546875" style="985" customWidth="1"/>
    <col min="1030" max="1030" width="16.42578125" style="985" customWidth="1"/>
    <col min="1031" max="1032" width="9.5703125" style="985" bestFit="1" customWidth="1"/>
    <col min="1033" max="1033" width="12.7109375" style="985" customWidth="1"/>
    <col min="1034" max="1034" width="9.140625" style="985"/>
    <col min="1035" max="1035" width="9.5703125" style="985" bestFit="1" customWidth="1"/>
    <col min="1036" max="1280" width="9.140625" style="985"/>
    <col min="1281" max="1281" width="19" style="985" customWidth="1"/>
    <col min="1282" max="1282" width="17.28515625" style="985" customWidth="1"/>
    <col min="1283" max="1283" width="17" style="985" customWidth="1"/>
    <col min="1284" max="1284" width="16.28515625" style="985" customWidth="1"/>
    <col min="1285" max="1285" width="16.85546875" style="985" customWidth="1"/>
    <col min="1286" max="1286" width="16.42578125" style="985" customWidth="1"/>
    <col min="1287" max="1288" width="9.5703125" style="985" bestFit="1" customWidth="1"/>
    <col min="1289" max="1289" width="12.7109375" style="985" customWidth="1"/>
    <col min="1290" max="1290" width="9.140625" style="985"/>
    <col min="1291" max="1291" width="9.5703125" style="985" bestFit="1" customWidth="1"/>
    <col min="1292" max="1536" width="9.140625" style="985"/>
    <col min="1537" max="1537" width="19" style="985" customWidth="1"/>
    <col min="1538" max="1538" width="17.28515625" style="985" customWidth="1"/>
    <col min="1539" max="1539" width="17" style="985" customWidth="1"/>
    <col min="1540" max="1540" width="16.28515625" style="985" customWidth="1"/>
    <col min="1541" max="1541" width="16.85546875" style="985" customWidth="1"/>
    <col min="1542" max="1542" width="16.42578125" style="985" customWidth="1"/>
    <col min="1543" max="1544" width="9.5703125" style="985" bestFit="1" customWidth="1"/>
    <col min="1545" max="1545" width="12.7109375" style="985" customWidth="1"/>
    <col min="1546" max="1546" width="9.140625" style="985"/>
    <col min="1547" max="1547" width="9.5703125" style="985" bestFit="1" customWidth="1"/>
    <col min="1548" max="1792" width="9.140625" style="985"/>
    <col min="1793" max="1793" width="19" style="985" customWidth="1"/>
    <col min="1794" max="1794" width="17.28515625" style="985" customWidth="1"/>
    <col min="1795" max="1795" width="17" style="985" customWidth="1"/>
    <col min="1796" max="1796" width="16.28515625" style="985" customWidth="1"/>
    <col min="1797" max="1797" width="16.85546875" style="985" customWidth="1"/>
    <col min="1798" max="1798" width="16.42578125" style="985" customWidth="1"/>
    <col min="1799" max="1800" width="9.5703125" style="985" bestFit="1" customWidth="1"/>
    <col min="1801" max="1801" width="12.7109375" style="985" customWidth="1"/>
    <col min="1802" max="1802" width="9.140625" style="985"/>
    <col min="1803" max="1803" width="9.5703125" style="985" bestFit="1" customWidth="1"/>
    <col min="1804" max="2048" width="9.140625" style="985"/>
    <col min="2049" max="2049" width="19" style="985" customWidth="1"/>
    <col min="2050" max="2050" width="17.28515625" style="985" customWidth="1"/>
    <col min="2051" max="2051" width="17" style="985" customWidth="1"/>
    <col min="2052" max="2052" width="16.28515625" style="985" customWidth="1"/>
    <col min="2053" max="2053" width="16.85546875" style="985" customWidth="1"/>
    <col min="2054" max="2054" width="16.42578125" style="985" customWidth="1"/>
    <col min="2055" max="2056" width="9.5703125" style="985" bestFit="1" customWidth="1"/>
    <col min="2057" max="2057" width="12.7109375" style="985" customWidth="1"/>
    <col min="2058" max="2058" width="9.140625" style="985"/>
    <col min="2059" max="2059" width="9.5703125" style="985" bestFit="1" customWidth="1"/>
    <col min="2060" max="2304" width="9.140625" style="985"/>
    <col min="2305" max="2305" width="19" style="985" customWidth="1"/>
    <col min="2306" max="2306" width="17.28515625" style="985" customWidth="1"/>
    <col min="2307" max="2307" width="17" style="985" customWidth="1"/>
    <col min="2308" max="2308" width="16.28515625" style="985" customWidth="1"/>
    <col min="2309" max="2309" width="16.85546875" style="985" customWidth="1"/>
    <col min="2310" max="2310" width="16.42578125" style="985" customWidth="1"/>
    <col min="2311" max="2312" width="9.5703125" style="985" bestFit="1" customWidth="1"/>
    <col min="2313" max="2313" width="12.7109375" style="985" customWidth="1"/>
    <col min="2314" max="2314" width="9.140625" style="985"/>
    <col min="2315" max="2315" width="9.5703125" style="985" bestFit="1" customWidth="1"/>
    <col min="2316" max="2560" width="9.140625" style="985"/>
    <col min="2561" max="2561" width="19" style="985" customWidth="1"/>
    <col min="2562" max="2562" width="17.28515625" style="985" customWidth="1"/>
    <col min="2563" max="2563" width="17" style="985" customWidth="1"/>
    <col min="2564" max="2564" width="16.28515625" style="985" customWidth="1"/>
    <col min="2565" max="2565" width="16.85546875" style="985" customWidth="1"/>
    <col min="2566" max="2566" width="16.42578125" style="985" customWidth="1"/>
    <col min="2567" max="2568" width="9.5703125" style="985" bestFit="1" customWidth="1"/>
    <col min="2569" max="2569" width="12.7109375" style="985" customWidth="1"/>
    <col min="2570" max="2570" width="9.140625" style="985"/>
    <col min="2571" max="2571" width="9.5703125" style="985" bestFit="1" customWidth="1"/>
    <col min="2572" max="2816" width="9.140625" style="985"/>
    <col min="2817" max="2817" width="19" style="985" customWidth="1"/>
    <col min="2818" max="2818" width="17.28515625" style="985" customWidth="1"/>
    <col min="2819" max="2819" width="17" style="985" customWidth="1"/>
    <col min="2820" max="2820" width="16.28515625" style="985" customWidth="1"/>
    <col min="2821" max="2821" width="16.85546875" style="985" customWidth="1"/>
    <col min="2822" max="2822" width="16.42578125" style="985" customWidth="1"/>
    <col min="2823" max="2824" width="9.5703125" style="985" bestFit="1" customWidth="1"/>
    <col min="2825" max="2825" width="12.7109375" style="985" customWidth="1"/>
    <col min="2826" max="2826" width="9.140625" style="985"/>
    <col min="2827" max="2827" width="9.5703125" style="985" bestFit="1" customWidth="1"/>
    <col min="2828" max="3072" width="9.140625" style="985"/>
    <col min="3073" max="3073" width="19" style="985" customWidth="1"/>
    <col min="3074" max="3074" width="17.28515625" style="985" customWidth="1"/>
    <col min="3075" max="3075" width="17" style="985" customWidth="1"/>
    <col min="3076" max="3076" width="16.28515625" style="985" customWidth="1"/>
    <col min="3077" max="3077" width="16.85546875" style="985" customWidth="1"/>
    <col min="3078" max="3078" width="16.42578125" style="985" customWidth="1"/>
    <col min="3079" max="3080" width="9.5703125" style="985" bestFit="1" customWidth="1"/>
    <col min="3081" max="3081" width="12.7109375" style="985" customWidth="1"/>
    <col min="3082" max="3082" width="9.140625" style="985"/>
    <col min="3083" max="3083" width="9.5703125" style="985" bestFit="1" customWidth="1"/>
    <col min="3084" max="3328" width="9.140625" style="985"/>
    <col min="3329" max="3329" width="19" style="985" customWidth="1"/>
    <col min="3330" max="3330" width="17.28515625" style="985" customWidth="1"/>
    <col min="3331" max="3331" width="17" style="985" customWidth="1"/>
    <col min="3332" max="3332" width="16.28515625" style="985" customWidth="1"/>
    <col min="3333" max="3333" width="16.85546875" style="985" customWidth="1"/>
    <col min="3334" max="3334" width="16.42578125" style="985" customWidth="1"/>
    <col min="3335" max="3336" width="9.5703125" style="985" bestFit="1" customWidth="1"/>
    <col min="3337" max="3337" width="12.7109375" style="985" customWidth="1"/>
    <col min="3338" max="3338" width="9.140625" style="985"/>
    <col min="3339" max="3339" width="9.5703125" style="985" bestFit="1" customWidth="1"/>
    <col min="3340" max="3584" width="9.140625" style="985"/>
    <col min="3585" max="3585" width="19" style="985" customWidth="1"/>
    <col min="3586" max="3586" width="17.28515625" style="985" customWidth="1"/>
    <col min="3587" max="3587" width="17" style="985" customWidth="1"/>
    <col min="3588" max="3588" width="16.28515625" style="985" customWidth="1"/>
    <col min="3589" max="3589" width="16.85546875" style="985" customWidth="1"/>
    <col min="3590" max="3590" width="16.42578125" style="985" customWidth="1"/>
    <col min="3591" max="3592" width="9.5703125" style="985" bestFit="1" customWidth="1"/>
    <col min="3593" max="3593" width="12.7109375" style="985" customWidth="1"/>
    <col min="3594" max="3594" width="9.140625" style="985"/>
    <col min="3595" max="3595" width="9.5703125" style="985" bestFit="1" customWidth="1"/>
    <col min="3596" max="3840" width="9.140625" style="985"/>
    <col min="3841" max="3841" width="19" style="985" customWidth="1"/>
    <col min="3842" max="3842" width="17.28515625" style="985" customWidth="1"/>
    <col min="3843" max="3843" width="17" style="985" customWidth="1"/>
    <col min="3844" max="3844" width="16.28515625" style="985" customWidth="1"/>
    <col min="3845" max="3845" width="16.85546875" style="985" customWidth="1"/>
    <col min="3846" max="3846" width="16.42578125" style="985" customWidth="1"/>
    <col min="3847" max="3848" width="9.5703125" style="985" bestFit="1" customWidth="1"/>
    <col min="3849" max="3849" width="12.7109375" style="985" customWidth="1"/>
    <col min="3850" max="3850" width="9.140625" style="985"/>
    <col min="3851" max="3851" width="9.5703125" style="985" bestFit="1" customWidth="1"/>
    <col min="3852" max="4096" width="9.140625" style="985"/>
    <col min="4097" max="4097" width="19" style="985" customWidth="1"/>
    <col min="4098" max="4098" width="17.28515625" style="985" customWidth="1"/>
    <col min="4099" max="4099" width="17" style="985" customWidth="1"/>
    <col min="4100" max="4100" width="16.28515625" style="985" customWidth="1"/>
    <col min="4101" max="4101" width="16.85546875" style="985" customWidth="1"/>
    <col min="4102" max="4102" width="16.42578125" style="985" customWidth="1"/>
    <col min="4103" max="4104" width="9.5703125" style="985" bestFit="1" customWidth="1"/>
    <col min="4105" max="4105" width="12.7109375" style="985" customWidth="1"/>
    <col min="4106" max="4106" width="9.140625" style="985"/>
    <col min="4107" max="4107" width="9.5703125" style="985" bestFit="1" customWidth="1"/>
    <col min="4108" max="4352" width="9.140625" style="985"/>
    <col min="4353" max="4353" width="19" style="985" customWidth="1"/>
    <col min="4354" max="4354" width="17.28515625" style="985" customWidth="1"/>
    <col min="4355" max="4355" width="17" style="985" customWidth="1"/>
    <col min="4356" max="4356" width="16.28515625" style="985" customWidth="1"/>
    <col min="4357" max="4357" width="16.85546875" style="985" customWidth="1"/>
    <col min="4358" max="4358" width="16.42578125" style="985" customWidth="1"/>
    <col min="4359" max="4360" width="9.5703125" style="985" bestFit="1" customWidth="1"/>
    <col min="4361" max="4361" width="12.7109375" style="985" customWidth="1"/>
    <col min="4362" max="4362" width="9.140625" style="985"/>
    <col min="4363" max="4363" width="9.5703125" style="985" bestFit="1" customWidth="1"/>
    <col min="4364" max="4608" width="9.140625" style="985"/>
    <col min="4609" max="4609" width="19" style="985" customWidth="1"/>
    <col min="4610" max="4610" width="17.28515625" style="985" customWidth="1"/>
    <col min="4611" max="4611" width="17" style="985" customWidth="1"/>
    <col min="4612" max="4612" width="16.28515625" style="985" customWidth="1"/>
    <col min="4613" max="4613" width="16.85546875" style="985" customWidth="1"/>
    <col min="4614" max="4614" width="16.42578125" style="985" customWidth="1"/>
    <col min="4615" max="4616" width="9.5703125" style="985" bestFit="1" customWidth="1"/>
    <col min="4617" max="4617" width="12.7109375" style="985" customWidth="1"/>
    <col min="4618" max="4618" width="9.140625" style="985"/>
    <col min="4619" max="4619" width="9.5703125" style="985" bestFit="1" customWidth="1"/>
    <col min="4620" max="4864" width="9.140625" style="985"/>
    <col min="4865" max="4865" width="19" style="985" customWidth="1"/>
    <col min="4866" max="4866" width="17.28515625" style="985" customWidth="1"/>
    <col min="4867" max="4867" width="17" style="985" customWidth="1"/>
    <col min="4868" max="4868" width="16.28515625" style="985" customWidth="1"/>
    <col min="4869" max="4869" width="16.85546875" style="985" customWidth="1"/>
    <col min="4870" max="4870" width="16.42578125" style="985" customWidth="1"/>
    <col min="4871" max="4872" width="9.5703125" style="985" bestFit="1" customWidth="1"/>
    <col min="4873" max="4873" width="12.7109375" style="985" customWidth="1"/>
    <col min="4874" max="4874" width="9.140625" style="985"/>
    <col min="4875" max="4875" width="9.5703125" style="985" bestFit="1" customWidth="1"/>
    <col min="4876" max="5120" width="9.140625" style="985"/>
    <col min="5121" max="5121" width="19" style="985" customWidth="1"/>
    <col min="5122" max="5122" width="17.28515625" style="985" customWidth="1"/>
    <col min="5123" max="5123" width="17" style="985" customWidth="1"/>
    <col min="5124" max="5124" width="16.28515625" style="985" customWidth="1"/>
    <col min="5125" max="5125" width="16.85546875" style="985" customWidth="1"/>
    <col min="5126" max="5126" width="16.42578125" style="985" customWidth="1"/>
    <col min="5127" max="5128" width="9.5703125" style="985" bestFit="1" customWidth="1"/>
    <col min="5129" max="5129" width="12.7109375" style="985" customWidth="1"/>
    <col min="5130" max="5130" width="9.140625" style="985"/>
    <col min="5131" max="5131" width="9.5703125" style="985" bestFit="1" customWidth="1"/>
    <col min="5132" max="5376" width="9.140625" style="985"/>
    <col min="5377" max="5377" width="19" style="985" customWidth="1"/>
    <col min="5378" max="5378" width="17.28515625" style="985" customWidth="1"/>
    <col min="5379" max="5379" width="17" style="985" customWidth="1"/>
    <col min="5380" max="5380" width="16.28515625" style="985" customWidth="1"/>
    <col min="5381" max="5381" width="16.85546875" style="985" customWidth="1"/>
    <col min="5382" max="5382" width="16.42578125" style="985" customWidth="1"/>
    <col min="5383" max="5384" width="9.5703125" style="985" bestFit="1" customWidth="1"/>
    <col min="5385" max="5385" width="12.7109375" style="985" customWidth="1"/>
    <col min="5386" max="5386" width="9.140625" style="985"/>
    <col min="5387" max="5387" width="9.5703125" style="985" bestFit="1" customWidth="1"/>
    <col min="5388" max="5632" width="9.140625" style="985"/>
    <col min="5633" max="5633" width="19" style="985" customWidth="1"/>
    <col min="5634" max="5634" width="17.28515625" style="985" customWidth="1"/>
    <col min="5635" max="5635" width="17" style="985" customWidth="1"/>
    <col min="5636" max="5636" width="16.28515625" style="985" customWidth="1"/>
    <col min="5637" max="5637" width="16.85546875" style="985" customWidth="1"/>
    <col min="5638" max="5638" width="16.42578125" style="985" customWidth="1"/>
    <col min="5639" max="5640" width="9.5703125" style="985" bestFit="1" customWidth="1"/>
    <col min="5641" max="5641" width="12.7109375" style="985" customWidth="1"/>
    <col min="5642" max="5642" width="9.140625" style="985"/>
    <col min="5643" max="5643" width="9.5703125" style="985" bestFit="1" customWidth="1"/>
    <col min="5644" max="5888" width="9.140625" style="985"/>
    <col min="5889" max="5889" width="19" style="985" customWidth="1"/>
    <col min="5890" max="5890" width="17.28515625" style="985" customWidth="1"/>
    <col min="5891" max="5891" width="17" style="985" customWidth="1"/>
    <col min="5892" max="5892" width="16.28515625" style="985" customWidth="1"/>
    <col min="5893" max="5893" width="16.85546875" style="985" customWidth="1"/>
    <col min="5894" max="5894" width="16.42578125" style="985" customWidth="1"/>
    <col min="5895" max="5896" width="9.5703125" style="985" bestFit="1" customWidth="1"/>
    <col min="5897" max="5897" width="12.7109375" style="985" customWidth="1"/>
    <col min="5898" max="5898" width="9.140625" style="985"/>
    <col min="5899" max="5899" width="9.5703125" style="985" bestFit="1" customWidth="1"/>
    <col min="5900" max="6144" width="9.140625" style="985"/>
    <col min="6145" max="6145" width="19" style="985" customWidth="1"/>
    <col min="6146" max="6146" width="17.28515625" style="985" customWidth="1"/>
    <col min="6147" max="6147" width="17" style="985" customWidth="1"/>
    <col min="6148" max="6148" width="16.28515625" style="985" customWidth="1"/>
    <col min="6149" max="6149" width="16.85546875" style="985" customWidth="1"/>
    <col min="6150" max="6150" width="16.42578125" style="985" customWidth="1"/>
    <col min="6151" max="6152" width="9.5703125" style="985" bestFit="1" customWidth="1"/>
    <col min="6153" max="6153" width="12.7109375" style="985" customWidth="1"/>
    <col min="6154" max="6154" width="9.140625" style="985"/>
    <col min="6155" max="6155" width="9.5703125" style="985" bestFit="1" customWidth="1"/>
    <col min="6156" max="6400" width="9.140625" style="985"/>
    <col min="6401" max="6401" width="19" style="985" customWidth="1"/>
    <col min="6402" max="6402" width="17.28515625" style="985" customWidth="1"/>
    <col min="6403" max="6403" width="17" style="985" customWidth="1"/>
    <col min="6404" max="6404" width="16.28515625" style="985" customWidth="1"/>
    <col min="6405" max="6405" width="16.85546875" style="985" customWidth="1"/>
    <col min="6406" max="6406" width="16.42578125" style="985" customWidth="1"/>
    <col min="6407" max="6408" width="9.5703125" style="985" bestFit="1" customWidth="1"/>
    <col min="6409" max="6409" width="12.7109375" style="985" customWidth="1"/>
    <col min="6410" max="6410" width="9.140625" style="985"/>
    <col min="6411" max="6411" width="9.5703125" style="985" bestFit="1" customWidth="1"/>
    <col min="6412" max="6656" width="9.140625" style="985"/>
    <col min="6657" max="6657" width="19" style="985" customWidth="1"/>
    <col min="6658" max="6658" width="17.28515625" style="985" customWidth="1"/>
    <col min="6659" max="6659" width="17" style="985" customWidth="1"/>
    <col min="6660" max="6660" width="16.28515625" style="985" customWidth="1"/>
    <col min="6661" max="6661" width="16.85546875" style="985" customWidth="1"/>
    <col min="6662" max="6662" width="16.42578125" style="985" customWidth="1"/>
    <col min="6663" max="6664" width="9.5703125" style="985" bestFit="1" customWidth="1"/>
    <col min="6665" max="6665" width="12.7109375" style="985" customWidth="1"/>
    <col min="6666" max="6666" width="9.140625" style="985"/>
    <col min="6667" max="6667" width="9.5703125" style="985" bestFit="1" customWidth="1"/>
    <col min="6668" max="6912" width="9.140625" style="985"/>
    <col min="6913" max="6913" width="19" style="985" customWidth="1"/>
    <col min="6914" max="6914" width="17.28515625" style="985" customWidth="1"/>
    <col min="6915" max="6915" width="17" style="985" customWidth="1"/>
    <col min="6916" max="6916" width="16.28515625" style="985" customWidth="1"/>
    <col min="6917" max="6917" width="16.85546875" style="985" customWidth="1"/>
    <col min="6918" max="6918" width="16.42578125" style="985" customWidth="1"/>
    <col min="6919" max="6920" width="9.5703125" style="985" bestFit="1" customWidth="1"/>
    <col min="6921" max="6921" width="12.7109375" style="985" customWidth="1"/>
    <col min="6922" max="6922" width="9.140625" style="985"/>
    <col min="6923" max="6923" width="9.5703125" style="985" bestFit="1" customWidth="1"/>
    <col min="6924" max="7168" width="9.140625" style="985"/>
    <col min="7169" max="7169" width="19" style="985" customWidth="1"/>
    <col min="7170" max="7170" width="17.28515625" style="985" customWidth="1"/>
    <col min="7171" max="7171" width="17" style="985" customWidth="1"/>
    <col min="7172" max="7172" width="16.28515625" style="985" customWidth="1"/>
    <col min="7173" max="7173" width="16.85546875" style="985" customWidth="1"/>
    <col min="7174" max="7174" width="16.42578125" style="985" customWidth="1"/>
    <col min="7175" max="7176" width="9.5703125" style="985" bestFit="1" customWidth="1"/>
    <col min="7177" max="7177" width="12.7109375" style="985" customWidth="1"/>
    <col min="7178" max="7178" width="9.140625" style="985"/>
    <col min="7179" max="7179" width="9.5703125" style="985" bestFit="1" customWidth="1"/>
    <col min="7180" max="7424" width="9.140625" style="985"/>
    <col min="7425" max="7425" width="19" style="985" customWidth="1"/>
    <col min="7426" max="7426" width="17.28515625" style="985" customWidth="1"/>
    <col min="7427" max="7427" width="17" style="985" customWidth="1"/>
    <col min="7428" max="7428" width="16.28515625" style="985" customWidth="1"/>
    <col min="7429" max="7429" width="16.85546875" style="985" customWidth="1"/>
    <col min="7430" max="7430" width="16.42578125" style="985" customWidth="1"/>
    <col min="7431" max="7432" width="9.5703125" style="985" bestFit="1" customWidth="1"/>
    <col min="7433" max="7433" width="12.7109375" style="985" customWidth="1"/>
    <col min="7434" max="7434" width="9.140625" style="985"/>
    <col min="7435" max="7435" width="9.5703125" style="985" bestFit="1" customWidth="1"/>
    <col min="7436" max="7680" width="9.140625" style="985"/>
    <col min="7681" max="7681" width="19" style="985" customWidth="1"/>
    <col min="7682" max="7682" width="17.28515625" style="985" customWidth="1"/>
    <col min="7683" max="7683" width="17" style="985" customWidth="1"/>
    <col min="7684" max="7684" width="16.28515625" style="985" customWidth="1"/>
    <col min="7685" max="7685" width="16.85546875" style="985" customWidth="1"/>
    <col min="7686" max="7686" width="16.42578125" style="985" customWidth="1"/>
    <col min="7687" max="7688" width="9.5703125" style="985" bestFit="1" customWidth="1"/>
    <col min="7689" max="7689" width="12.7109375" style="985" customWidth="1"/>
    <col min="7690" max="7690" width="9.140625" style="985"/>
    <col min="7691" max="7691" width="9.5703125" style="985" bestFit="1" customWidth="1"/>
    <col min="7692" max="7936" width="9.140625" style="985"/>
    <col min="7937" max="7937" width="19" style="985" customWidth="1"/>
    <col min="7938" max="7938" width="17.28515625" style="985" customWidth="1"/>
    <col min="7939" max="7939" width="17" style="985" customWidth="1"/>
    <col min="7940" max="7940" width="16.28515625" style="985" customWidth="1"/>
    <col min="7941" max="7941" width="16.85546875" style="985" customWidth="1"/>
    <col min="7942" max="7942" width="16.42578125" style="985" customWidth="1"/>
    <col min="7943" max="7944" width="9.5703125" style="985" bestFit="1" customWidth="1"/>
    <col min="7945" max="7945" width="12.7109375" style="985" customWidth="1"/>
    <col min="7946" max="7946" width="9.140625" style="985"/>
    <col min="7947" max="7947" width="9.5703125" style="985" bestFit="1" customWidth="1"/>
    <col min="7948" max="8192" width="9.140625" style="985"/>
    <col min="8193" max="8193" width="19" style="985" customWidth="1"/>
    <col min="8194" max="8194" width="17.28515625" style="985" customWidth="1"/>
    <col min="8195" max="8195" width="17" style="985" customWidth="1"/>
    <col min="8196" max="8196" width="16.28515625" style="985" customWidth="1"/>
    <col min="8197" max="8197" width="16.85546875" style="985" customWidth="1"/>
    <col min="8198" max="8198" width="16.42578125" style="985" customWidth="1"/>
    <col min="8199" max="8200" width="9.5703125" style="985" bestFit="1" customWidth="1"/>
    <col min="8201" max="8201" width="12.7109375" style="985" customWidth="1"/>
    <col min="8202" max="8202" width="9.140625" style="985"/>
    <col min="8203" max="8203" width="9.5703125" style="985" bestFit="1" customWidth="1"/>
    <col min="8204" max="8448" width="9.140625" style="985"/>
    <col min="8449" max="8449" width="19" style="985" customWidth="1"/>
    <col min="8450" max="8450" width="17.28515625" style="985" customWidth="1"/>
    <col min="8451" max="8451" width="17" style="985" customWidth="1"/>
    <col min="8452" max="8452" width="16.28515625" style="985" customWidth="1"/>
    <col min="8453" max="8453" width="16.85546875" style="985" customWidth="1"/>
    <col min="8454" max="8454" width="16.42578125" style="985" customWidth="1"/>
    <col min="8455" max="8456" width="9.5703125" style="985" bestFit="1" customWidth="1"/>
    <col min="8457" max="8457" width="12.7109375" style="985" customWidth="1"/>
    <col min="8458" max="8458" width="9.140625" style="985"/>
    <col min="8459" max="8459" width="9.5703125" style="985" bestFit="1" customWidth="1"/>
    <col min="8460" max="8704" width="9.140625" style="985"/>
    <col min="8705" max="8705" width="19" style="985" customWidth="1"/>
    <col min="8706" max="8706" width="17.28515625" style="985" customWidth="1"/>
    <col min="8707" max="8707" width="17" style="985" customWidth="1"/>
    <col min="8708" max="8708" width="16.28515625" style="985" customWidth="1"/>
    <col min="8709" max="8709" width="16.85546875" style="985" customWidth="1"/>
    <col min="8710" max="8710" width="16.42578125" style="985" customWidth="1"/>
    <col min="8711" max="8712" width="9.5703125" style="985" bestFit="1" customWidth="1"/>
    <col min="8713" max="8713" width="12.7109375" style="985" customWidth="1"/>
    <col min="8714" max="8714" width="9.140625" style="985"/>
    <col min="8715" max="8715" width="9.5703125" style="985" bestFit="1" customWidth="1"/>
    <col min="8716" max="8960" width="9.140625" style="985"/>
    <col min="8961" max="8961" width="19" style="985" customWidth="1"/>
    <col min="8962" max="8962" width="17.28515625" style="985" customWidth="1"/>
    <col min="8963" max="8963" width="17" style="985" customWidth="1"/>
    <col min="8964" max="8964" width="16.28515625" style="985" customWidth="1"/>
    <col min="8965" max="8965" width="16.85546875" style="985" customWidth="1"/>
    <col min="8966" max="8966" width="16.42578125" style="985" customWidth="1"/>
    <col min="8967" max="8968" width="9.5703125" style="985" bestFit="1" customWidth="1"/>
    <col min="8969" max="8969" width="12.7109375" style="985" customWidth="1"/>
    <col min="8970" max="8970" width="9.140625" style="985"/>
    <col min="8971" max="8971" width="9.5703125" style="985" bestFit="1" customWidth="1"/>
    <col min="8972" max="9216" width="9.140625" style="985"/>
    <col min="9217" max="9217" width="19" style="985" customWidth="1"/>
    <col min="9218" max="9218" width="17.28515625" style="985" customWidth="1"/>
    <col min="9219" max="9219" width="17" style="985" customWidth="1"/>
    <col min="9220" max="9220" width="16.28515625" style="985" customWidth="1"/>
    <col min="9221" max="9221" width="16.85546875" style="985" customWidth="1"/>
    <col min="9222" max="9222" width="16.42578125" style="985" customWidth="1"/>
    <col min="9223" max="9224" width="9.5703125" style="985" bestFit="1" customWidth="1"/>
    <col min="9225" max="9225" width="12.7109375" style="985" customWidth="1"/>
    <col min="9226" max="9226" width="9.140625" style="985"/>
    <col min="9227" max="9227" width="9.5703125" style="985" bestFit="1" customWidth="1"/>
    <col min="9228" max="9472" width="9.140625" style="985"/>
    <col min="9473" max="9473" width="19" style="985" customWidth="1"/>
    <col min="9474" max="9474" width="17.28515625" style="985" customWidth="1"/>
    <col min="9475" max="9475" width="17" style="985" customWidth="1"/>
    <col min="9476" max="9476" width="16.28515625" style="985" customWidth="1"/>
    <col min="9477" max="9477" width="16.85546875" style="985" customWidth="1"/>
    <col min="9478" max="9478" width="16.42578125" style="985" customWidth="1"/>
    <col min="9479" max="9480" width="9.5703125" style="985" bestFit="1" customWidth="1"/>
    <col min="9481" max="9481" width="12.7109375" style="985" customWidth="1"/>
    <col min="9482" max="9482" width="9.140625" style="985"/>
    <col min="9483" max="9483" width="9.5703125" style="985" bestFit="1" customWidth="1"/>
    <col min="9484" max="9728" width="9.140625" style="985"/>
    <col min="9729" max="9729" width="19" style="985" customWidth="1"/>
    <col min="9730" max="9730" width="17.28515625" style="985" customWidth="1"/>
    <col min="9731" max="9731" width="17" style="985" customWidth="1"/>
    <col min="9732" max="9732" width="16.28515625" style="985" customWidth="1"/>
    <col min="9733" max="9733" width="16.85546875" style="985" customWidth="1"/>
    <col min="9734" max="9734" width="16.42578125" style="985" customWidth="1"/>
    <col min="9735" max="9736" width="9.5703125" style="985" bestFit="1" customWidth="1"/>
    <col min="9737" max="9737" width="12.7109375" style="985" customWidth="1"/>
    <col min="9738" max="9738" width="9.140625" style="985"/>
    <col min="9739" max="9739" width="9.5703125" style="985" bestFit="1" customWidth="1"/>
    <col min="9740" max="9984" width="9.140625" style="985"/>
    <col min="9985" max="9985" width="19" style="985" customWidth="1"/>
    <col min="9986" max="9986" width="17.28515625" style="985" customWidth="1"/>
    <col min="9987" max="9987" width="17" style="985" customWidth="1"/>
    <col min="9988" max="9988" width="16.28515625" style="985" customWidth="1"/>
    <col min="9989" max="9989" width="16.85546875" style="985" customWidth="1"/>
    <col min="9990" max="9990" width="16.42578125" style="985" customWidth="1"/>
    <col min="9991" max="9992" width="9.5703125" style="985" bestFit="1" customWidth="1"/>
    <col min="9993" max="9993" width="12.7109375" style="985" customWidth="1"/>
    <col min="9994" max="9994" width="9.140625" style="985"/>
    <col min="9995" max="9995" width="9.5703125" style="985" bestFit="1" customWidth="1"/>
    <col min="9996" max="10240" width="9.140625" style="985"/>
    <col min="10241" max="10241" width="19" style="985" customWidth="1"/>
    <col min="10242" max="10242" width="17.28515625" style="985" customWidth="1"/>
    <col min="10243" max="10243" width="17" style="985" customWidth="1"/>
    <col min="10244" max="10244" width="16.28515625" style="985" customWidth="1"/>
    <col min="10245" max="10245" width="16.85546875" style="985" customWidth="1"/>
    <col min="10246" max="10246" width="16.42578125" style="985" customWidth="1"/>
    <col min="10247" max="10248" width="9.5703125" style="985" bestFit="1" customWidth="1"/>
    <col min="10249" max="10249" width="12.7109375" style="985" customWidth="1"/>
    <col min="10250" max="10250" width="9.140625" style="985"/>
    <col min="10251" max="10251" width="9.5703125" style="985" bestFit="1" customWidth="1"/>
    <col min="10252" max="10496" width="9.140625" style="985"/>
    <col min="10497" max="10497" width="19" style="985" customWidth="1"/>
    <col min="10498" max="10498" width="17.28515625" style="985" customWidth="1"/>
    <col min="10499" max="10499" width="17" style="985" customWidth="1"/>
    <col min="10500" max="10500" width="16.28515625" style="985" customWidth="1"/>
    <col min="10501" max="10501" width="16.85546875" style="985" customWidth="1"/>
    <col min="10502" max="10502" width="16.42578125" style="985" customWidth="1"/>
    <col min="10503" max="10504" width="9.5703125" style="985" bestFit="1" customWidth="1"/>
    <col min="10505" max="10505" width="12.7109375" style="985" customWidth="1"/>
    <col min="10506" max="10506" width="9.140625" style="985"/>
    <col min="10507" max="10507" width="9.5703125" style="985" bestFit="1" customWidth="1"/>
    <col min="10508" max="10752" width="9.140625" style="985"/>
    <col min="10753" max="10753" width="19" style="985" customWidth="1"/>
    <col min="10754" max="10754" width="17.28515625" style="985" customWidth="1"/>
    <col min="10755" max="10755" width="17" style="985" customWidth="1"/>
    <col min="10756" max="10756" width="16.28515625" style="985" customWidth="1"/>
    <col min="10757" max="10757" width="16.85546875" style="985" customWidth="1"/>
    <col min="10758" max="10758" width="16.42578125" style="985" customWidth="1"/>
    <col min="10759" max="10760" width="9.5703125" style="985" bestFit="1" customWidth="1"/>
    <col min="10761" max="10761" width="12.7109375" style="985" customWidth="1"/>
    <col min="10762" max="10762" width="9.140625" style="985"/>
    <col min="10763" max="10763" width="9.5703125" style="985" bestFit="1" customWidth="1"/>
    <col min="10764" max="11008" width="9.140625" style="985"/>
    <col min="11009" max="11009" width="19" style="985" customWidth="1"/>
    <col min="11010" max="11010" width="17.28515625" style="985" customWidth="1"/>
    <col min="11011" max="11011" width="17" style="985" customWidth="1"/>
    <col min="11012" max="11012" width="16.28515625" style="985" customWidth="1"/>
    <col min="11013" max="11013" width="16.85546875" style="985" customWidth="1"/>
    <col min="11014" max="11014" width="16.42578125" style="985" customWidth="1"/>
    <col min="11015" max="11016" width="9.5703125" style="985" bestFit="1" customWidth="1"/>
    <col min="11017" max="11017" width="12.7109375" style="985" customWidth="1"/>
    <col min="11018" max="11018" width="9.140625" style="985"/>
    <col min="11019" max="11019" width="9.5703125" style="985" bestFit="1" customWidth="1"/>
    <col min="11020" max="11264" width="9.140625" style="985"/>
    <col min="11265" max="11265" width="19" style="985" customWidth="1"/>
    <col min="11266" max="11266" width="17.28515625" style="985" customWidth="1"/>
    <col min="11267" max="11267" width="17" style="985" customWidth="1"/>
    <col min="11268" max="11268" width="16.28515625" style="985" customWidth="1"/>
    <col min="11269" max="11269" width="16.85546875" style="985" customWidth="1"/>
    <col min="11270" max="11270" width="16.42578125" style="985" customWidth="1"/>
    <col min="11271" max="11272" width="9.5703125" style="985" bestFit="1" customWidth="1"/>
    <col min="11273" max="11273" width="12.7109375" style="985" customWidth="1"/>
    <col min="11274" max="11274" width="9.140625" style="985"/>
    <col min="11275" max="11275" width="9.5703125" style="985" bestFit="1" customWidth="1"/>
    <col min="11276" max="11520" width="9.140625" style="985"/>
    <col min="11521" max="11521" width="19" style="985" customWidth="1"/>
    <col min="11522" max="11522" width="17.28515625" style="985" customWidth="1"/>
    <col min="11523" max="11523" width="17" style="985" customWidth="1"/>
    <col min="11524" max="11524" width="16.28515625" style="985" customWidth="1"/>
    <col min="11525" max="11525" width="16.85546875" style="985" customWidth="1"/>
    <col min="11526" max="11526" width="16.42578125" style="985" customWidth="1"/>
    <col min="11527" max="11528" width="9.5703125" style="985" bestFit="1" customWidth="1"/>
    <col min="11529" max="11529" width="12.7109375" style="985" customWidth="1"/>
    <col min="11530" max="11530" width="9.140625" style="985"/>
    <col min="11531" max="11531" width="9.5703125" style="985" bestFit="1" customWidth="1"/>
    <col min="11532" max="11776" width="9.140625" style="985"/>
    <col min="11777" max="11777" width="19" style="985" customWidth="1"/>
    <col min="11778" max="11778" width="17.28515625" style="985" customWidth="1"/>
    <col min="11779" max="11779" width="17" style="985" customWidth="1"/>
    <col min="11780" max="11780" width="16.28515625" style="985" customWidth="1"/>
    <col min="11781" max="11781" width="16.85546875" style="985" customWidth="1"/>
    <col min="11782" max="11782" width="16.42578125" style="985" customWidth="1"/>
    <col min="11783" max="11784" width="9.5703125" style="985" bestFit="1" customWidth="1"/>
    <col min="11785" max="11785" width="12.7109375" style="985" customWidth="1"/>
    <col min="11786" max="11786" width="9.140625" style="985"/>
    <col min="11787" max="11787" width="9.5703125" style="985" bestFit="1" customWidth="1"/>
    <col min="11788" max="12032" width="9.140625" style="985"/>
    <col min="12033" max="12033" width="19" style="985" customWidth="1"/>
    <col min="12034" max="12034" width="17.28515625" style="985" customWidth="1"/>
    <col min="12035" max="12035" width="17" style="985" customWidth="1"/>
    <col min="12036" max="12036" width="16.28515625" style="985" customWidth="1"/>
    <col min="12037" max="12037" width="16.85546875" style="985" customWidth="1"/>
    <col min="12038" max="12038" width="16.42578125" style="985" customWidth="1"/>
    <col min="12039" max="12040" width="9.5703125" style="985" bestFit="1" customWidth="1"/>
    <col min="12041" max="12041" width="12.7109375" style="985" customWidth="1"/>
    <col min="12042" max="12042" width="9.140625" style="985"/>
    <col min="12043" max="12043" width="9.5703125" style="985" bestFit="1" customWidth="1"/>
    <col min="12044" max="12288" width="9.140625" style="985"/>
    <col min="12289" max="12289" width="19" style="985" customWidth="1"/>
    <col min="12290" max="12290" width="17.28515625" style="985" customWidth="1"/>
    <col min="12291" max="12291" width="17" style="985" customWidth="1"/>
    <col min="12292" max="12292" width="16.28515625" style="985" customWidth="1"/>
    <col min="12293" max="12293" width="16.85546875" style="985" customWidth="1"/>
    <col min="12294" max="12294" width="16.42578125" style="985" customWidth="1"/>
    <col min="12295" max="12296" width="9.5703125" style="985" bestFit="1" customWidth="1"/>
    <col min="12297" max="12297" width="12.7109375" style="985" customWidth="1"/>
    <col min="12298" max="12298" width="9.140625" style="985"/>
    <col min="12299" max="12299" width="9.5703125" style="985" bestFit="1" customWidth="1"/>
    <col min="12300" max="12544" width="9.140625" style="985"/>
    <col min="12545" max="12545" width="19" style="985" customWidth="1"/>
    <col min="12546" max="12546" width="17.28515625" style="985" customWidth="1"/>
    <col min="12547" max="12547" width="17" style="985" customWidth="1"/>
    <col min="12548" max="12548" width="16.28515625" style="985" customWidth="1"/>
    <col min="12549" max="12549" width="16.85546875" style="985" customWidth="1"/>
    <col min="12550" max="12550" width="16.42578125" style="985" customWidth="1"/>
    <col min="12551" max="12552" width="9.5703125" style="985" bestFit="1" customWidth="1"/>
    <col min="12553" max="12553" width="12.7109375" style="985" customWidth="1"/>
    <col min="12554" max="12554" width="9.140625" style="985"/>
    <col min="12555" max="12555" width="9.5703125" style="985" bestFit="1" customWidth="1"/>
    <col min="12556" max="12800" width="9.140625" style="985"/>
    <col min="12801" max="12801" width="19" style="985" customWidth="1"/>
    <col min="12802" max="12802" width="17.28515625" style="985" customWidth="1"/>
    <col min="12803" max="12803" width="17" style="985" customWidth="1"/>
    <col min="12804" max="12804" width="16.28515625" style="985" customWidth="1"/>
    <col min="12805" max="12805" width="16.85546875" style="985" customWidth="1"/>
    <col min="12806" max="12806" width="16.42578125" style="985" customWidth="1"/>
    <col min="12807" max="12808" width="9.5703125" style="985" bestFit="1" customWidth="1"/>
    <col min="12809" max="12809" width="12.7109375" style="985" customWidth="1"/>
    <col min="12810" max="12810" width="9.140625" style="985"/>
    <col min="12811" max="12811" width="9.5703125" style="985" bestFit="1" customWidth="1"/>
    <col min="12812" max="13056" width="9.140625" style="985"/>
    <col min="13057" max="13057" width="19" style="985" customWidth="1"/>
    <col min="13058" max="13058" width="17.28515625" style="985" customWidth="1"/>
    <col min="13059" max="13059" width="17" style="985" customWidth="1"/>
    <col min="13060" max="13060" width="16.28515625" style="985" customWidth="1"/>
    <col min="13061" max="13061" width="16.85546875" style="985" customWidth="1"/>
    <col min="13062" max="13062" width="16.42578125" style="985" customWidth="1"/>
    <col min="13063" max="13064" width="9.5703125" style="985" bestFit="1" customWidth="1"/>
    <col min="13065" max="13065" width="12.7109375" style="985" customWidth="1"/>
    <col min="13066" max="13066" width="9.140625" style="985"/>
    <col min="13067" max="13067" width="9.5703125" style="985" bestFit="1" customWidth="1"/>
    <col min="13068" max="13312" width="9.140625" style="985"/>
    <col min="13313" max="13313" width="19" style="985" customWidth="1"/>
    <col min="13314" max="13314" width="17.28515625" style="985" customWidth="1"/>
    <col min="13315" max="13315" width="17" style="985" customWidth="1"/>
    <col min="13316" max="13316" width="16.28515625" style="985" customWidth="1"/>
    <col min="13317" max="13317" width="16.85546875" style="985" customWidth="1"/>
    <col min="13318" max="13318" width="16.42578125" style="985" customWidth="1"/>
    <col min="13319" max="13320" width="9.5703125" style="985" bestFit="1" customWidth="1"/>
    <col min="13321" max="13321" width="12.7109375" style="985" customWidth="1"/>
    <col min="13322" max="13322" width="9.140625" style="985"/>
    <col min="13323" max="13323" width="9.5703125" style="985" bestFit="1" customWidth="1"/>
    <col min="13324" max="13568" width="9.140625" style="985"/>
    <col min="13569" max="13569" width="19" style="985" customWidth="1"/>
    <col min="13570" max="13570" width="17.28515625" style="985" customWidth="1"/>
    <col min="13571" max="13571" width="17" style="985" customWidth="1"/>
    <col min="13572" max="13572" width="16.28515625" style="985" customWidth="1"/>
    <col min="13573" max="13573" width="16.85546875" style="985" customWidth="1"/>
    <col min="13574" max="13574" width="16.42578125" style="985" customWidth="1"/>
    <col min="13575" max="13576" width="9.5703125" style="985" bestFit="1" customWidth="1"/>
    <col min="13577" max="13577" width="12.7109375" style="985" customWidth="1"/>
    <col min="13578" max="13578" width="9.140625" style="985"/>
    <col min="13579" max="13579" width="9.5703125" style="985" bestFit="1" customWidth="1"/>
    <col min="13580" max="13824" width="9.140625" style="985"/>
    <col min="13825" max="13825" width="19" style="985" customWidth="1"/>
    <col min="13826" max="13826" width="17.28515625" style="985" customWidth="1"/>
    <col min="13827" max="13827" width="17" style="985" customWidth="1"/>
    <col min="13828" max="13828" width="16.28515625" style="985" customWidth="1"/>
    <col min="13829" max="13829" width="16.85546875" style="985" customWidth="1"/>
    <col min="13830" max="13830" width="16.42578125" style="985" customWidth="1"/>
    <col min="13831" max="13832" width="9.5703125" style="985" bestFit="1" customWidth="1"/>
    <col min="13833" max="13833" width="12.7109375" style="985" customWidth="1"/>
    <col min="13834" max="13834" width="9.140625" style="985"/>
    <col min="13835" max="13835" width="9.5703125" style="985" bestFit="1" customWidth="1"/>
    <col min="13836" max="14080" width="9.140625" style="985"/>
    <col min="14081" max="14081" width="19" style="985" customWidth="1"/>
    <col min="14082" max="14082" width="17.28515625" style="985" customWidth="1"/>
    <col min="14083" max="14083" width="17" style="985" customWidth="1"/>
    <col min="14084" max="14084" width="16.28515625" style="985" customWidth="1"/>
    <col min="14085" max="14085" width="16.85546875" style="985" customWidth="1"/>
    <col min="14086" max="14086" width="16.42578125" style="985" customWidth="1"/>
    <col min="14087" max="14088" width="9.5703125" style="985" bestFit="1" customWidth="1"/>
    <col min="14089" max="14089" width="12.7109375" style="985" customWidth="1"/>
    <col min="14090" max="14090" width="9.140625" style="985"/>
    <col min="14091" max="14091" width="9.5703125" style="985" bestFit="1" customWidth="1"/>
    <col min="14092" max="14336" width="9.140625" style="985"/>
    <col min="14337" max="14337" width="19" style="985" customWidth="1"/>
    <col min="14338" max="14338" width="17.28515625" style="985" customWidth="1"/>
    <col min="14339" max="14339" width="17" style="985" customWidth="1"/>
    <col min="14340" max="14340" width="16.28515625" style="985" customWidth="1"/>
    <col min="14341" max="14341" width="16.85546875" style="985" customWidth="1"/>
    <col min="14342" max="14342" width="16.42578125" style="985" customWidth="1"/>
    <col min="14343" max="14344" width="9.5703125" style="985" bestFit="1" customWidth="1"/>
    <col min="14345" max="14345" width="12.7109375" style="985" customWidth="1"/>
    <col min="14346" max="14346" width="9.140625" style="985"/>
    <col min="14347" max="14347" width="9.5703125" style="985" bestFit="1" customWidth="1"/>
    <col min="14348" max="14592" width="9.140625" style="985"/>
    <col min="14593" max="14593" width="19" style="985" customWidth="1"/>
    <col min="14594" max="14594" width="17.28515625" style="985" customWidth="1"/>
    <col min="14595" max="14595" width="17" style="985" customWidth="1"/>
    <col min="14596" max="14596" width="16.28515625" style="985" customWidth="1"/>
    <col min="14597" max="14597" width="16.85546875" style="985" customWidth="1"/>
    <col min="14598" max="14598" width="16.42578125" style="985" customWidth="1"/>
    <col min="14599" max="14600" width="9.5703125" style="985" bestFit="1" customWidth="1"/>
    <col min="14601" max="14601" width="12.7109375" style="985" customWidth="1"/>
    <col min="14602" max="14602" width="9.140625" style="985"/>
    <col min="14603" max="14603" width="9.5703125" style="985" bestFit="1" customWidth="1"/>
    <col min="14604" max="14848" width="9.140625" style="985"/>
    <col min="14849" max="14849" width="19" style="985" customWidth="1"/>
    <col min="14850" max="14850" width="17.28515625" style="985" customWidth="1"/>
    <col min="14851" max="14851" width="17" style="985" customWidth="1"/>
    <col min="14852" max="14852" width="16.28515625" style="985" customWidth="1"/>
    <col min="14853" max="14853" width="16.85546875" style="985" customWidth="1"/>
    <col min="14854" max="14854" width="16.42578125" style="985" customWidth="1"/>
    <col min="14855" max="14856" width="9.5703125" style="985" bestFit="1" customWidth="1"/>
    <col min="14857" max="14857" width="12.7109375" style="985" customWidth="1"/>
    <col min="14858" max="14858" width="9.140625" style="985"/>
    <col min="14859" max="14859" width="9.5703125" style="985" bestFit="1" customWidth="1"/>
    <col min="14860" max="15104" width="9.140625" style="985"/>
    <col min="15105" max="15105" width="19" style="985" customWidth="1"/>
    <col min="15106" max="15106" width="17.28515625" style="985" customWidth="1"/>
    <col min="15107" max="15107" width="17" style="985" customWidth="1"/>
    <col min="15108" max="15108" width="16.28515625" style="985" customWidth="1"/>
    <col min="15109" max="15109" width="16.85546875" style="985" customWidth="1"/>
    <col min="15110" max="15110" width="16.42578125" style="985" customWidth="1"/>
    <col min="15111" max="15112" width="9.5703125" style="985" bestFit="1" customWidth="1"/>
    <col min="15113" max="15113" width="12.7109375" style="985" customWidth="1"/>
    <col min="15114" max="15114" width="9.140625" style="985"/>
    <col min="15115" max="15115" width="9.5703125" style="985" bestFit="1" customWidth="1"/>
    <col min="15116" max="15360" width="9.140625" style="985"/>
    <col min="15361" max="15361" width="19" style="985" customWidth="1"/>
    <col min="15362" max="15362" width="17.28515625" style="985" customWidth="1"/>
    <col min="15363" max="15363" width="17" style="985" customWidth="1"/>
    <col min="15364" max="15364" width="16.28515625" style="985" customWidth="1"/>
    <col min="15365" max="15365" width="16.85546875" style="985" customWidth="1"/>
    <col min="15366" max="15366" width="16.42578125" style="985" customWidth="1"/>
    <col min="15367" max="15368" width="9.5703125" style="985" bestFit="1" customWidth="1"/>
    <col min="15369" max="15369" width="12.7109375" style="985" customWidth="1"/>
    <col min="15370" max="15370" width="9.140625" style="985"/>
    <col min="15371" max="15371" width="9.5703125" style="985" bestFit="1" customWidth="1"/>
    <col min="15372" max="15616" width="9.140625" style="985"/>
    <col min="15617" max="15617" width="19" style="985" customWidth="1"/>
    <col min="15618" max="15618" width="17.28515625" style="985" customWidth="1"/>
    <col min="15619" max="15619" width="17" style="985" customWidth="1"/>
    <col min="15620" max="15620" width="16.28515625" style="985" customWidth="1"/>
    <col min="15621" max="15621" width="16.85546875" style="985" customWidth="1"/>
    <col min="15622" max="15622" width="16.42578125" style="985" customWidth="1"/>
    <col min="15623" max="15624" width="9.5703125" style="985" bestFit="1" customWidth="1"/>
    <col min="15625" max="15625" width="12.7109375" style="985" customWidth="1"/>
    <col min="15626" max="15626" width="9.140625" style="985"/>
    <col min="15627" max="15627" width="9.5703125" style="985" bestFit="1" customWidth="1"/>
    <col min="15628" max="15872" width="9.140625" style="985"/>
    <col min="15873" max="15873" width="19" style="985" customWidth="1"/>
    <col min="15874" max="15874" width="17.28515625" style="985" customWidth="1"/>
    <col min="15875" max="15875" width="17" style="985" customWidth="1"/>
    <col min="15876" max="15876" width="16.28515625" style="985" customWidth="1"/>
    <col min="15877" max="15877" width="16.85546875" style="985" customWidth="1"/>
    <col min="15878" max="15878" width="16.42578125" style="985" customWidth="1"/>
    <col min="15879" max="15880" width="9.5703125" style="985" bestFit="1" customWidth="1"/>
    <col min="15881" max="15881" width="12.7109375" style="985" customWidth="1"/>
    <col min="15882" max="15882" width="9.140625" style="985"/>
    <col min="15883" max="15883" width="9.5703125" style="985" bestFit="1" customWidth="1"/>
    <col min="15884" max="16128" width="9.140625" style="985"/>
    <col min="16129" max="16129" width="19" style="985" customWidth="1"/>
    <col min="16130" max="16130" width="17.28515625" style="985" customWidth="1"/>
    <col min="16131" max="16131" width="17" style="985" customWidth="1"/>
    <col min="16132" max="16132" width="16.28515625" style="985" customWidth="1"/>
    <col min="16133" max="16133" width="16.85546875" style="985" customWidth="1"/>
    <col min="16134" max="16134" width="16.42578125" style="985" customWidth="1"/>
    <col min="16135" max="16136" width="9.5703125" style="985" bestFit="1" customWidth="1"/>
    <col min="16137" max="16137" width="12.7109375" style="985" customWidth="1"/>
    <col min="16138" max="16138" width="9.140625" style="985"/>
    <col min="16139" max="16139" width="9.5703125" style="985" bestFit="1" customWidth="1"/>
    <col min="16140" max="16384" width="9.140625" style="985"/>
  </cols>
  <sheetData>
    <row r="1" spans="1:11" ht="34.5" customHeight="1">
      <c r="A1" s="984" t="s">
        <v>1585</v>
      </c>
      <c r="B1" s="984"/>
      <c r="C1" s="984"/>
      <c r="D1" s="984"/>
      <c r="E1" s="984"/>
      <c r="F1" s="984"/>
    </row>
    <row r="2" spans="1:11" ht="15.75" customHeight="1" thickBot="1">
      <c r="A2" s="986"/>
      <c r="B2" s="986"/>
      <c r="C2" s="986"/>
      <c r="F2" s="1041" t="s">
        <v>1576</v>
      </c>
    </row>
    <row r="3" spans="1:11" ht="54.75" customHeight="1">
      <c r="A3" s="1001" t="s">
        <v>1549</v>
      </c>
      <c r="B3" s="1003" t="s">
        <v>32</v>
      </c>
      <c r="C3" s="1003" t="s">
        <v>1581</v>
      </c>
      <c r="D3" s="1003" t="s">
        <v>1582</v>
      </c>
      <c r="E3" s="1003" t="s">
        <v>1583</v>
      </c>
      <c r="F3" s="1003" t="s">
        <v>1584</v>
      </c>
    </row>
    <row r="4" spans="1:11" ht="26.25" customHeight="1" thickBot="1">
      <c r="A4" s="1066" t="s">
        <v>32</v>
      </c>
      <c r="B4" s="1067">
        <f>SUM(C4:F4)</f>
        <v>2244201315</v>
      </c>
      <c r="C4" s="1067">
        <f>SUM(C5:C39)</f>
        <v>1594146779</v>
      </c>
      <c r="D4" s="1067">
        <v>566192728</v>
      </c>
      <c r="E4" s="1067">
        <f>SUM(E5:E39)</f>
        <v>3266609</v>
      </c>
      <c r="F4" s="1067">
        <f>SUM(F5:F39)</f>
        <v>80595199</v>
      </c>
      <c r="G4" s="995"/>
      <c r="K4" s="995"/>
    </row>
    <row r="5" spans="1:11" ht="18.95" customHeight="1" thickBot="1">
      <c r="A5" s="1008" t="s">
        <v>1551</v>
      </c>
      <c r="B5" s="1068">
        <f>SUM(C5:F5)</f>
        <v>1586829827</v>
      </c>
      <c r="C5" s="1052">
        <v>1587433823</v>
      </c>
      <c r="D5" s="1011">
        <v>0</v>
      </c>
      <c r="E5" s="1052">
        <v>0</v>
      </c>
      <c r="F5" s="1037">
        <v>-603996</v>
      </c>
    </row>
    <row r="6" spans="1:11" ht="18.95" customHeight="1" thickBot="1">
      <c r="A6" s="1014" t="s">
        <v>1586</v>
      </c>
      <c r="B6" s="1068">
        <f t="shared" ref="B6:B39" si="0">SUM(C6:F6)</f>
        <v>0</v>
      </c>
      <c r="C6" s="1016">
        <v>0</v>
      </c>
      <c r="D6" s="1011" t="s">
        <v>1587</v>
      </c>
      <c r="E6" s="1016">
        <v>0</v>
      </c>
      <c r="F6" s="1017">
        <v>0</v>
      </c>
      <c r="H6" s="995"/>
      <c r="I6" s="995"/>
    </row>
    <row r="7" spans="1:11" ht="18.95" customHeight="1" thickBot="1">
      <c r="A7" s="1014" t="s">
        <v>1554</v>
      </c>
      <c r="B7" s="1068">
        <f t="shared" si="0"/>
        <v>3974837</v>
      </c>
      <c r="C7" s="1016">
        <v>426774</v>
      </c>
      <c r="D7" s="1017">
        <v>0</v>
      </c>
      <c r="E7" s="1016">
        <v>108756</v>
      </c>
      <c r="F7" s="1017">
        <v>3439307</v>
      </c>
      <c r="H7" s="995"/>
    </row>
    <row r="8" spans="1:11" ht="18.95" customHeight="1" thickBot="1">
      <c r="A8" s="1014" t="s">
        <v>1555</v>
      </c>
      <c r="B8" s="1068">
        <f t="shared" si="0"/>
        <v>2234700</v>
      </c>
      <c r="C8" s="1016">
        <v>82037</v>
      </c>
      <c r="D8" s="1017">
        <v>0</v>
      </c>
      <c r="E8" s="1016">
        <v>72019</v>
      </c>
      <c r="F8" s="1017">
        <v>2080644</v>
      </c>
      <c r="H8" s="995"/>
    </row>
    <row r="9" spans="1:11" ht="18.95" customHeight="1" thickBot="1">
      <c r="A9" s="1014" t="s">
        <v>13</v>
      </c>
      <c r="B9" s="1068">
        <f t="shared" si="0"/>
        <v>1413036</v>
      </c>
      <c r="C9" s="1016">
        <v>104695</v>
      </c>
      <c r="D9" s="1017">
        <v>0</v>
      </c>
      <c r="E9" s="1016">
        <v>24662</v>
      </c>
      <c r="F9" s="1017">
        <v>1283679</v>
      </c>
      <c r="H9" s="995"/>
    </row>
    <row r="10" spans="1:11" ht="18.95" customHeight="1" thickBot="1">
      <c r="A10" s="1014" t="s">
        <v>1556</v>
      </c>
      <c r="B10" s="1068">
        <f t="shared" si="0"/>
        <v>6103988</v>
      </c>
      <c r="C10" s="1016">
        <v>689950</v>
      </c>
      <c r="D10" s="1017">
        <v>0</v>
      </c>
      <c r="E10" s="1016">
        <v>205927</v>
      </c>
      <c r="F10" s="1017">
        <v>5208111</v>
      </c>
    </row>
    <row r="11" spans="1:11" ht="18.95" customHeight="1" thickBot="1">
      <c r="A11" s="1014" t="s">
        <v>33</v>
      </c>
      <c r="B11" s="1068">
        <f t="shared" si="0"/>
        <v>2735080</v>
      </c>
      <c r="C11" s="1016">
        <v>428508</v>
      </c>
      <c r="D11" s="1017">
        <v>0</v>
      </c>
      <c r="E11" s="1016">
        <v>19002</v>
      </c>
      <c r="F11" s="1017">
        <v>2287570</v>
      </c>
    </row>
    <row r="12" spans="1:11" ht="18.95" customHeight="1" thickBot="1">
      <c r="A12" s="1014" t="s">
        <v>15</v>
      </c>
      <c r="B12" s="1068">
        <f t="shared" si="0"/>
        <v>884756</v>
      </c>
      <c r="C12" s="1016">
        <v>18038</v>
      </c>
      <c r="D12" s="1017">
        <v>0</v>
      </c>
      <c r="E12" s="1016">
        <v>26330</v>
      </c>
      <c r="F12" s="1017">
        <v>840388</v>
      </c>
      <c r="G12" s="995"/>
      <c r="H12" s="995"/>
    </row>
    <row r="13" spans="1:11" ht="18.95" customHeight="1" thickBot="1">
      <c r="A13" s="1014" t="s">
        <v>16</v>
      </c>
      <c r="B13" s="1068">
        <f t="shared" si="0"/>
        <v>2600890</v>
      </c>
      <c r="C13" s="1016">
        <v>62902</v>
      </c>
      <c r="D13" s="1017">
        <v>0</v>
      </c>
      <c r="E13" s="1016">
        <v>20732</v>
      </c>
      <c r="F13" s="1017">
        <v>2517256</v>
      </c>
      <c r="G13" s="995"/>
    </row>
    <row r="14" spans="1:11" ht="18.95" customHeight="1" thickBot="1">
      <c r="A14" s="1014" t="s">
        <v>1557</v>
      </c>
      <c r="B14" s="1068">
        <f t="shared" si="0"/>
        <v>1261002</v>
      </c>
      <c r="C14" s="1016">
        <v>77006</v>
      </c>
      <c r="D14" s="1017">
        <v>0</v>
      </c>
      <c r="E14" s="1016">
        <v>10198</v>
      </c>
      <c r="F14" s="1017">
        <v>1173798</v>
      </c>
      <c r="G14" s="995"/>
    </row>
    <row r="15" spans="1:11" ht="18.95" customHeight="1" thickBot="1">
      <c r="A15" s="1014" t="s">
        <v>217</v>
      </c>
      <c r="B15" s="1068">
        <f t="shared" si="0"/>
        <v>919234</v>
      </c>
      <c r="C15" s="1016">
        <v>42279</v>
      </c>
      <c r="D15" s="1017">
        <v>0</v>
      </c>
      <c r="E15" s="1016">
        <v>30146</v>
      </c>
      <c r="F15" s="1017">
        <v>846809</v>
      </c>
      <c r="G15" s="995"/>
    </row>
    <row r="16" spans="1:11" ht="18.95" customHeight="1" thickBot="1">
      <c r="A16" s="1014" t="s">
        <v>30</v>
      </c>
      <c r="B16" s="1068">
        <f t="shared" si="0"/>
        <v>4947608</v>
      </c>
      <c r="C16" s="1016">
        <v>90740</v>
      </c>
      <c r="D16" s="1017">
        <v>0</v>
      </c>
      <c r="E16" s="1016">
        <v>134203</v>
      </c>
      <c r="F16" s="1017">
        <v>4722665</v>
      </c>
      <c r="G16" s="995"/>
    </row>
    <row r="17" spans="1:9" ht="18.95" customHeight="1" thickBot="1">
      <c r="A17" s="1014" t="s">
        <v>219</v>
      </c>
      <c r="B17" s="1068">
        <f t="shared" si="0"/>
        <v>919820</v>
      </c>
      <c r="C17" s="1016">
        <v>37041</v>
      </c>
      <c r="D17" s="1017">
        <v>0</v>
      </c>
      <c r="E17" s="1016">
        <v>14300</v>
      </c>
      <c r="F17" s="1017">
        <v>868479</v>
      </c>
      <c r="G17" s="995"/>
    </row>
    <row r="18" spans="1:9" ht="18.95" customHeight="1" thickBot="1">
      <c r="A18" s="1014" t="s">
        <v>17</v>
      </c>
      <c r="B18" s="1068">
        <f t="shared" si="0"/>
        <v>6347454</v>
      </c>
      <c r="C18" s="1016">
        <v>498064</v>
      </c>
      <c r="D18" s="1017">
        <v>0</v>
      </c>
      <c r="E18" s="1016">
        <v>86624</v>
      </c>
      <c r="F18" s="1017">
        <v>5762766</v>
      </c>
      <c r="G18" s="995"/>
      <c r="I18" s="995"/>
    </row>
    <row r="19" spans="1:9" ht="18.95" customHeight="1" thickBot="1">
      <c r="A19" s="1014" t="s">
        <v>18</v>
      </c>
      <c r="B19" s="1068">
        <f t="shared" si="0"/>
        <v>1135078</v>
      </c>
      <c r="C19" s="1016">
        <v>82657</v>
      </c>
      <c r="D19" s="1017">
        <v>0</v>
      </c>
      <c r="E19" s="1016">
        <v>19862</v>
      </c>
      <c r="F19" s="1017">
        <v>1032559</v>
      </c>
      <c r="G19" s="995"/>
    </row>
    <row r="20" spans="1:9" ht="18.95" customHeight="1" thickBot="1">
      <c r="A20" s="1014" t="s">
        <v>19</v>
      </c>
      <c r="B20" s="1068">
        <f t="shared" si="0"/>
        <v>1261777</v>
      </c>
      <c r="C20" s="1016">
        <v>108291</v>
      </c>
      <c r="D20" s="1017">
        <v>0</v>
      </c>
      <c r="E20" s="1016">
        <v>49850</v>
      </c>
      <c r="F20" s="1017">
        <v>1103636</v>
      </c>
      <c r="G20" s="995"/>
    </row>
    <row r="21" spans="1:9" ht="18.95" customHeight="1" thickBot="1">
      <c r="A21" s="1014" t="s">
        <v>1588</v>
      </c>
      <c r="B21" s="1068">
        <f t="shared" si="0"/>
        <v>1547086</v>
      </c>
      <c r="C21" s="1016">
        <v>13439</v>
      </c>
      <c r="D21" s="1017">
        <v>0</v>
      </c>
      <c r="E21" s="1016">
        <v>104119</v>
      </c>
      <c r="F21" s="1017">
        <v>1429528</v>
      </c>
      <c r="G21" s="995"/>
    </row>
    <row r="22" spans="1:9" ht="18.95" customHeight="1" thickBot="1">
      <c r="A22" s="1014" t="s">
        <v>125</v>
      </c>
      <c r="B22" s="1068">
        <f t="shared" si="0"/>
        <v>6524536</v>
      </c>
      <c r="C22" s="1016">
        <v>298449</v>
      </c>
      <c r="D22" s="1017">
        <v>0</v>
      </c>
      <c r="E22" s="1016">
        <v>258402</v>
      </c>
      <c r="F22" s="1017">
        <v>5967685</v>
      </c>
      <c r="G22" s="995"/>
    </row>
    <row r="23" spans="1:9" ht="18.95" customHeight="1" thickBot="1">
      <c r="A23" s="1014" t="s">
        <v>1558</v>
      </c>
      <c r="B23" s="1068">
        <f t="shared" si="0"/>
        <v>3643524</v>
      </c>
      <c r="C23" s="1016">
        <v>468799</v>
      </c>
      <c r="D23" s="1017">
        <v>0</v>
      </c>
      <c r="E23" s="1016">
        <v>28705</v>
      </c>
      <c r="F23" s="1017">
        <v>3146020</v>
      </c>
      <c r="G23" s="995"/>
    </row>
    <row r="24" spans="1:9" ht="18.95" customHeight="1" thickBot="1">
      <c r="A24" s="1014" t="s">
        <v>127</v>
      </c>
      <c r="B24" s="1068">
        <f t="shared" si="0"/>
        <v>7117514</v>
      </c>
      <c r="C24" s="1016">
        <v>227892</v>
      </c>
      <c r="D24" s="1017">
        <v>0</v>
      </c>
      <c r="E24" s="1016">
        <v>1316659</v>
      </c>
      <c r="F24" s="1017">
        <v>5572963</v>
      </c>
      <c r="G24" s="995"/>
    </row>
    <row r="25" spans="1:9" ht="18.95" customHeight="1" thickBot="1">
      <c r="A25" s="1014" t="s">
        <v>20</v>
      </c>
      <c r="B25" s="1068">
        <f t="shared" si="0"/>
        <v>5030581</v>
      </c>
      <c r="C25" s="1016">
        <v>546767</v>
      </c>
      <c r="D25" s="1017">
        <v>0</v>
      </c>
      <c r="E25" s="1016">
        <v>153801</v>
      </c>
      <c r="F25" s="1017">
        <v>4330013</v>
      </c>
      <c r="G25" s="995"/>
    </row>
    <row r="26" spans="1:9" ht="18.95" customHeight="1" thickBot="1">
      <c r="A26" s="1014" t="s">
        <v>21</v>
      </c>
      <c r="B26" s="1068">
        <f t="shared" si="0"/>
        <v>2072917</v>
      </c>
      <c r="C26" s="1016">
        <v>318420</v>
      </c>
      <c r="D26" s="1017">
        <v>0</v>
      </c>
      <c r="E26" s="1016">
        <v>23033</v>
      </c>
      <c r="F26" s="1017">
        <v>1731464</v>
      </c>
      <c r="G26" s="995"/>
    </row>
    <row r="27" spans="1:9" ht="18.95" customHeight="1" thickBot="1">
      <c r="A27" s="1014" t="s">
        <v>22</v>
      </c>
      <c r="B27" s="1068">
        <f t="shared" si="0"/>
        <v>1084192</v>
      </c>
      <c r="C27" s="1016">
        <v>74022</v>
      </c>
      <c r="D27" s="1017">
        <v>0</v>
      </c>
      <c r="E27" s="1016">
        <v>19487</v>
      </c>
      <c r="F27" s="1017">
        <v>990683</v>
      </c>
      <c r="G27" s="995"/>
    </row>
    <row r="28" spans="1:9" ht="18.95" customHeight="1" thickBot="1">
      <c r="A28" s="1014" t="s">
        <v>222</v>
      </c>
      <c r="B28" s="1068">
        <f t="shared" si="0"/>
        <v>1223330</v>
      </c>
      <c r="C28" s="1016">
        <v>6846</v>
      </c>
      <c r="D28" s="1017">
        <v>0</v>
      </c>
      <c r="E28" s="1016">
        <v>26795</v>
      </c>
      <c r="F28" s="1017">
        <v>1189689</v>
      </c>
      <c r="G28" s="995"/>
    </row>
    <row r="29" spans="1:9" ht="18.95" customHeight="1" thickBot="1">
      <c r="A29" s="1014" t="s">
        <v>223</v>
      </c>
      <c r="B29" s="1068">
        <f t="shared" si="0"/>
        <v>3380208</v>
      </c>
      <c r="C29" s="1016">
        <v>250729</v>
      </c>
      <c r="D29" s="1017">
        <v>0</v>
      </c>
      <c r="E29" s="1016">
        <v>113791</v>
      </c>
      <c r="F29" s="1017">
        <v>3015688</v>
      </c>
      <c r="G29" s="995"/>
    </row>
    <row r="30" spans="1:9" ht="18.95" customHeight="1" thickBot="1">
      <c r="A30" s="1014" t="s">
        <v>224</v>
      </c>
      <c r="B30" s="1068">
        <f t="shared" si="0"/>
        <v>1960361</v>
      </c>
      <c r="C30" s="1016">
        <v>91159</v>
      </c>
      <c r="D30" s="1017">
        <v>0</v>
      </c>
      <c r="E30" s="1016">
        <v>40546</v>
      </c>
      <c r="F30" s="1017">
        <v>1828656</v>
      </c>
      <c r="G30" s="995"/>
    </row>
    <row r="31" spans="1:9" ht="18.95" customHeight="1" thickBot="1">
      <c r="A31" s="1014" t="s">
        <v>1589</v>
      </c>
      <c r="B31" s="1068">
        <f t="shared" si="0"/>
        <v>919352</v>
      </c>
      <c r="C31" s="1016">
        <v>35177</v>
      </c>
      <c r="D31" s="1017">
        <v>0</v>
      </c>
      <c r="E31" s="1016">
        <v>20634</v>
      </c>
      <c r="F31" s="1017">
        <v>863541</v>
      </c>
      <c r="G31" s="995"/>
    </row>
    <row r="32" spans="1:9" ht="18.95" customHeight="1" thickBot="1">
      <c r="A32" s="1014" t="s">
        <v>132</v>
      </c>
      <c r="B32" s="1068">
        <f t="shared" si="0"/>
        <v>1874064</v>
      </c>
      <c r="C32" s="1016">
        <v>141165</v>
      </c>
      <c r="D32" s="1017">
        <v>0</v>
      </c>
      <c r="E32" s="1016">
        <v>45264</v>
      </c>
      <c r="F32" s="1017">
        <v>1687635</v>
      </c>
      <c r="G32" s="995"/>
    </row>
    <row r="33" spans="1:7" ht="18.95" customHeight="1" thickBot="1">
      <c r="A33" s="1014" t="s">
        <v>23</v>
      </c>
      <c r="B33" s="1068">
        <f t="shared" si="0"/>
        <v>3607752</v>
      </c>
      <c r="C33" s="1016">
        <v>482301</v>
      </c>
      <c r="D33" s="1017">
        <v>0</v>
      </c>
      <c r="E33" s="1016">
        <v>25165</v>
      </c>
      <c r="F33" s="1017">
        <v>3100286</v>
      </c>
      <c r="G33" s="995"/>
    </row>
    <row r="34" spans="1:7" ht="18.95" customHeight="1" thickBot="1">
      <c r="A34" s="1014" t="s">
        <v>24</v>
      </c>
      <c r="B34" s="1068">
        <f t="shared" si="0"/>
        <v>1904950</v>
      </c>
      <c r="C34" s="1016">
        <v>111162</v>
      </c>
      <c r="D34" s="1017">
        <v>0</v>
      </c>
      <c r="E34" s="1016">
        <v>59767</v>
      </c>
      <c r="F34" s="1017">
        <v>1734021</v>
      </c>
      <c r="G34" s="995"/>
    </row>
    <row r="35" spans="1:7" ht="18.95" customHeight="1" thickBot="1">
      <c r="A35" s="1014" t="s">
        <v>25</v>
      </c>
      <c r="B35" s="1068">
        <f t="shared" si="0"/>
        <v>4267294</v>
      </c>
      <c r="C35" s="1016">
        <v>446677</v>
      </c>
      <c r="D35" s="1017">
        <v>0</v>
      </c>
      <c r="E35" s="1016">
        <v>62990</v>
      </c>
      <c r="F35" s="1017">
        <v>3757627</v>
      </c>
      <c r="G35" s="995"/>
    </row>
    <row r="36" spans="1:7" ht="18.95" customHeight="1" thickBot="1">
      <c r="A36" s="1014" t="s">
        <v>226</v>
      </c>
      <c r="B36" s="1068">
        <f t="shared" si="0"/>
        <v>2227982</v>
      </c>
      <c r="C36" s="1016">
        <v>256108</v>
      </c>
      <c r="D36" s="1017">
        <v>0</v>
      </c>
      <c r="E36" s="1016">
        <v>21082</v>
      </c>
      <c r="F36" s="1017">
        <v>1950792</v>
      </c>
      <c r="G36" s="995"/>
    </row>
    <row r="37" spans="1:7" ht="18.95" customHeight="1" thickBot="1">
      <c r="A37" s="1014" t="s">
        <v>1560</v>
      </c>
      <c r="B37" s="1068">
        <f t="shared" si="0"/>
        <v>2196414</v>
      </c>
      <c r="C37" s="1016">
        <v>49879</v>
      </c>
      <c r="D37" s="1017">
        <v>0</v>
      </c>
      <c r="E37" s="1016">
        <v>30590</v>
      </c>
      <c r="F37" s="1017">
        <v>2115945</v>
      </c>
      <c r="G37" s="995"/>
    </row>
    <row r="38" spans="1:7" ht="18.95" customHeight="1" thickBot="1">
      <c r="A38" s="1014" t="s">
        <v>1561</v>
      </c>
      <c r="B38" s="1068">
        <f t="shared" si="0"/>
        <v>1629387</v>
      </c>
      <c r="C38" s="1016">
        <v>34244</v>
      </c>
      <c r="D38" s="1017">
        <v>0</v>
      </c>
      <c r="E38" s="1016">
        <v>37387</v>
      </c>
      <c r="F38" s="1017">
        <v>1557756</v>
      </c>
      <c r="G38" s="995"/>
    </row>
    <row r="39" spans="1:7" ht="18.95" customHeight="1" thickBot="1">
      <c r="A39" s="1014" t="s">
        <v>12</v>
      </c>
      <c r="B39" s="1068">
        <f t="shared" si="0"/>
        <v>2228056</v>
      </c>
      <c r="C39" s="1016">
        <v>110739</v>
      </c>
      <c r="D39" s="1017">
        <v>0</v>
      </c>
      <c r="E39" s="1016">
        <v>55781</v>
      </c>
      <c r="F39" s="1017">
        <v>2061536</v>
      </c>
      <c r="G39" s="995"/>
    </row>
    <row r="40" spans="1:7" ht="20.25" customHeight="1">
      <c r="A40" s="1020" t="s">
        <v>1562</v>
      </c>
      <c r="B40" s="1020"/>
      <c r="C40" s="1020"/>
      <c r="D40" s="1020"/>
      <c r="E40" s="1020"/>
      <c r="F40" s="1020"/>
    </row>
    <row r="41" spans="1:7">
      <c r="D41" s="995"/>
    </row>
    <row r="42" spans="1:7">
      <c r="D42" s="995"/>
    </row>
    <row r="43" spans="1:7">
      <c r="B43" s="995"/>
      <c r="F43" s="995"/>
    </row>
  </sheetData>
  <mergeCells count="2">
    <mergeCell ref="A1:F1"/>
    <mergeCell ref="A40:F40"/>
  </mergeCells>
  <printOptions horizontalCentered="1"/>
  <pageMargins left="0.39370078740157483" right="0.59055118110236227" top="0.98425196850393704" bottom="0.19685039370078741" header="0" footer="0"/>
  <pageSetup paperSize="9" scale="9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D502-CDB9-4634-94A8-AD48CA6E4137}">
  <sheetPr>
    <tabColor rgb="FFFFC000"/>
  </sheetPr>
  <dimension ref="A1:C40"/>
  <sheetViews>
    <sheetView rightToLeft="1" view="pageBreakPreview" zoomScaleNormal="100" zoomScaleSheetLayoutView="100" workbookViewId="0">
      <selection sqref="A1:B1"/>
    </sheetView>
  </sheetViews>
  <sheetFormatPr defaultColWidth="9.140625" defaultRowHeight="15.75"/>
  <cols>
    <col min="1" max="1" width="39.28515625" style="985" customWidth="1"/>
    <col min="2" max="2" width="31.28515625" style="985" customWidth="1"/>
    <col min="3" max="256" width="9.140625" style="985"/>
    <col min="257" max="257" width="39.28515625" style="985" customWidth="1"/>
    <col min="258" max="258" width="31.28515625" style="985" customWidth="1"/>
    <col min="259" max="512" width="9.140625" style="985"/>
    <col min="513" max="513" width="39.28515625" style="985" customWidth="1"/>
    <col min="514" max="514" width="31.28515625" style="985" customWidth="1"/>
    <col min="515" max="768" width="9.140625" style="985"/>
    <col min="769" max="769" width="39.28515625" style="985" customWidth="1"/>
    <col min="770" max="770" width="31.28515625" style="985" customWidth="1"/>
    <col min="771" max="1024" width="9.140625" style="985"/>
    <col min="1025" max="1025" width="39.28515625" style="985" customWidth="1"/>
    <col min="1026" max="1026" width="31.28515625" style="985" customWidth="1"/>
    <col min="1027" max="1280" width="9.140625" style="985"/>
    <col min="1281" max="1281" width="39.28515625" style="985" customWidth="1"/>
    <col min="1282" max="1282" width="31.28515625" style="985" customWidth="1"/>
    <col min="1283" max="1536" width="9.140625" style="985"/>
    <col min="1537" max="1537" width="39.28515625" style="985" customWidth="1"/>
    <col min="1538" max="1538" width="31.28515625" style="985" customWidth="1"/>
    <col min="1539" max="1792" width="9.140625" style="985"/>
    <col min="1793" max="1793" width="39.28515625" style="985" customWidth="1"/>
    <col min="1794" max="1794" width="31.28515625" style="985" customWidth="1"/>
    <col min="1795" max="2048" width="9.140625" style="985"/>
    <col min="2049" max="2049" width="39.28515625" style="985" customWidth="1"/>
    <col min="2050" max="2050" width="31.28515625" style="985" customWidth="1"/>
    <col min="2051" max="2304" width="9.140625" style="985"/>
    <col min="2305" max="2305" width="39.28515625" style="985" customWidth="1"/>
    <col min="2306" max="2306" width="31.28515625" style="985" customWidth="1"/>
    <col min="2307" max="2560" width="9.140625" style="985"/>
    <col min="2561" max="2561" width="39.28515625" style="985" customWidth="1"/>
    <col min="2562" max="2562" width="31.28515625" style="985" customWidth="1"/>
    <col min="2563" max="2816" width="9.140625" style="985"/>
    <col min="2817" max="2817" width="39.28515625" style="985" customWidth="1"/>
    <col min="2818" max="2818" width="31.28515625" style="985" customWidth="1"/>
    <col min="2819" max="3072" width="9.140625" style="985"/>
    <col min="3073" max="3073" width="39.28515625" style="985" customWidth="1"/>
    <col min="3074" max="3074" width="31.28515625" style="985" customWidth="1"/>
    <col min="3075" max="3328" width="9.140625" style="985"/>
    <col min="3329" max="3329" width="39.28515625" style="985" customWidth="1"/>
    <col min="3330" max="3330" width="31.28515625" style="985" customWidth="1"/>
    <col min="3331" max="3584" width="9.140625" style="985"/>
    <col min="3585" max="3585" width="39.28515625" style="985" customWidth="1"/>
    <col min="3586" max="3586" width="31.28515625" style="985" customWidth="1"/>
    <col min="3587" max="3840" width="9.140625" style="985"/>
    <col min="3841" max="3841" width="39.28515625" style="985" customWidth="1"/>
    <col min="3842" max="3842" width="31.28515625" style="985" customWidth="1"/>
    <col min="3843" max="4096" width="9.140625" style="985"/>
    <col min="4097" max="4097" width="39.28515625" style="985" customWidth="1"/>
    <col min="4098" max="4098" width="31.28515625" style="985" customWidth="1"/>
    <col min="4099" max="4352" width="9.140625" style="985"/>
    <col min="4353" max="4353" width="39.28515625" style="985" customWidth="1"/>
    <col min="4354" max="4354" width="31.28515625" style="985" customWidth="1"/>
    <col min="4355" max="4608" width="9.140625" style="985"/>
    <col min="4609" max="4609" width="39.28515625" style="985" customWidth="1"/>
    <col min="4610" max="4610" width="31.28515625" style="985" customWidth="1"/>
    <col min="4611" max="4864" width="9.140625" style="985"/>
    <col min="4865" max="4865" width="39.28515625" style="985" customWidth="1"/>
    <col min="4866" max="4866" width="31.28515625" style="985" customWidth="1"/>
    <col min="4867" max="5120" width="9.140625" style="985"/>
    <col min="5121" max="5121" width="39.28515625" style="985" customWidth="1"/>
    <col min="5122" max="5122" width="31.28515625" style="985" customWidth="1"/>
    <col min="5123" max="5376" width="9.140625" style="985"/>
    <col min="5377" max="5377" width="39.28515625" style="985" customWidth="1"/>
    <col min="5378" max="5378" width="31.28515625" style="985" customWidth="1"/>
    <col min="5379" max="5632" width="9.140625" style="985"/>
    <col min="5633" max="5633" width="39.28515625" style="985" customWidth="1"/>
    <col min="5634" max="5634" width="31.28515625" style="985" customWidth="1"/>
    <col min="5635" max="5888" width="9.140625" style="985"/>
    <col min="5889" max="5889" width="39.28515625" style="985" customWidth="1"/>
    <col min="5890" max="5890" width="31.28515625" style="985" customWidth="1"/>
    <col min="5891" max="6144" width="9.140625" style="985"/>
    <col min="6145" max="6145" width="39.28515625" style="985" customWidth="1"/>
    <col min="6146" max="6146" width="31.28515625" style="985" customWidth="1"/>
    <col min="6147" max="6400" width="9.140625" style="985"/>
    <col min="6401" max="6401" width="39.28515625" style="985" customWidth="1"/>
    <col min="6402" max="6402" width="31.28515625" style="985" customWidth="1"/>
    <col min="6403" max="6656" width="9.140625" style="985"/>
    <col min="6657" max="6657" width="39.28515625" style="985" customWidth="1"/>
    <col min="6658" max="6658" width="31.28515625" style="985" customWidth="1"/>
    <col min="6659" max="6912" width="9.140625" style="985"/>
    <col min="6913" max="6913" width="39.28515625" style="985" customWidth="1"/>
    <col min="6914" max="6914" width="31.28515625" style="985" customWidth="1"/>
    <col min="6915" max="7168" width="9.140625" style="985"/>
    <col min="7169" max="7169" width="39.28515625" style="985" customWidth="1"/>
    <col min="7170" max="7170" width="31.28515625" style="985" customWidth="1"/>
    <col min="7171" max="7424" width="9.140625" style="985"/>
    <col min="7425" max="7425" width="39.28515625" style="985" customWidth="1"/>
    <col min="7426" max="7426" width="31.28515625" style="985" customWidth="1"/>
    <col min="7427" max="7680" width="9.140625" style="985"/>
    <col min="7681" max="7681" width="39.28515625" style="985" customWidth="1"/>
    <col min="7682" max="7682" width="31.28515625" style="985" customWidth="1"/>
    <col min="7683" max="7936" width="9.140625" style="985"/>
    <col min="7937" max="7937" width="39.28515625" style="985" customWidth="1"/>
    <col min="7938" max="7938" width="31.28515625" style="985" customWidth="1"/>
    <col min="7939" max="8192" width="9.140625" style="985"/>
    <col min="8193" max="8193" width="39.28515625" style="985" customWidth="1"/>
    <col min="8194" max="8194" width="31.28515625" style="985" customWidth="1"/>
    <col min="8195" max="8448" width="9.140625" style="985"/>
    <col min="8449" max="8449" width="39.28515625" style="985" customWidth="1"/>
    <col min="8450" max="8450" width="31.28515625" style="985" customWidth="1"/>
    <col min="8451" max="8704" width="9.140625" style="985"/>
    <col min="8705" max="8705" width="39.28515625" style="985" customWidth="1"/>
    <col min="8706" max="8706" width="31.28515625" style="985" customWidth="1"/>
    <col min="8707" max="8960" width="9.140625" style="985"/>
    <col min="8961" max="8961" width="39.28515625" style="985" customWidth="1"/>
    <col min="8962" max="8962" width="31.28515625" style="985" customWidth="1"/>
    <col min="8963" max="9216" width="9.140625" style="985"/>
    <col min="9217" max="9217" width="39.28515625" style="985" customWidth="1"/>
    <col min="9218" max="9218" width="31.28515625" style="985" customWidth="1"/>
    <col min="9219" max="9472" width="9.140625" style="985"/>
    <col min="9473" max="9473" width="39.28515625" style="985" customWidth="1"/>
    <col min="9474" max="9474" width="31.28515625" style="985" customWidth="1"/>
    <col min="9475" max="9728" width="9.140625" style="985"/>
    <col min="9729" max="9729" width="39.28515625" style="985" customWidth="1"/>
    <col min="9730" max="9730" width="31.28515625" style="985" customWidth="1"/>
    <col min="9731" max="9984" width="9.140625" style="985"/>
    <col min="9985" max="9985" width="39.28515625" style="985" customWidth="1"/>
    <col min="9986" max="9986" width="31.28515625" style="985" customWidth="1"/>
    <col min="9987" max="10240" width="9.140625" style="985"/>
    <col min="10241" max="10241" width="39.28515625" style="985" customWidth="1"/>
    <col min="10242" max="10242" width="31.28515625" style="985" customWidth="1"/>
    <col min="10243" max="10496" width="9.140625" style="985"/>
    <col min="10497" max="10497" width="39.28515625" style="985" customWidth="1"/>
    <col min="10498" max="10498" width="31.28515625" style="985" customWidth="1"/>
    <col min="10499" max="10752" width="9.140625" style="985"/>
    <col min="10753" max="10753" width="39.28515625" style="985" customWidth="1"/>
    <col min="10754" max="10754" width="31.28515625" style="985" customWidth="1"/>
    <col min="10755" max="11008" width="9.140625" style="985"/>
    <col min="11009" max="11009" width="39.28515625" style="985" customWidth="1"/>
    <col min="11010" max="11010" width="31.28515625" style="985" customWidth="1"/>
    <col min="11011" max="11264" width="9.140625" style="985"/>
    <col min="11265" max="11265" width="39.28515625" style="985" customWidth="1"/>
    <col min="11266" max="11266" width="31.28515625" style="985" customWidth="1"/>
    <col min="11267" max="11520" width="9.140625" style="985"/>
    <col min="11521" max="11521" width="39.28515625" style="985" customWidth="1"/>
    <col min="11522" max="11522" width="31.28515625" style="985" customWidth="1"/>
    <col min="11523" max="11776" width="9.140625" style="985"/>
    <col min="11777" max="11777" width="39.28515625" style="985" customWidth="1"/>
    <col min="11778" max="11778" width="31.28515625" style="985" customWidth="1"/>
    <col min="11779" max="12032" width="9.140625" style="985"/>
    <col min="12033" max="12033" width="39.28515625" style="985" customWidth="1"/>
    <col min="12034" max="12034" width="31.28515625" style="985" customWidth="1"/>
    <col min="12035" max="12288" width="9.140625" style="985"/>
    <col min="12289" max="12289" width="39.28515625" style="985" customWidth="1"/>
    <col min="12290" max="12290" width="31.28515625" style="985" customWidth="1"/>
    <col min="12291" max="12544" width="9.140625" style="985"/>
    <col min="12545" max="12545" width="39.28515625" style="985" customWidth="1"/>
    <col min="12546" max="12546" width="31.28515625" style="985" customWidth="1"/>
    <col min="12547" max="12800" width="9.140625" style="985"/>
    <col min="12801" max="12801" width="39.28515625" style="985" customWidth="1"/>
    <col min="12802" max="12802" width="31.28515625" style="985" customWidth="1"/>
    <col min="12803" max="13056" width="9.140625" style="985"/>
    <col min="13057" max="13057" width="39.28515625" style="985" customWidth="1"/>
    <col min="13058" max="13058" width="31.28515625" style="985" customWidth="1"/>
    <col min="13059" max="13312" width="9.140625" style="985"/>
    <col min="13313" max="13313" width="39.28515625" style="985" customWidth="1"/>
    <col min="13314" max="13314" width="31.28515625" style="985" customWidth="1"/>
    <col min="13315" max="13568" width="9.140625" style="985"/>
    <col min="13569" max="13569" width="39.28515625" style="985" customWidth="1"/>
    <col min="13570" max="13570" width="31.28515625" style="985" customWidth="1"/>
    <col min="13571" max="13824" width="9.140625" style="985"/>
    <col min="13825" max="13825" width="39.28515625" style="985" customWidth="1"/>
    <col min="13826" max="13826" width="31.28515625" style="985" customWidth="1"/>
    <col min="13827" max="14080" width="9.140625" style="985"/>
    <col min="14081" max="14081" width="39.28515625" style="985" customWidth="1"/>
    <col min="14082" max="14082" width="31.28515625" style="985" customWidth="1"/>
    <col min="14083" max="14336" width="9.140625" style="985"/>
    <col min="14337" max="14337" width="39.28515625" style="985" customWidth="1"/>
    <col min="14338" max="14338" width="31.28515625" style="985" customWidth="1"/>
    <col min="14339" max="14592" width="9.140625" style="985"/>
    <col min="14593" max="14593" width="39.28515625" style="985" customWidth="1"/>
    <col min="14594" max="14594" width="31.28515625" style="985" customWidth="1"/>
    <col min="14595" max="14848" width="9.140625" style="985"/>
    <col min="14849" max="14849" width="39.28515625" style="985" customWidth="1"/>
    <col min="14850" max="14850" width="31.28515625" style="985" customWidth="1"/>
    <col min="14851" max="15104" width="9.140625" style="985"/>
    <col min="15105" max="15105" width="39.28515625" style="985" customWidth="1"/>
    <col min="15106" max="15106" width="31.28515625" style="985" customWidth="1"/>
    <col min="15107" max="15360" width="9.140625" style="985"/>
    <col min="15361" max="15361" width="39.28515625" style="985" customWidth="1"/>
    <col min="15362" max="15362" width="31.28515625" style="985" customWidth="1"/>
    <col min="15363" max="15616" width="9.140625" style="985"/>
    <col min="15617" max="15617" width="39.28515625" style="985" customWidth="1"/>
    <col min="15618" max="15618" width="31.28515625" style="985" customWidth="1"/>
    <col min="15619" max="15872" width="9.140625" style="985"/>
    <col min="15873" max="15873" width="39.28515625" style="985" customWidth="1"/>
    <col min="15874" max="15874" width="31.28515625" style="985" customWidth="1"/>
    <col min="15875" max="16128" width="9.140625" style="985"/>
    <col min="16129" max="16129" width="39.28515625" style="985" customWidth="1"/>
    <col min="16130" max="16130" width="31.28515625" style="985" customWidth="1"/>
    <col min="16131" max="16384" width="9.140625" style="985"/>
  </cols>
  <sheetData>
    <row r="1" spans="1:3" ht="34.5" customHeight="1">
      <c r="A1" s="984" t="s">
        <v>1590</v>
      </c>
      <c r="B1" s="984"/>
    </row>
    <row r="2" spans="1:3" ht="15.75" customHeight="1" thickBot="1">
      <c r="A2" s="986"/>
      <c r="B2" s="1069" t="s">
        <v>1576</v>
      </c>
    </row>
    <row r="3" spans="1:3" ht="42.75" customHeight="1" thickBot="1">
      <c r="A3" s="1001" t="s">
        <v>1175</v>
      </c>
      <c r="B3" s="1003" t="s">
        <v>1582</v>
      </c>
    </row>
    <row r="4" spans="1:3" ht="26.25" customHeight="1" thickBot="1">
      <c r="A4" s="1070" t="s">
        <v>32</v>
      </c>
      <c r="B4" s="1071">
        <f>SUM(B5:B37)</f>
        <v>566192728</v>
      </c>
    </row>
    <row r="5" spans="1:3" ht="26.25" customHeight="1" thickBot="1">
      <c r="A5" s="1019" t="s">
        <v>1591</v>
      </c>
      <c r="B5" s="1037">
        <v>44807335</v>
      </c>
      <c r="C5" s="995"/>
    </row>
    <row r="6" spans="1:3" ht="18.95" customHeight="1" thickBot="1">
      <c r="A6" s="1019" t="s">
        <v>1554</v>
      </c>
      <c r="B6" s="1011">
        <v>26974286</v>
      </c>
    </row>
    <row r="7" spans="1:3" ht="18.95" customHeight="1" thickBot="1">
      <c r="A7" s="1019" t="s">
        <v>1555</v>
      </c>
      <c r="B7" s="1011">
        <v>11397837</v>
      </c>
    </row>
    <row r="8" spans="1:3" ht="18.95" customHeight="1" thickBot="1">
      <c r="A8" s="1019" t="s">
        <v>13</v>
      </c>
      <c r="B8" s="1017">
        <v>7346690</v>
      </c>
    </row>
    <row r="9" spans="1:3" ht="18.95" customHeight="1" thickBot="1">
      <c r="A9" s="1019" t="s">
        <v>1556</v>
      </c>
      <c r="B9" s="1017">
        <v>33598389</v>
      </c>
    </row>
    <row r="10" spans="1:3" ht="18.95" customHeight="1" thickBot="1">
      <c r="A10" s="1019" t="s">
        <v>33</v>
      </c>
      <c r="B10" s="1017">
        <v>17388810</v>
      </c>
    </row>
    <row r="11" spans="1:3" ht="18.95" customHeight="1" thickBot="1">
      <c r="A11" s="1019" t="s">
        <v>15</v>
      </c>
      <c r="B11" s="1017">
        <v>3375064</v>
      </c>
    </row>
    <row r="12" spans="1:3" ht="18.95" customHeight="1" thickBot="1">
      <c r="A12" s="1019" t="s">
        <v>16</v>
      </c>
      <c r="B12" s="1017">
        <v>10766336</v>
      </c>
    </row>
    <row r="13" spans="1:3" ht="18.95" customHeight="1" thickBot="1">
      <c r="A13" s="1019" t="s">
        <v>491</v>
      </c>
      <c r="B13" s="1017">
        <v>118563023</v>
      </c>
    </row>
    <row r="14" spans="1:3" ht="18.95" customHeight="1" thickBot="1">
      <c r="A14" s="1019" t="s">
        <v>1557</v>
      </c>
      <c r="B14" s="1017">
        <v>6370840</v>
      </c>
    </row>
    <row r="15" spans="1:3" ht="18.95" customHeight="1" thickBot="1">
      <c r="A15" s="1019" t="s">
        <v>217</v>
      </c>
      <c r="B15" s="1017">
        <v>3455969</v>
      </c>
    </row>
    <row r="16" spans="1:3" ht="18.95" customHeight="1" thickBot="1">
      <c r="A16" s="1019" t="s">
        <v>30</v>
      </c>
      <c r="B16" s="1017">
        <v>27431484</v>
      </c>
    </row>
    <row r="17" spans="1:2" ht="18.95" customHeight="1" thickBot="1">
      <c r="A17" s="1019" t="s">
        <v>219</v>
      </c>
      <c r="B17" s="1017">
        <v>3835599</v>
      </c>
    </row>
    <row r="18" spans="1:2" ht="18.95" customHeight="1" thickBot="1">
      <c r="A18" s="1019" t="s">
        <v>17</v>
      </c>
      <c r="B18" s="1017">
        <v>34021658</v>
      </c>
    </row>
    <row r="19" spans="1:2" ht="18.95" customHeight="1" thickBot="1">
      <c r="A19" s="1019" t="s">
        <v>18</v>
      </c>
      <c r="B19" s="1017">
        <v>8176373</v>
      </c>
    </row>
    <row r="20" spans="1:2" ht="18.95" customHeight="1" thickBot="1">
      <c r="A20" s="1019" t="s">
        <v>19</v>
      </c>
      <c r="B20" s="1017">
        <v>6811050</v>
      </c>
    </row>
    <row r="21" spans="1:2" ht="18.95" customHeight="1" thickBot="1">
      <c r="A21" s="1019" t="s">
        <v>220</v>
      </c>
      <c r="B21" s="1017">
        <v>5889599</v>
      </c>
    </row>
    <row r="22" spans="1:2" ht="18.95" customHeight="1" thickBot="1">
      <c r="A22" s="1019" t="s">
        <v>20</v>
      </c>
      <c r="B22" s="1017">
        <v>30726630</v>
      </c>
    </row>
    <row r="23" spans="1:2" ht="18.95" customHeight="1" thickBot="1">
      <c r="A23" s="1019" t="s">
        <v>21</v>
      </c>
      <c r="B23" s="1017">
        <v>11063730</v>
      </c>
    </row>
    <row r="24" spans="1:2" ht="18.95" customHeight="1" thickBot="1">
      <c r="A24" s="1019" t="s">
        <v>22</v>
      </c>
      <c r="B24" s="1017">
        <v>9115276</v>
      </c>
    </row>
    <row r="25" spans="1:2" ht="18.95" customHeight="1" thickBot="1">
      <c r="A25" s="1019" t="s">
        <v>477</v>
      </c>
      <c r="B25" s="1017">
        <v>5232984</v>
      </c>
    </row>
    <row r="26" spans="1:2" ht="18.95" customHeight="1" thickBot="1">
      <c r="A26" s="1019" t="s">
        <v>222</v>
      </c>
      <c r="B26" s="1017">
        <v>7268260</v>
      </c>
    </row>
    <row r="27" spans="1:2" ht="18.95" customHeight="1" thickBot="1">
      <c r="A27" s="1019" t="s">
        <v>223</v>
      </c>
      <c r="B27" s="1017">
        <v>18233762</v>
      </c>
    </row>
    <row r="28" spans="1:2" ht="18.95" customHeight="1" thickBot="1">
      <c r="A28" s="1019" t="s">
        <v>224</v>
      </c>
      <c r="B28" s="1017">
        <v>9203977</v>
      </c>
    </row>
    <row r="29" spans="1:2" ht="18.95" customHeight="1" thickBot="1">
      <c r="A29" s="1019" t="s">
        <v>1559</v>
      </c>
      <c r="B29" s="1017">
        <v>3856090</v>
      </c>
    </row>
    <row r="30" spans="1:2" ht="18.95" customHeight="1" thickBot="1">
      <c r="A30" s="1019" t="s">
        <v>132</v>
      </c>
      <c r="B30" s="1017">
        <v>11038162</v>
      </c>
    </row>
    <row r="31" spans="1:2" ht="18.95" customHeight="1" thickBot="1">
      <c r="A31" s="1019" t="s">
        <v>23</v>
      </c>
      <c r="B31" s="1017">
        <v>15105721</v>
      </c>
    </row>
    <row r="32" spans="1:2" ht="18.95" customHeight="1" thickBot="1">
      <c r="A32" s="1019" t="s">
        <v>24</v>
      </c>
      <c r="B32" s="1017">
        <v>11446956</v>
      </c>
    </row>
    <row r="33" spans="1:2" ht="18.95" customHeight="1" thickBot="1">
      <c r="A33" s="1019" t="s">
        <v>25</v>
      </c>
      <c r="B33" s="1017">
        <v>22286085</v>
      </c>
    </row>
    <row r="34" spans="1:2" ht="18.95" customHeight="1" thickBot="1">
      <c r="A34" s="1019" t="s">
        <v>226</v>
      </c>
      <c r="B34" s="1017">
        <v>12176202</v>
      </c>
    </row>
    <row r="35" spans="1:2" ht="18.95" customHeight="1" thickBot="1">
      <c r="A35" s="1019" t="s">
        <v>1560</v>
      </c>
      <c r="B35" s="1017">
        <v>7960185</v>
      </c>
    </row>
    <row r="36" spans="1:2" ht="18.95" customHeight="1" thickBot="1">
      <c r="A36" s="1019" t="s">
        <v>1561</v>
      </c>
      <c r="B36" s="1017">
        <v>8832468</v>
      </c>
    </row>
    <row r="37" spans="1:2" ht="18.95" customHeight="1" thickBot="1">
      <c r="A37" s="1019" t="s">
        <v>12</v>
      </c>
      <c r="B37" s="1017">
        <v>12435898</v>
      </c>
    </row>
    <row r="38" spans="1:2" ht="20.25" customHeight="1">
      <c r="A38" s="1020"/>
      <c r="B38" s="1020"/>
    </row>
    <row r="39" spans="1:2">
      <c r="B39" s="995"/>
    </row>
    <row r="40" spans="1:2">
      <c r="B40" s="995"/>
    </row>
  </sheetData>
  <mergeCells count="2">
    <mergeCell ref="A1:B1"/>
    <mergeCell ref="A38:B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5B197-051F-47FF-A860-0E6AB8AD010E}">
  <sheetPr>
    <tabColor rgb="FFFFC000"/>
  </sheetPr>
  <dimension ref="A1:K16"/>
  <sheetViews>
    <sheetView rightToLeft="1" view="pageBreakPreview" zoomScaleNormal="100" zoomScaleSheetLayoutView="100" workbookViewId="0">
      <selection sqref="A1:H1"/>
    </sheetView>
  </sheetViews>
  <sheetFormatPr defaultColWidth="9.140625" defaultRowHeight="18.75"/>
  <cols>
    <col min="1" max="1" width="9.85546875" style="1028" customWidth="1"/>
    <col min="2" max="2" width="15.42578125" style="1028" customWidth="1"/>
    <col min="3" max="3" width="13.7109375" style="1028" bestFit="1" customWidth="1"/>
    <col min="4" max="4" width="13.85546875" style="1028" customWidth="1"/>
    <col min="5" max="5" width="11.85546875" style="1028" customWidth="1"/>
    <col min="6" max="6" width="21.42578125" style="1028" customWidth="1"/>
    <col min="7" max="7" width="12.140625" style="1028" customWidth="1"/>
    <col min="8" max="8" width="12.7109375" style="1028" customWidth="1"/>
    <col min="9" max="11" width="9.5703125" style="1028" bestFit="1" customWidth="1"/>
    <col min="12" max="256" width="9.140625" style="1028"/>
    <col min="257" max="257" width="9.85546875" style="1028" customWidth="1"/>
    <col min="258" max="258" width="15.42578125" style="1028" customWidth="1"/>
    <col min="259" max="259" width="13.7109375" style="1028" bestFit="1" customWidth="1"/>
    <col min="260" max="260" width="13.85546875" style="1028" customWidth="1"/>
    <col min="261" max="261" width="11.85546875" style="1028" customWidth="1"/>
    <col min="262" max="262" width="21.42578125" style="1028" customWidth="1"/>
    <col min="263" max="263" width="12.140625" style="1028" customWidth="1"/>
    <col min="264" max="264" width="12.7109375" style="1028" customWidth="1"/>
    <col min="265" max="267" width="9.5703125" style="1028" bestFit="1" customWidth="1"/>
    <col min="268" max="512" width="9.140625" style="1028"/>
    <col min="513" max="513" width="9.85546875" style="1028" customWidth="1"/>
    <col min="514" max="514" width="15.42578125" style="1028" customWidth="1"/>
    <col min="515" max="515" width="13.7109375" style="1028" bestFit="1" customWidth="1"/>
    <col min="516" max="516" width="13.85546875" style="1028" customWidth="1"/>
    <col min="517" max="517" width="11.85546875" style="1028" customWidth="1"/>
    <col min="518" max="518" width="21.42578125" style="1028" customWidth="1"/>
    <col min="519" max="519" width="12.140625" style="1028" customWidth="1"/>
    <col min="520" max="520" width="12.7109375" style="1028" customWidth="1"/>
    <col min="521" max="523" width="9.5703125" style="1028" bestFit="1" customWidth="1"/>
    <col min="524" max="768" width="9.140625" style="1028"/>
    <col min="769" max="769" width="9.85546875" style="1028" customWidth="1"/>
    <col min="770" max="770" width="15.42578125" style="1028" customWidth="1"/>
    <col min="771" max="771" width="13.7109375" style="1028" bestFit="1" customWidth="1"/>
    <col min="772" max="772" width="13.85546875" style="1028" customWidth="1"/>
    <col min="773" max="773" width="11.85546875" style="1028" customWidth="1"/>
    <col min="774" max="774" width="21.42578125" style="1028" customWidth="1"/>
    <col min="775" max="775" width="12.140625" style="1028" customWidth="1"/>
    <col min="776" max="776" width="12.7109375" style="1028" customWidth="1"/>
    <col min="777" max="779" width="9.5703125" style="1028" bestFit="1" customWidth="1"/>
    <col min="780" max="1024" width="9.140625" style="1028"/>
    <col min="1025" max="1025" width="9.85546875" style="1028" customWidth="1"/>
    <col min="1026" max="1026" width="15.42578125" style="1028" customWidth="1"/>
    <col min="1027" max="1027" width="13.7109375" style="1028" bestFit="1" customWidth="1"/>
    <col min="1028" max="1028" width="13.85546875" style="1028" customWidth="1"/>
    <col min="1029" max="1029" width="11.85546875" style="1028" customWidth="1"/>
    <col min="1030" max="1030" width="21.42578125" style="1028" customWidth="1"/>
    <col min="1031" max="1031" width="12.140625" style="1028" customWidth="1"/>
    <col min="1032" max="1032" width="12.7109375" style="1028" customWidth="1"/>
    <col min="1033" max="1035" width="9.5703125" style="1028" bestFit="1" customWidth="1"/>
    <col min="1036" max="1280" width="9.140625" style="1028"/>
    <col min="1281" max="1281" width="9.85546875" style="1028" customWidth="1"/>
    <col min="1282" max="1282" width="15.42578125" style="1028" customWidth="1"/>
    <col min="1283" max="1283" width="13.7109375" style="1028" bestFit="1" customWidth="1"/>
    <col min="1284" max="1284" width="13.85546875" style="1028" customWidth="1"/>
    <col min="1285" max="1285" width="11.85546875" style="1028" customWidth="1"/>
    <col min="1286" max="1286" width="21.42578125" style="1028" customWidth="1"/>
    <col min="1287" max="1287" width="12.140625" style="1028" customWidth="1"/>
    <col min="1288" max="1288" width="12.7109375" style="1028" customWidth="1"/>
    <col min="1289" max="1291" width="9.5703125" style="1028" bestFit="1" customWidth="1"/>
    <col min="1292" max="1536" width="9.140625" style="1028"/>
    <col min="1537" max="1537" width="9.85546875" style="1028" customWidth="1"/>
    <col min="1538" max="1538" width="15.42578125" style="1028" customWidth="1"/>
    <col min="1539" max="1539" width="13.7109375" style="1028" bestFit="1" customWidth="1"/>
    <col min="1540" max="1540" width="13.85546875" style="1028" customWidth="1"/>
    <col min="1541" max="1541" width="11.85546875" style="1028" customWidth="1"/>
    <col min="1542" max="1542" width="21.42578125" style="1028" customWidth="1"/>
    <col min="1543" max="1543" width="12.140625" style="1028" customWidth="1"/>
    <col min="1544" max="1544" width="12.7109375" style="1028" customWidth="1"/>
    <col min="1545" max="1547" width="9.5703125" style="1028" bestFit="1" customWidth="1"/>
    <col min="1548" max="1792" width="9.140625" style="1028"/>
    <col min="1793" max="1793" width="9.85546875" style="1028" customWidth="1"/>
    <col min="1794" max="1794" width="15.42578125" style="1028" customWidth="1"/>
    <col min="1795" max="1795" width="13.7109375" style="1028" bestFit="1" customWidth="1"/>
    <col min="1796" max="1796" width="13.85546875" style="1028" customWidth="1"/>
    <col min="1797" max="1797" width="11.85546875" style="1028" customWidth="1"/>
    <col min="1798" max="1798" width="21.42578125" style="1028" customWidth="1"/>
    <col min="1799" max="1799" width="12.140625" style="1028" customWidth="1"/>
    <col min="1800" max="1800" width="12.7109375" style="1028" customWidth="1"/>
    <col min="1801" max="1803" width="9.5703125" style="1028" bestFit="1" customWidth="1"/>
    <col min="1804" max="2048" width="9.140625" style="1028"/>
    <col min="2049" max="2049" width="9.85546875" style="1028" customWidth="1"/>
    <col min="2050" max="2050" width="15.42578125" style="1028" customWidth="1"/>
    <col min="2051" max="2051" width="13.7109375" style="1028" bestFit="1" customWidth="1"/>
    <col min="2052" max="2052" width="13.85546875" style="1028" customWidth="1"/>
    <col min="2053" max="2053" width="11.85546875" style="1028" customWidth="1"/>
    <col min="2054" max="2054" width="21.42578125" style="1028" customWidth="1"/>
    <col min="2055" max="2055" width="12.140625" style="1028" customWidth="1"/>
    <col min="2056" max="2056" width="12.7109375" style="1028" customWidth="1"/>
    <col min="2057" max="2059" width="9.5703125" style="1028" bestFit="1" customWidth="1"/>
    <col min="2060" max="2304" width="9.140625" style="1028"/>
    <col min="2305" max="2305" width="9.85546875" style="1028" customWidth="1"/>
    <col min="2306" max="2306" width="15.42578125" style="1028" customWidth="1"/>
    <col min="2307" max="2307" width="13.7109375" style="1028" bestFit="1" customWidth="1"/>
    <col min="2308" max="2308" width="13.85546875" style="1028" customWidth="1"/>
    <col min="2309" max="2309" width="11.85546875" style="1028" customWidth="1"/>
    <col min="2310" max="2310" width="21.42578125" style="1028" customWidth="1"/>
    <col min="2311" max="2311" width="12.140625" style="1028" customWidth="1"/>
    <col min="2312" max="2312" width="12.7109375" style="1028" customWidth="1"/>
    <col min="2313" max="2315" width="9.5703125" style="1028" bestFit="1" customWidth="1"/>
    <col min="2316" max="2560" width="9.140625" style="1028"/>
    <col min="2561" max="2561" width="9.85546875" style="1028" customWidth="1"/>
    <col min="2562" max="2562" width="15.42578125" style="1028" customWidth="1"/>
    <col min="2563" max="2563" width="13.7109375" style="1028" bestFit="1" customWidth="1"/>
    <col min="2564" max="2564" width="13.85546875" style="1028" customWidth="1"/>
    <col min="2565" max="2565" width="11.85546875" style="1028" customWidth="1"/>
    <col min="2566" max="2566" width="21.42578125" style="1028" customWidth="1"/>
    <col min="2567" max="2567" width="12.140625" style="1028" customWidth="1"/>
    <col min="2568" max="2568" width="12.7109375" style="1028" customWidth="1"/>
    <col min="2569" max="2571" width="9.5703125" style="1028" bestFit="1" customWidth="1"/>
    <col min="2572" max="2816" width="9.140625" style="1028"/>
    <col min="2817" max="2817" width="9.85546875" style="1028" customWidth="1"/>
    <col min="2818" max="2818" width="15.42578125" style="1028" customWidth="1"/>
    <col min="2819" max="2819" width="13.7109375" style="1028" bestFit="1" customWidth="1"/>
    <col min="2820" max="2820" width="13.85546875" style="1028" customWidth="1"/>
    <col min="2821" max="2821" width="11.85546875" style="1028" customWidth="1"/>
    <col min="2822" max="2822" width="21.42578125" style="1028" customWidth="1"/>
    <col min="2823" max="2823" width="12.140625" style="1028" customWidth="1"/>
    <col min="2824" max="2824" width="12.7109375" style="1028" customWidth="1"/>
    <col min="2825" max="2827" width="9.5703125" style="1028" bestFit="1" customWidth="1"/>
    <col min="2828" max="3072" width="9.140625" style="1028"/>
    <col min="3073" max="3073" width="9.85546875" style="1028" customWidth="1"/>
    <col min="3074" max="3074" width="15.42578125" style="1028" customWidth="1"/>
    <col min="3075" max="3075" width="13.7109375" style="1028" bestFit="1" customWidth="1"/>
    <col min="3076" max="3076" width="13.85546875" style="1028" customWidth="1"/>
    <col min="3077" max="3077" width="11.85546875" style="1028" customWidth="1"/>
    <col min="3078" max="3078" width="21.42578125" style="1028" customWidth="1"/>
    <col min="3079" max="3079" width="12.140625" style="1028" customWidth="1"/>
    <col min="3080" max="3080" width="12.7109375" style="1028" customWidth="1"/>
    <col min="3081" max="3083" width="9.5703125" style="1028" bestFit="1" customWidth="1"/>
    <col min="3084" max="3328" width="9.140625" style="1028"/>
    <col min="3329" max="3329" width="9.85546875" style="1028" customWidth="1"/>
    <col min="3330" max="3330" width="15.42578125" style="1028" customWidth="1"/>
    <col min="3331" max="3331" width="13.7109375" style="1028" bestFit="1" customWidth="1"/>
    <col min="3332" max="3332" width="13.85546875" style="1028" customWidth="1"/>
    <col min="3333" max="3333" width="11.85546875" style="1028" customWidth="1"/>
    <col min="3334" max="3334" width="21.42578125" style="1028" customWidth="1"/>
    <col min="3335" max="3335" width="12.140625" style="1028" customWidth="1"/>
    <col min="3336" max="3336" width="12.7109375" style="1028" customWidth="1"/>
    <col min="3337" max="3339" width="9.5703125" style="1028" bestFit="1" customWidth="1"/>
    <col min="3340" max="3584" width="9.140625" style="1028"/>
    <col min="3585" max="3585" width="9.85546875" style="1028" customWidth="1"/>
    <col min="3586" max="3586" width="15.42578125" style="1028" customWidth="1"/>
    <col min="3587" max="3587" width="13.7109375" style="1028" bestFit="1" customWidth="1"/>
    <col min="3588" max="3588" width="13.85546875" style="1028" customWidth="1"/>
    <col min="3589" max="3589" width="11.85546875" style="1028" customWidth="1"/>
    <col min="3590" max="3590" width="21.42578125" style="1028" customWidth="1"/>
    <col min="3591" max="3591" width="12.140625" style="1028" customWidth="1"/>
    <col min="3592" max="3592" width="12.7109375" style="1028" customWidth="1"/>
    <col min="3593" max="3595" width="9.5703125" style="1028" bestFit="1" customWidth="1"/>
    <col min="3596" max="3840" width="9.140625" style="1028"/>
    <col min="3841" max="3841" width="9.85546875" style="1028" customWidth="1"/>
    <col min="3842" max="3842" width="15.42578125" style="1028" customWidth="1"/>
    <col min="3843" max="3843" width="13.7109375" style="1028" bestFit="1" customWidth="1"/>
    <col min="3844" max="3844" width="13.85546875" style="1028" customWidth="1"/>
    <col min="3845" max="3845" width="11.85546875" style="1028" customWidth="1"/>
    <col min="3846" max="3846" width="21.42578125" style="1028" customWidth="1"/>
    <col min="3847" max="3847" width="12.140625" style="1028" customWidth="1"/>
    <col min="3848" max="3848" width="12.7109375" style="1028" customWidth="1"/>
    <col min="3849" max="3851" width="9.5703125" style="1028" bestFit="1" customWidth="1"/>
    <col min="3852" max="4096" width="9.140625" style="1028"/>
    <col min="4097" max="4097" width="9.85546875" style="1028" customWidth="1"/>
    <col min="4098" max="4098" width="15.42578125" style="1028" customWidth="1"/>
    <col min="4099" max="4099" width="13.7109375" style="1028" bestFit="1" customWidth="1"/>
    <col min="4100" max="4100" width="13.85546875" style="1028" customWidth="1"/>
    <col min="4101" max="4101" width="11.85546875" style="1028" customWidth="1"/>
    <col min="4102" max="4102" width="21.42578125" style="1028" customWidth="1"/>
    <col min="4103" max="4103" width="12.140625" style="1028" customWidth="1"/>
    <col min="4104" max="4104" width="12.7109375" style="1028" customWidth="1"/>
    <col min="4105" max="4107" width="9.5703125" style="1028" bestFit="1" customWidth="1"/>
    <col min="4108" max="4352" width="9.140625" style="1028"/>
    <col min="4353" max="4353" width="9.85546875" style="1028" customWidth="1"/>
    <col min="4354" max="4354" width="15.42578125" style="1028" customWidth="1"/>
    <col min="4355" max="4355" width="13.7109375" style="1028" bestFit="1" customWidth="1"/>
    <col min="4356" max="4356" width="13.85546875" style="1028" customWidth="1"/>
    <col min="4357" max="4357" width="11.85546875" style="1028" customWidth="1"/>
    <col min="4358" max="4358" width="21.42578125" style="1028" customWidth="1"/>
    <col min="4359" max="4359" width="12.140625" style="1028" customWidth="1"/>
    <col min="4360" max="4360" width="12.7109375" style="1028" customWidth="1"/>
    <col min="4361" max="4363" width="9.5703125" style="1028" bestFit="1" customWidth="1"/>
    <col min="4364" max="4608" width="9.140625" style="1028"/>
    <col min="4609" max="4609" width="9.85546875" style="1028" customWidth="1"/>
    <col min="4610" max="4610" width="15.42578125" style="1028" customWidth="1"/>
    <col min="4611" max="4611" width="13.7109375" style="1028" bestFit="1" customWidth="1"/>
    <col min="4612" max="4612" width="13.85546875" style="1028" customWidth="1"/>
    <col min="4613" max="4613" width="11.85546875" style="1028" customWidth="1"/>
    <col min="4614" max="4614" width="21.42578125" style="1028" customWidth="1"/>
    <col min="4615" max="4615" width="12.140625" style="1028" customWidth="1"/>
    <col min="4616" max="4616" width="12.7109375" style="1028" customWidth="1"/>
    <col min="4617" max="4619" width="9.5703125" style="1028" bestFit="1" customWidth="1"/>
    <col min="4620" max="4864" width="9.140625" style="1028"/>
    <col min="4865" max="4865" width="9.85546875" style="1028" customWidth="1"/>
    <col min="4866" max="4866" width="15.42578125" style="1028" customWidth="1"/>
    <col min="4867" max="4867" width="13.7109375" style="1028" bestFit="1" customWidth="1"/>
    <col min="4868" max="4868" width="13.85546875" style="1028" customWidth="1"/>
    <col min="4869" max="4869" width="11.85546875" style="1028" customWidth="1"/>
    <col min="4870" max="4870" width="21.42578125" style="1028" customWidth="1"/>
    <col min="4871" max="4871" width="12.140625" style="1028" customWidth="1"/>
    <col min="4872" max="4872" width="12.7109375" style="1028" customWidth="1"/>
    <col min="4873" max="4875" width="9.5703125" style="1028" bestFit="1" customWidth="1"/>
    <col min="4876" max="5120" width="9.140625" style="1028"/>
    <col min="5121" max="5121" width="9.85546875" style="1028" customWidth="1"/>
    <col min="5122" max="5122" width="15.42578125" style="1028" customWidth="1"/>
    <col min="5123" max="5123" width="13.7109375" style="1028" bestFit="1" customWidth="1"/>
    <col min="5124" max="5124" width="13.85546875" style="1028" customWidth="1"/>
    <col min="5125" max="5125" width="11.85546875" style="1028" customWidth="1"/>
    <col min="5126" max="5126" width="21.42578125" style="1028" customWidth="1"/>
    <col min="5127" max="5127" width="12.140625" style="1028" customWidth="1"/>
    <col min="5128" max="5128" width="12.7109375" style="1028" customWidth="1"/>
    <col min="5129" max="5131" width="9.5703125" style="1028" bestFit="1" customWidth="1"/>
    <col min="5132" max="5376" width="9.140625" style="1028"/>
    <col min="5377" max="5377" width="9.85546875" style="1028" customWidth="1"/>
    <col min="5378" max="5378" width="15.42578125" style="1028" customWidth="1"/>
    <col min="5379" max="5379" width="13.7109375" style="1028" bestFit="1" customWidth="1"/>
    <col min="5380" max="5380" width="13.85546875" style="1028" customWidth="1"/>
    <col min="5381" max="5381" width="11.85546875" style="1028" customWidth="1"/>
    <col min="5382" max="5382" width="21.42578125" style="1028" customWidth="1"/>
    <col min="5383" max="5383" width="12.140625" style="1028" customWidth="1"/>
    <col min="5384" max="5384" width="12.7109375" style="1028" customWidth="1"/>
    <col min="5385" max="5387" width="9.5703125" style="1028" bestFit="1" customWidth="1"/>
    <col min="5388" max="5632" width="9.140625" style="1028"/>
    <col min="5633" max="5633" width="9.85546875" style="1028" customWidth="1"/>
    <col min="5634" max="5634" width="15.42578125" style="1028" customWidth="1"/>
    <col min="5635" max="5635" width="13.7109375" style="1028" bestFit="1" customWidth="1"/>
    <col min="5636" max="5636" width="13.85546875" style="1028" customWidth="1"/>
    <col min="5637" max="5637" width="11.85546875" style="1028" customWidth="1"/>
    <col min="5638" max="5638" width="21.42578125" style="1028" customWidth="1"/>
    <col min="5639" max="5639" width="12.140625" style="1028" customWidth="1"/>
    <col min="5640" max="5640" width="12.7109375" style="1028" customWidth="1"/>
    <col min="5641" max="5643" width="9.5703125" style="1028" bestFit="1" customWidth="1"/>
    <col min="5644" max="5888" width="9.140625" style="1028"/>
    <col min="5889" max="5889" width="9.85546875" style="1028" customWidth="1"/>
    <col min="5890" max="5890" width="15.42578125" style="1028" customWidth="1"/>
    <col min="5891" max="5891" width="13.7109375" style="1028" bestFit="1" customWidth="1"/>
    <col min="5892" max="5892" width="13.85546875" style="1028" customWidth="1"/>
    <col min="5893" max="5893" width="11.85546875" style="1028" customWidth="1"/>
    <col min="5894" max="5894" width="21.42578125" style="1028" customWidth="1"/>
    <col min="5895" max="5895" width="12.140625" style="1028" customWidth="1"/>
    <col min="5896" max="5896" width="12.7109375" style="1028" customWidth="1"/>
    <col min="5897" max="5899" width="9.5703125" style="1028" bestFit="1" customWidth="1"/>
    <col min="5900" max="6144" width="9.140625" style="1028"/>
    <col min="6145" max="6145" width="9.85546875" style="1028" customWidth="1"/>
    <col min="6146" max="6146" width="15.42578125" style="1028" customWidth="1"/>
    <col min="6147" max="6147" width="13.7109375" style="1028" bestFit="1" customWidth="1"/>
    <col min="6148" max="6148" width="13.85546875" style="1028" customWidth="1"/>
    <col min="6149" max="6149" width="11.85546875" style="1028" customWidth="1"/>
    <col min="6150" max="6150" width="21.42578125" style="1028" customWidth="1"/>
    <col min="6151" max="6151" width="12.140625" style="1028" customWidth="1"/>
    <col min="6152" max="6152" width="12.7109375" style="1028" customWidth="1"/>
    <col min="6153" max="6155" width="9.5703125" style="1028" bestFit="1" customWidth="1"/>
    <col min="6156" max="6400" width="9.140625" style="1028"/>
    <col min="6401" max="6401" width="9.85546875" style="1028" customWidth="1"/>
    <col min="6402" max="6402" width="15.42578125" style="1028" customWidth="1"/>
    <col min="6403" max="6403" width="13.7109375" style="1028" bestFit="1" customWidth="1"/>
    <col min="6404" max="6404" width="13.85546875" style="1028" customWidth="1"/>
    <col min="6405" max="6405" width="11.85546875" style="1028" customWidth="1"/>
    <col min="6406" max="6406" width="21.42578125" style="1028" customWidth="1"/>
    <col min="6407" max="6407" width="12.140625" style="1028" customWidth="1"/>
    <col min="6408" max="6408" width="12.7109375" style="1028" customWidth="1"/>
    <col min="6409" max="6411" width="9.5703125" style="1028" bestFit="1" customWidth="1"/>
    <col min="6412" max="6656" width="9.140625" style="1028"/>
    <col min="6657" max="6657" width="9.85546875" style="1028" customWidth="1"/>
    <col min="6658" max="6658" width="15.42578125" style="1028" customWidth="1"/>
    <col min="6659" max="6659" width="13.7109375" style="1028" bestFit="1" customWidth="1"/>
    <col min="6660" max="6660" width="13.85546875" style="1028" customWidth="1"/>
    <col min="6661" max="6661" width="11.85546875" style="1028" customWidth="1"/>
    <col min="6662" max="6662" width="21.42578125" style="1028" customWidth="1"/>
    <col min="6663" max="6663" width="12.140625" style="1028" customWidth="1"/>
    <col min="6664" max="6664" width="12.7109375" style="1028" customWidth="1"/>
    <col min="6665" max="6667" width="9.5703125" style="1028" bestFit="1" customWidth="1"/>
    <col min="6668" max="6912" width="9.140625" style="1028"/>
    <col min="6913" max="6913" width="9.85546875" style="1028" customWidth="1"/>
    <col min="6914" max="6914" width="15.42578125" style="1028" customWidth="1"/>
    <col min="6915" max="6915" width="13.7109375" style="1028" bestFit="1" customWidth="1"/>
    <col min="6916" max="6916" width="13.85546875" style="1028" customWidth="1"/>
    <col min="6917" max="6917" width="11.85546875" style="1028" customWidth="1"/>
    <col min="6918" max="6918" width="21.42578125" style="1028" customWidth="1"/>
    <col min="6919" max="6919" width="12.140625" style="1028" customWidth="1"/>
    <col min="6920" max="6920" width="12.7109375" style="1028" customWidth="1"/>
    <col min="6921" max="6923" width="9.5703125" style="1028" bestFit="1" customWidth="1"/>
    <col min="6924" max="7168" width="9.140625" style="1028"/>
    <col min="7169" max="7169" width="9.85546875" style="1028" customWidth="1"/>
    <col min="7170" max="7170" width="15.42578125" style="1028" customWidth="1"/>
    <col min="7171" max="7171" width="13.7109375" style="1028" bestFit="1" customWidth="1"/>
    <col min="7172" max="7172" width="13.85546875" style="1028" customWidth="1"/>
    <col min="7173" max="7173" width="11.85546875" style="1028" customWidth="1"/>
    <col min="7174" max="7174" width="21.42578125" style="1028" customWidth="1"/>
    <col min="7175" max="7175" width="12.140625" style="1028" customWidth="1"/>
    <col min="7176" max="7176" width="12.7109375" style="1028" customWidth="1"/>
    <col min="7177" max="7179" width="9.5703125" style="1028" bestFit="1" customWidth="1"/>
    <col min="7180" max="7424" width="9.140625" style="1028"/>
    <col min="7425" max="7425" width="9.85546875" style="1028" customWidth="1"/>
    <col min="7426" max="7426" width="15.42578125" style="1028" customWidth="1"/>
    <col min="7427" max="7427" width="13.7109375" style="1028" bestFit="1" customWidth="1"/>
    <col min="7428" max="7428" width="13.85546875" style="1028" customWidth="1"/>
    <col min="7429" max="7429" width="11.85546875" style="1028" customWidth="1"/>
    <col min="7430" max="7430" width="21.42578125" style="1028" customWidth="1"/>
    <col min="7431" max="7431" width="12.140625" style="1028" customWidth="1"/>
    <col min="7432" max="7432" width="12.7109375" style="1028" customWidth="1"/>
    <col min="7433" max="7435" width="9.5703125" style="1028" bestFit="1" customWidth="1"/>
    <col min="7436" max="7680" width="9.140625" style="1028"/>
    <col min="7681" max="7681" width="9.85546875" style="1028" customWidth="1"/>
    <col min="7682" max="7682" width="15.42578125" style="1028" customWidth="1"/>
    <col min="7683" max="7683" width="13.7109375" style="1028" bestFit="1" customWidth="1"/>
    <col min="7684" max="7684" width="13.85546875" style="1028" customWidth="1"/>
    <col min="7685" max="7685" width="11.85546875" style="1028" customWidth="1"/>
    <col min="7686" max="7686" width="21.42578125" style="1028" customWidth="1"/>
    <col min="7687" max="7687" width="12.140625" style="1028" customWidth="1"/>
    <col min="7688" max="7688" width="12.7109375" style="1028" customWidth="1"/>
    <col min="7689" max="7691" width="9.5703125" style="1028" bestFit="1" customWidth="1"/>
    <col min="7692" max="7936" width="9.140625" style="1028"/>
    <col min="7937" max="7937" width="9.85546875" style="1028" customWidth="1"/>
    <col min="7938" max="7938" width="15.42578125" style="1028" customWidth="1"/>
    <col min="7939" max="7939" width="13.7109375" style="1028" bestFit="1" customWidth="1"/>
    <col min="7940" max="7940" width="13.85546875" style="1028" customWidth="1"/>
    <col min="7941" max="7941" width="11.85546875" style="1028" customWidth="1"/>
    <col min="7942" max="7942" width="21.42578125" style="1028" customWidth="1"/>
    <col min="7943" max="7943" width="12.140625" style="1028" customWidth="1"/>
    <col min="7944" max="7944" width="12.7109375" style="1028" customWidth="1"/>
    <col min="7945" max="7947" width="9.5703125" style="1028" bestFit="1" customWidth="1"/>
    <col min="7948" max="8192" width="9.140625" style="1028"/>
    <col min="8193" max="8193" width="9.85546875" style="1028" customWidth="1"/>
    <col min="8194" max="8194" width="15.42578125" style="1028" customWidth="1"/>
    <col min="8195" max="8195" width="13.7109375" style="1028" bestFit="1" customWidth="1"/>
    <col min="8196" max="8196" width="13.85546875" style="1028" customWidth="1"/>
    <col min="8197" max="8197" width="11.85546875" style="1028" customWidth="1"/>
    <col min="8198" max="8198" width="21.42578125" style="1028" customWidth="1"/>
    <col min="8199" max="8199" width="12.140625" style="1028" customWidth="1"/>
    <col min="8200" max="8200" width="12.7109375" style="1028" customWidth="1"/>
    <col min="8201" max="8203" width="9.5703125" style="1028" bestFit="1" customWidth="1"/>
    <col min="8204" max="8448" width="9.140625" style="1028"/>
    <col min="8449" max="8449" width="9.85546875" style="1028" customWidth="1"/>
    <col min="8450" max="8450" width="15.42578125" style="1028" customWidth="1"/>
    <col min="8451" max="8451" width="13.7109375" style="1028" bestFit="1" customWidth="1"/>
    <col min="8452" max="8452" width="13.85546875" style="1028" customWidth="1"/>
    <col min="8453" max="8453" width="11.85546875" style="1028" customWidth="1"/>
    <col min="8454" max="8454" width="21.42578125" style="1028" customWidth="1"/>
    <col min="8455" max="8455" width="12.140625" style="1028" customWidth="1"/>
    <col min="8456" max="8456" width="12.7109375" style="1028" customWidth="1"/>
    <col min="8457" max="8459" width="9.5703125" style="1028" bestFit="1" customWidth="1"/>
    <col min="8460" max="8704" width="9.140625" style="1028"/>
    <col min="8705" max="8705" width="9.85546875" style="1028" customWidth="1"/>
    <col min="8706" max="8706" width="15.42578125" style="1028" customWidth="1"/>
    <col min="8707" max="8707" width="13.7109375" style="1028" bestFit="1" customWidth="1"/>
    <col min="8708" max="8708" width="13.85546875" style="1028" customWidth="1"/>
    <col min="8709" max="8709" width="11.85546875" style="1028" customWidth="1"/>
    <col min="8710" max="8710" width="21.42578125" style="1028" customWidth="1"/>
    <col min="8711" max="8711" width="12.140625" style="1028" customWidth="1"/>
    <col min="8712" max="8712" width="12.7109375" style="1028" customWidth="1"/>
    <col min="8713" max="8715" width="9.5703125" style="1028" bestFit="1" customWidth="1"/>
    <col min="8716" max="8960" width="9.140625" style="1028"/>
    <col min="8961" max="8961" width="9.85546875" style="1028" customWidth="1"/>
    <col min="8962" max="8962" width="15.42578125" style="1028" customWidth="1"/>
    <col min="8963" max="8963" width="13.7109375" style="1028" bestFit="1" customWidth="1"/>
    <col min="8964" max="8964" width="13.85546875" style="1028" customWidth="1"/>
    <col min="8965" max="8965" width="11.85546875" style="1028" customWidth="1"/>
    <col min="8966" max="8966" width="21.42578125" style="1028" customWidth="1"/>
    <col min="8967" max="8967" width="12.140625" style="1028" customWidth="1"/>
    <col min="8968" max="8968" width="12.7109375" style="1028" customWidth="1"/>
    <col min="8969" max="8971" width="9.5703125" style="1028" bestFit="1" customWidth="1"/>
    <col min="8972" max="9216" width="9.140625" style="1028"/>
    <col min="9217" max="9217" width="9.85546875" style="1028" customWidth="1"/>
    <col min="9218" max="9218" width="15.42578125" style="1028" customWidth="1"/>
    <col min="9219" max="9219" width="13.7109375" style="1028" bestFit="1" customWidth="1"/>
    <col min="9220" max="9220" width="13.85546875" style="1028" customWidth="1"/>
    <col min="9221" max="9221" width="11.85546875" style="1028" customWidth="1"/>
    <col min="9222" max="9222" width="21.42578125" style="1028" customWidth="1"/>
    <col min="9223" max="9223" width="12.140625" style="1028" customWidth="1"/>
    <col min="9224" max="9224" width="12.7109375" style="1028" customWidth="1"/>
    <col min="9225" max="9227" width="9.5703125" style="1028" bestFit="1" customWidth="1"/>
    <col min="9228" max="9472" width="9.140625" style="1028"/>
    <col min="9473" max="9473" width="9.85546875" style="1028" customWidth="1"/>
    <col min="9474" max="9474" width="15.42578125" style="1028" customWidth="1"/>
    <col min="9475" max="9475" width="13.7109375" style="1028" bestFit="1" customWidth="1"/>
    <col min="9476" max="9476" width="13.85546875" style="1028" customWidth="1"/>
    <col min="9477" max="9477" width="11.85546875" style="1028" customWidth="1"/>
    <col min="9478" max="9478" width="21.42578125" style="1028" customWidth="1"/>
    <col min="9479" max="9479" width="12.140625" style="1028" customWidth="1"/>
    <col min="9480" max="9480" width="12.7109375" style="1028" customWidth="1"/>
    <col min="9481" max="9483" width="9.5703125" style="1028" bestFit="1" customWidth="1"/>
    <col min="9484" max="9728" width="9.140625" style="1028"/>
    <col min="9729" max="9729" width="9.85546875" style="1028" customWidth="1"/>
    <col min="9730" max="9730" width="15.42578125" style="1028" customWidth="1"/>
    <col min="9731" max="9731" width="13.7109375" style="1028" bestFit="1" customWidth="1"/>
    <col min="9732" max="9732" width="13.85546875" style="1028" customWidth="1"/>
    <col min="9733" max="9733" width="11.85546875" style="1028" customWidth="1"/>
    <col min="9734" max="9734" width="21.42578125" style="1028" customWidth="1"/>
    <col min="9735" max="9735" width="12.140625" style="1028" customWidth="1"/>
    <col min="9736" max="9736" width="12.7109375" style="1028" customWidth="1"/>
    <col min="9737" max="9739" width="9.5703125" style="1028" bestFit="1" customWidth="1"/>
    <col min="9740" max="9984" width="9.140625" style="1028"/>
    <col min="9985" max="9985" width="9.85546875" style="1028" customWidth="1"/>
    <col min="9986" max="9986" width="15.42578125" style="1028" customWidth="1"/>
    <col min="9987" max="9987" width="13.7109375" style="1028" bestFit="1" customWidth="1"/>
    <col min="9988" max="9988" width="13.85546875" style="1028" customWidth="1"/>
    <col min="9989" max="9989" width="11.85546875" style="1028" customWidth="1"/>
    <col min="9990" max="9990" width="21.42578125" style="1028" customWidth="1"/>
    <col min="9991" max="9991" width="12.140625" style="1028" customWidth="1"/>
    <col min="9992" max="9992" width="12.7109375" style="1028" customWidth="1"/>
    <col min="9993" max="9995" width="9.5703125" style="1028" bestFit="1" customWidth="1"/>
    <col min="9996" max="10240" width="9.140625" style="1028"/>
    <col min="10241" max="10241" width="9.85546875" style="1028" customWidth="1"/>
    <col min="10242" max="10242" width="15.42578125" style="1028" customWidth="1"/>
    <col min="10243" max="10243" width="13.7109375" style="1028" bestFit="1" customWidth="1"/>
    <col min="10244" max="10244" width="13.85546875" style="1028" customWidth="1"/>
    <col min="10245" max="10245" width="11.85546875" style="1028" customWidth="1"/>
    <col min="10246" max="10246" width="21.42578125" style="1028" customWidth="1"/>
    <col min="10247" max="10247" width="12.140625" style="1028" customWidth="1"/>
    <col min="10248" max="10248" width="12.7109375" style="1028" customWidth="1"/>
    <col min="10249" max="10251" width="9.5703125" style="1028" bestFit="1" customWidth="1"/>
    <col min="10252" max="10496" width="9.140625" style="1028"/>
    <col min="10497" max="10497" width="9.85546875" style="1028" customWidth="1"/>
    <col min="10498" max="10498" width="15.42578125" style="1028" customWidth="1"/>
    <col min="10499" max="10499" width="13.7109375" style="1028" bestFit="1" customWidth="1"/>
    <col min="10500" max="10500" width="13.85546875" style="1028" customWidth="1"/>
    <col min="10501" max="10501" width="11.85546875" style="1028" customWidth="1"/>
    <col min="10502" max="10502" width="21.42578125" style="1028" customWidth="1"/>
    <col min="10503" max="10503" width="12.140625" style="1028" customWidth="1"/>
    <col min="10504" max="10504" width="12.7109375" style="1028" customWidth="1"/>
    <col min="10505" max="10507" width="9.5703125" style="1028" bestFit="1" customWidth="1"/>
    <col min="10508" max="10752" width="9.140625" style="1028"/>
    <col min="10753" max="10753" width="9.85546875" style="1028" customWidth="1"/>
    <col min="10754" max="10754" width="15.42578125" style="1028" customWidth="1"/>
    <col min="10755" max="10755" width="13.7109375" style="1028" bestFit="1" customWidth="1"/>
    <col min="10756" max="10756" width="13.85546875" style="1028" customWidth="1"/>
    <col min="10757" max="10757" width="11.85546875" style="1028" customWidth="1"/>
    <col min="10758" max="10758" width="21.42578125" style="1028" customWidth="1"/>
    <col min="10759" max="10759" width="12.140625" style="1028" customWidth="1"/>
    <col min="10760" max="10760" width="12.7109375" style="1028" customWidth="1"/>
    <col min="10761" max="10763" width="9.5703125" style="1028" bestFit="1" customWidth="1"/>
    <col min="10764" max="11008" width="9.140625" style="1028"/>
    <col min="11009" max="11009" width="9.85546875" style="1028" customWidth="1"/>
    <col min="11010" max="11010" width="15.42578125" style="1028" customWidth="1"/>
    <col min="11011" max="11011" width="13.7109375" style="1028" bestFit="1" customWidth="1"/>
    <col min="11012" max="11012" width="13.85546875" style="1028" customWidth="1"/>
    <col min="11013" max="11013" width="11.85546875" style="1028" customWidth="1"/>
    <col min="11014" max="11014" width="21.42578125" style="1028" customWidth="1"/>
    <col min="11015" max="11015" width="12.140625" style="1028" customWidth="1"/>
    <col min="11016" max="11016" width="12.7109375" style="1028" customWidth="1"/>
    <col min="11017" max="11019" width="9.5703125" style="1028" bestFit="1" customWidth="1"/>
    <col min="11020" max="11264" width="9.140625" style="1028"/>
    <col min="11265" max="11265" width="9.85546875" style="1028" customWidth="1"/>
    <col min="11266" max="11266" width="15.42578125" style="1028" customWidth="1"/>
    <col min="11267" max="11267" width="13.7109375" style="1028" bestFit="1" customWidth="1"/>
    <col min="11268" max="11268" width="13.85546875" style="1028" customWidth="1"/>
    <col min="11269" max="11269" width="11.85546875" style="1028" customWidth="1"/>
    <col min="11270" max="11270" width="21.42578125" style="1028" customWidth="1"/>
    <col min="11271" max="11271" width="12.140625" style="1028" customWidth="1"/>
    <col min="11272" max="11272" width="12.7109375" style="1028" customWidth="1"/>
    <col min="11273" max="11275" width="9.5703125" style="1028" bestFit="1" customWidth="1"/>
    <col min="11276" max="11520" width="9.140625" style="1028"/>
    <col min="11521" max="11521" width="9.85546875" style="1028" customWidth="1"/>
    <col min="11522" max="11522" width="15.42578125" style="1028" customWidth="1"/>
    <col min="11523" max="11523" width="13.7109375" style="1028" bestFit="1" customWidth="1"/>
    <col min="11524" max="11524" width="13.85546875" style="1028" customWidth="1"/>
    <col min="11525" max="11525" width="11.85546875" style="1028" customWidth="1"/>
    <col min="11526" max="11526" width="21.42578125" style="1028" customWidth="1"/>
    <col min="11527" max="11527" width="12.140625" style="1028" customWidth="1"/>
    <col min="11528" max="11528" width="12.7109375" style="1028" customWidth="1"/>
    <col min="11529" max="11531" width="9.5703125" style="1028" bestFit="1" customWidth="1"/>
    <col min="11532" max="11776" width="9.140625" style="1028"/>
    <col min="11777" max="11777" width="9.85546875" style="1028" customWidth="1"/>
    <col min="11778" max="11778" width="15.42578125" style="1028" customWidth="1"/>
    <col min="11779" max="11779" width="13.7109375" style="1028" bestFit="1" customWidth="1"/>
    <col min="11780" max="11780" width="13.85546875" style="1028" customWidth="1"/>
    <col min="11781" max="11781" width="11.85546875" style="1028" customWidth="1"/>
    <col min="11782" max="11782" width="21.42578125" style="1028" customWidth="1"/>
    <col min="11783" max="11783" width="12.140625" style="1028" customWidth="1"/>
    <col min="11784" max="11784" width="12.7109375" style="1028" customWidth="1"/>
    <col min="11785" max="11787" width="9.5703125" style="1028" bestFit="1" customWidth="1"/>
    <col min="11788" max="12032" width="9.140625" style="1028"/>
    <col min="12033" max="12033" width="9.85546875" style="1028" customWidth="1"/>
    <col min="12034" max="12034" width="15.42578125" style="1028" customWidth="1"/>
    <col min="12035" max="12035" width="13.7109375" style="1028" bestFit="1" customWidth="1"/>
    <col min="12036" max="12036" width="13.85546875" style="1028" customWidth="1"/>
    <col min="12037" max="12037" width="11.85546875" style="1028" customWidth="1"/>
    <col min="12038" max="12038" width="21.42578125" style="1028" customWidth="1"/>
    <col min="12039" max="12039" width="12.140625" style="1028" customWidth="1"/>
    <col min="12040" max="12040" width="12.7109375" style="1028" customWidth="1"/>
    <col min="12041" max="12043" width="9.5703125" style="1028" bestFit="1" customWidth="1"/>
    <col min="12044" max="12288" width="9.140625" style="1028"/>
    <col min="12289" max="12289" width="9.85546875" style="1028" customWidth="1"/>
    <col min="12290" max="12290" width="15.42578125" style="1028" customWidth="1"/>
    <col min="12291" max="12291" width="13.7109375" style="1028" bestFit="1" customWidth="1"/>
    <col min="12292" max="12292" width="13.85546875" style="1028" customWidth="1"/>
    <col min="12293" max="12293" width="11.85546875" style="1028" customWidth="1"/>
    <col min="12294" max="12294" width="21.42578125" style="1028" customWidth="1"/>
    <col min="12295" max="12295" width="12.140625" style="1028" customWidth="1"/>
    <col min="12296" max="12296" width="12.7109375" style="1028" customWidth="1"/>
    <col min="12297" max="12299" width="9.5703125" style="1028" bestFit="1" customWidth="1"/>
    <col min="12300" max="12544" width="9.140625" style="1028"/>
    <col min="12545" max="12545" width="9.85546875" style="1028" customWidth="1"/>
    <col min="12546" max="12546" width="15.42578125" style="1028" customWidth="1"/>
    <col min="12547" max="12547" width="13.7109375" style="1028" bestFit="1" customWidth="1"/>
    <col min="12548" max="12548" width="13.85546875" style="1028" customWidth="1"/>
    <col min="12549" max="12549" width="11.85546875" style="1028" customWidth="1"/>
    <col min="12550" max="12550" width="21.42578125" style="1028" customWidth="1"/>
    <col min="12551" max="12551" width="12.140625" style="1028" customWidth="1"/>
    <col min="12552" max="12552" width="12.7109375" style="1028" customWidth="1"/>
    <col min="12553" max="12555" width="9.5703125" style="1028" bestFit="1" customWidth="1"/>
    <col min="12556" max="12800" width="9.140625" style="1028"/>
    <col min="12801" max="12801" width="9.85546875" style="1028" customWidth="1"/>
    <col min="12802" max="12802" width="15.42578125" style="1028" customWidth="1"/>
    <col min="12803" max="12803" width="13.7109375" style="1028" bestFit="1" customWidth="1"/>
    <col min="12804" max="12804" width="13.85546875" style="1028" customWidth="1"/>
    <col min="12805" max="12805" width="11.85546875" style="1028" customWidth="1"/>
    <col min="12806" max="12806" width="21.42578125" style="1028" customWidth="1"/>
    <col min="12807" max="12807" width="12.140625" style="1028" customWidth="1"/>
    <col min="12808" max="12808" width="12.7109375" style="1028" customWidth="1"/>
    <col min="12809" max="12811" width="9.5703125" style="1028" bestFit="1" customWidth="1"/>
    <col min="12812" max="13056" width="9.140625" style="1028"/>
    <col min="13057" max="13057" width="9.85546875" style="1028" customWidth="1"/>
    <col min="13058" max="13058" width="15.42578125" style="1028" customWidth="1"/>
    <col min="13059" max="13059" width="13.7109375" style="1028" bestFit="1" customWidth="1"/>
    <col min="13060" max="13060" width="13.85546875" style="1028" customWidth="1"/>
    <col min="13061" max="13061" width="11.85546875" style="1028" customWidth="1"/>
    <col min="13062" max="13062" width="21.42578125" style="1028" customWidth="1"/>
    <col min="13063" max="13063" width="12.140625" style="1028" customWidth="1"/>
    <col min="13064" max="13064" width="12.7109375" style="1028" customWidth="1"/>
    <col min="13065" max="13067" width="9.5703125" style="1028" bestFit="1" customWidth="1"/>
    <col min="13068" max="13312" width="9.140625" style="1028"/>
    <col min="13313" max="13313" width="9.85546875" style="1028" customWidth="1"/>
    <col min="13314" max="13314" width="15.42578125" style="1028" customWidth="1"/>
    <col min="13315" max="13315" width="13.7109375" style="1028" bestFit="1" customWidth="1"/>
    <col min="13316" max="13316" width="13.85546875" style="1028" customWidth="1"/>
    <col min="13317" max="13317" width="11.85546875" style="1028" customWidth="1"/>
    <col min="13318" max="13318" width="21.42578125" style="1028" customWidth="1"/>
    <col min="13319" max="13319" width="12.140625" style="1028" customWidth="1"/>
    <col min="13320" max="13320" width="12.7109375" style="1028" customWidth="1"/>
    <col min="13321" max="13323" width="9.5703125" style="1028" bestFit="1" customWidth="1"/>
    <col min="13324" max="13568" width="9.140625" style="1028"/>
    <col min="13569" max="13569" width="9.85546875" style="1028" customWidth="1"/>
    <col min="13570" max="13570" width="15.42578125" style="1028" customWidth="1"/>
    <col min="13571" max="13571" width="13.7109375" style="1028" bestFit="1" customWidth="1"/>
    <col min="13572" max="13572" width="13.85546875" style="1028" customWidth="1"/>
    <col min="13573" max="13573" width="11.85546875" style="1028" customWidth="1"/>
    <col min="13574" max="13574" width="21.42578125" style="1028" customWidth="1"/>
    <col min="13575" max="13575" width="12.140625" style="1028" customWidth="1"/>
    <col min="13576" max="13576" width="12.7109375" style="1028" customWidth="1"/>
    <col min="13577" max="13579" width="9.5703125" style="1028" bestFit="1" customWidth="1"/>
    <col min="13580" max="13824" width="9.140625" style="1028"/>
    <col min="13825" max="13825" width="9.85546875" style="1028" customWidth="1"/>
    <col min="13826" max="13826" width="15.42578125" style="1028" customWidth="1"/>
    <col min="13827" max="13827" width="13.7109375" style="1028" bestFit="1" customWidth="1"/>
    <col min="13828" max="13828" width="13.85546875" style="1028" customWidth="1"/>
    <col min="13829" max="13829" width="11.85546875" style="1028" customWidth="1"/>
    <col min="13830" max="13830" width="21.42578125" style="1028" customWidth="1"/>
    <col min="13831" max="13831" width="12.140625" style="1028" customWidth="1"/>
    <col min="13832" max="13832" width="12.7109375" style="1028" customWidth="1"/>
    <col min="13833" max="13835" width="9.5703125" style="1028" bestFit="1" customWidth="1"/>
    <col min="13836" max="14080" width="9.140625" style="1028"/>
    <col min="14081" max="14081" width="9.85546875" style="1028" customWidth="1"/>
    <col min="14082" max="14082" width="15.42578125" style="1028" customWidth="1"/>
    <col min="14083" max="14083" width="13.7109375" style="1028" bestFit="1" customWidth="1"/>
    <col min="14084" max="14084" width="13.85546875" style="1028" customWidth="1"/>
    <col min="14085" max="14085" width="11.85546875" style="1028" customWidth="1"/>
    <col min="14086" max="14086" width="21.42578125" style="1028" customWidth="1"/>
    <col min="14087" max="14087" width="12.140625" style="1028" customWidth="1"/>
    <col min="14088" max="14088" width="12.7109375" style="1028" customWidth="1"/>
    <col min="14089" max="14091" width="9.5703125" style="1028" bestFit="1" customWidth="1"/>
    <col min="14092" max="14336" width="9.140625" style="1028"/>
    <col min="14337" max="14337" width="9.85546875" style="1028" customWidth="1"/>
    <col min="14338" max="14338" width="15.42578125" style="1028" customWidth="1"/>
    <col min="14339" max="14339" width="13.7109375" style="1028" bestFit="1" customWidth="1"/>
    <col min="14340" max="14340" width="13.85546875" style="1028" customWidth="1"/>
    <col min="14341" max="14341" width="11.85546875" style="1028" customWidth="1"/>
    <col min="14342" max="14342" width="21.42578125" style="1028" customWidth="1"/>
    <col min="14343" max="14343" width="12.140625" style="1028" customWidth="1"/>
    <col min="14344" max="14344" width="12.7109375" style="1028" customWidth="1"/>
    <col min="14345" max="14347" width="9.5703125" style="1028" bestFit="1" customWidth="1"/>
    <col min="14348" max="14592" width="9.140625" style="1028"/>
    <col min="14593" max="14593" width="9.85546875" style="1028" customWidth="1"/>
    <col min="14594" max="14594" width="15.42578125" style="1028" customWidth="1"/>
    <col min="14595" max="14595" width="13.7109375" style="1028" bestFit="1" customWidth="1"/>
    <col min="14596" max="14596" width="13.85546875" style="1028" customWidth="1"/>
    <col min="14597" max="14597" width="11.85546875" style="1028" customWidth="1"/>
    <col min="14598" max="14598" width="21.42578125" style="1028" customWidth="1"/>
    <col min="14599" max="14599" width="12.140625" style="1028" customWidth="1"/>
    <col min="14600" max="14600" width="12.7109375" style="1028" customWidth="1"/>
    <col min="14601" max="14603" width="9.5703125" style="1028" bestFit="1" customWidth="1"/>
    <col min="14604" max="14848" width="9.140625" style="1028"/>
    <col min="14849" max="14849" width="9.85546875" style="1028" customWidth="1"/>
    <col min="14850" max="14850" width="15.42578125" style="1028" customWidth="1"/>
    <col min="14851" max="14851" width="13.7109375" style="1028" bestFit="1" customWidth="1"/>
    <col min="14852" max="14852" width="13.85546875" style="1028" customWidth="1"/>
    <col min="14853" max="14853" width="11.85546875" style="1028" customWidth="1"/>
    <col min="14854" max="14854" width="21.42578125" style="1028" customWidth="1"/>
    <col min="14855" max="14855" width="12.140625" style="1028" customWidth="1"/>
    <col min="14856" max="14856" width="12.7109375" style="1028" customWidth="1"/>
    <col min="14857" max="14859" width="9.5703125" style="1028" bestFit="1" customWidth="1"/>
    <col min="14860" max="15104" width="9.140625" style="1028"/>
    <col min="15105" max="15105" width="9.85546875" style="1028" customWidth="1"/>
    <col min="15106" max="15106" width="15.42578125" style="1028" customWidth="1"/>
    <col min="15107" max="15107" width="13.7109375" style="1028" bestFit="1" customWidth="1"/>
    <col min="15108" max="15108" width="13.85546875" style="1028" customWidth="1"/>
    <col min="15109" max="15109" width="11.85546875" style="1028" customWidth="1"/>
    <col min="15110" max="15110" width="21.42578125" style="1028" customWidth="1"/>
    <col min="15111" max="15111" width="12.140625" style="1028" customWidth="1"/>
    <col min="15112" max="15112" width="12.7109375" style="1028" customWidth="1"/>
    <col min="15113" max="15115" width="9.5703125" style="1028" bestFit="1" customWidth="1"/>
    <col min="15116" max="15360" width="9.140625" style="1028"/>
    <col min="15361" max="15361" width="9.85546875" style="1028" customWidth="1"/>
    <col min="15362" max="15362" width="15.42578125" style="1028" customWidth="1"/>
    <col min="15363" max="15363" width="13.7109375" style="1028" bestFit="1" customWidth="1"/>
    <col min="15364" max="15364" width="13.85546875" style="1028" customWidth="1"/>
    <col min="15365" max="15365" width="11.85546875" style="1028" customWidth="1"/>
    <col min="15366" max="15366" width="21.42578125" style="1028" customWidth="1"/>
    <col min="15367" max="15367" width="12.140625" style="1028" customWidth="1"/>
    <col min="15368" max="15368" width="12.7109375" style="1028" customWidth="1"/>
    <col min="15369" max="15371" width="9.5703125" style="1028" bestFit="1" customWidth="1"/>
    <col min="15372" max="15616" width="9.140625" style="1028"/>
    <col min="15617" max="15617" width="9.85546875" style="1028" customWidth="1"/>
    <col min="15618" max="15618" width="15.42578125" style="1028" customWidth="1"/>
    <col min="15619" max="15619" width="13.7109375" style="1028" bestFit="1" customWidth="1"/>
    <col min="15620" max="15620" width="13.85546875" style="1028" customWidth="1"/>
    <col min="15621" max="15621" width="11.85546875" style="1028" customWidth="1"/>
    <col min="15622" max="15622" width="21.42578125" style="1028" customWidth="1"/>
    <col min="15623" max="15623" width="12.140625" style="1028" customWidth="1"/>
    <col min="15624" max="15624" width="12.7109375" style="1028" customWidth="1"/>
    <col min="15625" max="15627" width="9.5703125" style="1028" bestFit="1" customWidth="1"/>
    <col min="15628" max="15872" width="9.140625" style="1028"/>
    <col min="15873" max="15873" width="9.85546875" style="1028" customWidth="1"/>
    <col min="15874" max="15874" width="15.42578125" style="1028" customWidth="1"/>
    <col min="15875" max="15875" width="13.7109375" style="1028" bestFit="1" customWidth="1"/>
    <col min="15876" max="15876" width="13.85546875" style="1028" customWidth="1"/>
    <col min="15877" max="15877" width="11.85546875" style="1028" customWidth="1"/>
    <col min="15878" max="15878" width="21.42578125" style="1028" customWidth="1"/>
    <col min="15879" max="15879" width="12.140625" style="1028" customWidth="1"/>
    <col min="15880" max="15880" width="12.7109375" style="1028" customWidth="1"/>
    <col min="15881" max="15883" width="9.5703125" style="1028" bestFit="1" customWidth="1"/>
    <col min="15884" max="16128" width="9.140625" style="1028"/>
    <col min="16129" max="16129" width="9.85546875" style="1028" customWidth="1"/>
    <col min="16130" max="16130" width="15.42578125" style="1028" customWidth="1"/>
    <col min="16131" max="16131" width="13.7109375" style="1028" bestFit="1" customWidth="1"/>
    <col min="16132" max="16132" width="13.85546875" style="1028" customWidth="1"/>
    <col min="16133" max="16133" width="11.85546875" style="1028" customWidth="1"/>
    <col min="16134" max="16134" width="21.42578125" style="1028" customWidth="1"/>
    <col min="16135" max="16135" width="12.140625" style="1028" customWidth="1"/>
    <col min="16136" max="16136" width="12.7109375" style="1028" customWidth="1"/>
    <col min="16137" max="16139" width="9.5703125" style="1028" bestFit="1" customWidth="1"/>
    <col min="16140" max="16384" width="9.140625" style="1028"/>
  </cols>
  <sheetData>
    <row r="1" spans="1:11" ht="34.5" customHeight="1">
      <c r="A1" s="984" t="s">
        <v>1592</v>
      </c>
      <c r="B1" s="984"/>
      <c r="C1" s="984"/>
      <c r="D1" s="984"/>
      <c r="E1" s="984"/>
      <c r="F1" s="984"/>
      <c r="G1" s="984"/>
      <c r="H1" s="984"/>
    </row>
    <row r="2" spans="1:11" ht="18" customHeight="1" thickBot="1">
      <c r="A2" s="1029"/>
      <c r="B2" s="1029"/>
      <c r="C2" s="1029"/>
      <c r="F2" s="1072"/>
      <c r="H2" s="987" t="s">
        <v>1540</v>
      </c>
    </row>
    <row r="3" spans="1:11" ht="84.75" thickBot="1">
      <c r="A3" s="988" t="s">
        <v>1541</v>
      </c>
      <c r="B3" s="989" t="s">
        <v>32</v>
      </c>
      <c r="C3" s="989" t="s">
        <v>1593</v>
      </c>
      <c r="D3" s="989" t="s">
        <v>1594</v>
      </c>
      <c r="E3" s="989" t="s">
        <v>416</v>
      </c>
      <c r="F3" s="1073" t="s">
        <v>1595</v>
      </c>
      <c r="G3" s="989" t="s">
        <v>1596</v>
      </c>
      <c r="H3" s="989" t="s">
        <v>1597</v>
      </c>
    </row>
    <row r="4" spans="1:11" ht="24.95" customHeight="1" thickBot="1">
      <c r="A4" s="1074">
        <v>1395</v>
      </c>
      <c r="B4" s="1024">
        <f t="shared" ref="B4:B9" si="0">SUM(C4:H4)</f>
        <v>396588712</v>
      </c>
      <c r="C4" s="1075">
        <v>247524975</v>
      </c>
      <c r="D4" s="1076">
        <v>77595840</v>
      </c>
      <c r="E4" s="1075">
        <v>1362339</v>
      </c>
      <c r="F4" s="1076">
        <f>51809686-206593</f>
        <v>51603093</v>
      </c>
      <c r="G4" s="1075">
        <v>12117323</v>
      </c>
      <c r="H4" s="1076">
        <v>6385142</v>
      </c>
      <c r="I4" s="1034"/>
      <c r="K4" s="1034"/>
    </row>
    <row r="5" spans="1:11" ht="24.95" customHeight="1" thickBot="1">
      <c r="A5" s="1077">
        <v>1396</v>
      </c>
      <c r="B5" s="1024">
        <f t="shared" si="0"/>
        <v>481980526</v>
      </c>
      <c r="C5" s="1075">
        <v>305554883</v>
      </c>
      <c r="D5" s="1076">
        <v>94292595</v>
      </c>
      <c r="E5" s="1075">
        <v>1281361</v>
      </c>
      <c r="F5" s="1076">
        <f>61680240-2070375</f>
        <v>59609865</v>
      </c>
      <c r="G5" s="1075">
        <v>14321815</v>
      </c>
      <c r="H5" s="1076">
        <v>6920007</v>
      </c>
      <c r="I5" s="1034"/>
      <c r="J5" s="1034"/>
      <c r="K5" s="1034"/>
    </row>
    <row r="6" spans="1:11" ht="24.95" customHeight="1" thickBot="1">
      <c r="A6" s="1077">
        <v>1397</v>
      </c>
      <c r="B6" s="1024">
        <f t="shared" si="0"/>
        <v>598049378</v>
      </c>
      <c r="C6" s="1075">
        <v>383287300</v>
      </c>
      <c r="D6" s="1076">
        <v>117154106</v>
      </c>
      <c r="E6" s="1075">
        <v>1372977</v>
      </c>
      <c r="F6" s="1076">
        <v>71505948</v>
      </c>
      <c r="G6" s="1075">
        <v>17534875</v>
      </c>
      <c r="H6" s="1076">
        <v>7194172</v>
      </c>
      <c r="I6" s="1034"/>
      <c r="K6" s="1034"/>
    </row>
    <row r="7" spans="1:11" ht="24.95" customHeight="1" thickBot="1">
      <c r="A7" s="1077">
        <v>1398</v>
      </c>
      <c r="B7" s="1024">
        <f t="shared" si="0"/>
        <v>818200667</v>
      </c>
      <c r="C7" s="1075">
        <v>530987874</v>
      </c>
      <c r="D7" s="1076">
        <v>166264410</v>
      </c>
      <c r="E7" s="1075">
        <v>1621205</v>
      </c>
      <c r="F7" s="1076">
        <v>84956263</v>
      </c>
      <c r="G7" s="1075">
        <v>24533725</v>
      </c>
      <c r="H7" s="1076">
        <v>9837190</v>
      </c>
      <c r="I7" s="1034"/>
      <c r="K7" s="1034"/>
    </row>
    <row r="8" spans="1:11" ht="24.95" customHeight="1" thickBot="1">
      <c r="A8" s="1077">
        <v>1399</v>
      </c>
      <c r="B8" s="1024">
        <f t="shared" si="0"/>
        <v>1141059832</v>
      </c>
      <c r="C8" s="1075">
        <v>698218390</v>
      </c>
      <c r="D8" s="1076">
        <v>221511154</v>
      </c>
      <c r="E8" s="1075">
        <v>3873134</v>
      </c>
      <c r="F8" s="1076">
        <v>174498468</v>
      </c>
      <c r="G8" s="1075">
        <v>31681816</v>
      </c>
      <c r="H8" s="1076">
        <v>11276870</v>
      </c>
      <c r="I8" s="1034"/>
      <c r="K8" s="1034"/>
    </row>
    <row r="9" spans="1:11" ht="24.95" customHeight="1" thickBot="1">
      <c r="A9" s="997">
        <v>1400</v>
      </c>
      <c r="B9" s="1024">
        <f t="shared" si="0"/>
        <v>1594146779</v>
      </c>
      <c r="C9" s="1075">
        <v>1013728351</v>
      </c>
      <c r="D9" s="1076">
        <v>331782329</v>
      </c>
      <c r="E9" s="1075">
        <v>3397641</v>
      </c>
      <c r="F9" s="1076">
        <v>179130930</v>
      </c>
      <c r="G9" s="1075">
        <v>43891461</v>
      </c>
      <c r="H9" s="1076">
        <v>22216067</v>
      </c>
      <c r="I9" s="1034"/>
      <c r="K9" s="1034"/>
    </row>
    <row r="10" spans="1:11">
      <c r="I10" s="1034"/>
      <c r="J10" s="1034"/>
    </row>
    <row r="12" spans="1:11">
      <c r="I12" s="1034"/>
    </row>
    <row r="14" spans="1:11">
      <c r="J14" s="1034"/>
    </row>
    <row r="16" spans="1:11">
      <c r="J16" s="1034"/>
    </row>
  </sheetData>
  <mergeCells count="1">
    <mergeCell ref="A1:H1"/>
  </mergeCells>
  <printOptions horizontalCentered="1"/>
  <pageMargins left="0.19685039370078741" right="0.39370078740157483" top="0.98425196850393704" bottom="0.19685039370078741" header="0" footer="0"/>
  <pageSetup paperSize="9" scale="9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108</vt:i4>
      </vt:variant>
      <vt:variant>
        <vt:lpstr>Named Ranges</vt:lpstr>
      </vt:variant>
      <vt:variant>
        <vt:i4>86</vt:i4>
      </vt:variant>
    </vt:vector>
  </HeadingPairs>
  <TitlesOfParts>
    <vt:vector size="194" baseType="lpstr">
      <vt:lpstr>فهرست (2)</vt:lpstr>
      <vt:lpstr>فهرست</vt:lpstr>
      <vt:lpstr>1-1</vt:lpstr>
      <vt:lpstr>1-2</vt:lpstr>
      <vt:lpstr>1-3</vt:lpstr>
      <vt:lpstr>1-4</vt:lpstr>
      <vt:lpstr>1-5</vt:lpstr>
      <vt:lpstr>1-6</vt:lpstr>
      <vt:lpstr>1-7</vt:lpstr>
      <vt:lpstr>1-8</vt:lpstr>
      <vt:lpstr>1-9</vt:lpstr>
      <vt:lpstr>1-10</vt:lpstr>
      <vt:lpstr>1-11</vt:lpstr>
      <vt:lpstr>1-12</vt:lpstr>
      <vt:lpstr>1-13</vt:lpstr>
      <vt:lpstr>1-14</vt:lpstr>
      <vt:lpstr>1-15</vt:lpstr>
      <vt:lpstr>1-16</vt:lpstr>
      <vt:lpstr>1-17</vt:lpstr>
      <vt:lpstr>1-18</vt:lpstr>
      <vt:lpstr>1-18-1</vt:lpstr>
      <vt:lpstr>1-19</vt:lpstr>
      <vt:lpstr>1-19-1</vt:lpstr>
      <vt:lpstr>1-20</vt:lpstr>
      <vt:lpstr>1-21</vt:lpstr>
      <vt:lpstr>1-22</vt:lpstr>
      <vt:lpstr>1-23</vt:lpstr>
      <vt:lpstr>1-24</vt:lpstr>
      <vt:lpstr>1-25</vt:lpstr>
      <vt:lpstr>1-26</vt:lpstr>
      <vt:lpstr>1-27</vt:lpstr>
      <vt:lpstr>1-29</vt:lpstr>
      <vt:lpstr>1-28</vt:lpstr>
      <vt:lpstr>1-30</vt:lpstr>
      <vt:lpstr>1-31</vt:lpstr>
      <vt:lpstr>1-32</vt:lpstr>
      <vt:lpstr>1-33</vt:lpstr>
      <vt:lpstr>1-34</vt:lpstr>
      <vt:lpstr>1-35</vt:lpstr>
      <vt:lpstr>1-36</vt:lpstr>
      <vt:lpstr>1-37</vt:lpstr>
      <vt:lpstr>1-38</vt:lpstr>
      <vt:lpstr>1-39</vt:lpstr>
      <vt:lpstr>1-40</vt:lpstr>
      <vt:lpstr>1-41</vt:lpstr>
      <vt:lpstr>1-42</vt:lpstr>
      <vt:lpstr>1-43</vt:lpstr>
      <vt:lpstr>1-44</vt:lpstr>
      <vt:lpstr>1-45</vt:lpstr>
      <vt:lpstr>1-46</vt:lpstr>
      <vt:lpstr>1-47</vt:lpstr>
      <vt:lpstr>1-48</vt:lpstr>
      <vt:lpstr>1-49</vt:lpstr>
      <vt:lpstr>1-50</vt:lpstr>
      <vt:lpstr>1-51</vt:lpstr>
      <vt:lpstr>1-52</vt:lpstr>
      <vt:lpstr>1-53</vt:lpstr>
      <vt:lpstr>2-1 </vt:lpstr>
      <vt:lpstr>2-2</vt:lpstr>
      <vt:lpstr>2-2-1</vt:lpstr>
      <vt:lpstr>2-3</vt:lpstr>
      <vt:lpstr>2-3-1</vt:lpstr>
      <vt:lpstr>2-4</vt:lpstr>
      <vt:lpstr>2-5</vt:lpstr>
      <vt:lpstr>2-6</vt:lpstr>
      <vt:lpstr>2-6-1</vt:lpstr>
      <vt:lpstr>2-7</vt:lpstr>
      <vt:lpstr>2-7-1</vt:lpstr>
      <vt:lpstr>2-8</vt:lpstr>
      <vt:lpstr>2-8-1</vt:lpstr>
      <vt:lpstr>2-9-1</vt:lpstr>
      <vt:lpstr>2-9</vt:lpstr>
      <vt:lpstr>2-10</vt:lpstr>
      <vt:lpstr>2-10-1</vt:lpstr>
      <vt:lpstr>2-11</vt:lpstr>
      <vt:lpstr>2-11-1</vt:lpstr>
      <vt:lpstr>2-12</vt:lpstr>
      <vt:lpstr>2-12-1</vt:lpstr>
      <vt:lpstr>2-13</vt:lpstr>
      <vt:lpstr>2-13-1</vt:lpstr>
      <vt:lpstr>2-14</vt:lpstr>
      <vt:lpstr>2-14-1</vt:lpstr>
      <vt:lpstr>2-15</vt:lpstr>
      <vt:lpstr>2-16</vt:lpstr>
      <vt:lpstr>2-17</vt:lpstr>
      <vt:lpstr>2-18</vt:lpstr>
      <vt:lpstr>2-19</vt:lpstr>
      <vt:lpstr>2-20</vt:lpstr>
      <vt:lpstr>2-21</vt:lpstr>
      <vt:lpstr>2-22</vt:lpstr>
      <vt:lpstr>3-1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4-1</vt:lpstr>
      <vt:lpstr>4-2</vt:lpstr>
      <vt:lpstr>4-3</vt:lpstr>
      <vt:lpstr>4-4</vt:lpstr>
      <vt:lpstr>4-5</vt:lpstr>
      <vt:lpstr>4-6</vt:lpstr>
      <vt:lpstr>4-7</vt:lpstr>
      <vt:lpstr>4-8</vt:lpstr>
      <vt:lpstr>'1-1'!Print_Area</vt:lpstr>
      <vt:lpstr>'1-10'!Print_Area</vt:lpstr>
      <vt:lpstr>'1-12'!Print_Area</vt:lpstr>
      <vt:lpstr>'1-14'!Print_Area</vt:lpstr>
      <vt:lpstr>'1-18'!Print_Area</vt:lpstr>
      <vt:lpstr>'1-18-1'!Print_Area</vt:lpstr>
      <vt:lpstr>'1-19'!Print_Area</vt:lpstr>
      <vt:lpstr>'1-2'!Print_Area</vt:lpstr>
      <vt:lpstr>'1-20'!Print_Area</vt:lpstr>
      <vt:lpstr>'1-21'!Print_Area</vt:lpstr>
      <vt:lpstr>'1-23'!Print_Area</vt:lpstr>
      <vt:lpstr>'1-24'!Print_Area</vt:lpstr>
      <vt:lpstr>'1-27'!Print_Area</vt:lpstr>
      <vt:lpstr>'1-3'!Print_Area</vt:lpstr>
      <vt:lpstr>'1-33'!Print_Area</vt:lpstr>
      <vt:lpstr>'1-34'!Print_Area</vt:lpstr>
      <vt:lpstr>'1-35'!Print_Area</vt:lpstr>
      <vt:lpstr>'1-36'!Print_Area</vt:lpstr>
      <vt:lpstr>'1-37'!Print_Area</vt:lpstr>
      <vt:lpstr>'1-38'!Print_Area</vt:lpstr>
      <vt:lpstr>'1-39'!Print_Area</vt:lpstr>
      <vt:lpstr>'1-4'!Print_Area</vt:lpstr>
      <vt:lpstr>'1-40'!Print_Area</vt:lpstr>
      <vt:lpstr>'1-41'!Print_Area</vt:lpstr>
      <vt:lpstr>'1-42'!Print_Area</vt:lpstr>
      <vt:lpstr>'1-43'!Print_Area</vt:lpstr>
      <vt:lpstr>'1-44'!Print_Area</vt:lpstr>
      <vt:lpstr>'1-45'!Print_Area</vt:lpstr>
      <vt:lpstr>'1-46'!Print_Area</vt:lpstr>
      <vt:lpstr>'1-47'!Print_Area</vt:lpstr>
      <vt:lpstr>'1-49'!Print_Area</vt:lpstr>
      <vt:lpstr>'1-5'!Print_Area</vt:lpstr>
      <vt:lpstr>'1-50'!Print_Area</vt:lpstr>
      <vt:lpstr>'1-51'!Print_Area</vt:lpstr>
      <vt:lpstr>'1-52'!Print_Area</vt:lpstr>
      <vt:lpstr>'1-7'!Print_Area</vt:lpstr>
      <vt:lpstr>'1-8'!Print_Area</vt:lpstr>
      <vt:lpstr>'1-9'!Print_Area</vt:lpstr>
      <vt:lpstr>'2-1 '!Print_Area</vt:lpstr>
      <vt:lpstr>'2-10'!Print_Area</vt:lpstr>
      <vt:lpstr>'2-10-1'!Print_Area</vt:lpstr>
      <vt:lpstr>'2-11'!Print_Area</vt:lpstr>
      <vt:lpstr>'2-11-1'!Print_Area</vt:lpstr>
      <vt:lpstr>'2-12'!Print_Area</vt:lpstr>
      <vt:lpstr>'2-12-1'!Print_Area</vt:lpstr>
      <vt:lpstr>'2-13'!Print_Area</vt:lpstr>
      <vt:lpstr>'2-13-1'!Print_Area</vt:lpstr>
      <vt:lpstr>'2-14'!Print_Area</vt:lpstr>
      <vt:lpstr>'2-14-1'!Print_Area</vt:lpstr>
      <vt:lpstr>'2-15'!Print_Area</vt:lpstr>
      <vt:lpstr>'2-16'!Print_Area</vt:lpstr>
      <vt:lpstr>'2-17'!Print_Area</vt:lpstr>
      <vt:lpstr>'2-18'!Print_Area</vt:lpstr>
      <vt:lpstr>'2-2'!Print_Area</vt:lpstr>
      <vt:lpstr>'2-2-1'!Print_Area</vt:lpstr>
      <vt:lpstr>'2-22'!Print_Area</vt:lpstr>
      <vt:lpstr>'2-3'!Print_Area</vt:lpstr>
      <vt:lpstr>'2-3-1'!Print_Area</vt:lpstr>
      <vt:lpstr>'2-4'!Print_Area</vt:lpstr>
      <vt:lpstr>'2-5'!Print_Area</vt:lpstr>
      <vt:lpstr>'2-6'!Print_Area</vt:lpstr>
      <vt:lpstr>'2-6-1'!Print_Area</vt:lpstr>
      <vt:lpstr>'2-7'!Print_Area</vt:lpstr>
      <vt:lpstr>'2-7-1'!Print_Area</vt:lpstr>
      <vt:lpstr>'2-8'!Print_Area</vt:lpstr>
      <vt:lpstr>'2-8-1'!Print_Area</vt:lpstr>
      <vt:lpstr>'2-9'!Print_Area</vt:lpstr>
      <vt:lpstr>'2-9-1'!Print_Area</vt:lpstr>
      <vt:lpstr>'3-1'!Print_Area</vt:lpstr>
      <vt:lpstr>'3-10'!Print_Area</vt:lpstr>
      <vt:lpstr>'3-2'!Print_Area</vt:lpstr>
      <vt:lpstr>'3-3'!Print_Area</vt:lpstr>
      <vt:lpstr>'3-8'!Print_Area</vt:lpstr>
      <vt:lpstr>'فهرست (2)'!Print_Area</vt:lpstr>
      <vt:lpstr>'2-10-1'!Print_Titles</vt:lpstr>
      <vt:lpstr>'2-11-1'!Print_Titles</vt:lpstr>
      <vt:lpstr>'2-12-1'!Print_Titles</vt:lpstr>
      <vt:lpstr>'2-13-1'!Print_Titles</vt:lpstr>
      <vt:lpstr>'2-14-1'!Print_Titles</vt:lpstr>
      <vt:lpstr>'2-2-1'!Print_Titles</vt:lpstr>
      <vt:lpstr>'2-3-1'!Print_Titles</vt:lpstr>
      <vt:lpstr>'2-4'!Print_Titles</vt:lpstr>
      <vt:lpstr>'2-6-1'!Print_Titles</vt:lpstr>
      <vt:lpstr>'2-7-1'!Print_Titles</vt:lpstr>
      <vt:lpstr>'2-8-1'!Print_Titles</vt:lpstr>
      <vt:lpstr>'2-9-1'!Print_Titles</vt:lpstr>
    </vt:vector>
  </TitlesOfParts>
  <Company>S. S. 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utiliti</dc:creator>
  <cp:lastModifiedBy>مریم کریمی</cp:lastModifiedBy>
  <cp:lastPrinted>2022-09-05T12:10:43Z</cp:lastPrinted>
  <dcterms:created xsi:type="dcterms:W3CDTF">2002-11-23T05:33:47Z</dcterms:created>
  <dcterms:modified xsi:type="dcterms:W3CDTF">2022-10-09T11:24:15Z</dcterms:modified>
</cp:coreProperties>
</file>